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2">'3'!$A$1:$O$171</definedName>
  </definedNames>
  <calcPr fullCalcOnLoad="1"/>
</workbook>
</file>

<file path=xl/sharedStrings.xml><?xml version="1.0" encoding="utf-8"?>
<sst xmlns="http://schemas.openxmlformats.org/spreadsheetml/2006/main" count="1103" uniqueCount="446">
  <si>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</si>
  <si>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</si>
  <si>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</si>
  <si>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</si>
  <si>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</si>
  <si>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</si>
  <si>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</si>
  <si>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</si>
  <si>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</si>
  <si>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</si>
  <si>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</si>
  <si>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</si>
  <si>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</si>
  <si>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</si>
  <si>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</si>
  <si>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</si>
  <si>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</si>
  <si>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</si>
  <si>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</si>
  <si>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</si>
  <si>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</si>
  <si>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</si>
  <si>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</si>
  <si>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</si>
  <si>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</si>
  <si>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</si>
  <si>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</si>
  <si>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</si>
  <si>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</si>
  <si>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</si>
  <si>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</si>
  <si>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</si>
  <si>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</si>
  <si>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</si>
  <si>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</si>
  <si>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</si>
  <si>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</si>
  <si>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</si>
  <si>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</si>
  <si>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</si>
  <si>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</si>
  <si>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</si>
  <si>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</si>
  <si>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</si>
  <si>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</si>
  <si>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</si>
  <si>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</si>
  <si>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</si>
  <si>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</si>
  <si>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</si>
  <si>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</si>
  <si>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</si>
  <si>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</si>
  <si>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</si>
  <si>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</si>
  <si>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</si>
  <si>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</si>
  <si>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</si>
  <si>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</si>
  <si>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</si>
  <si>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</si>
  <si>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</si>
  <si>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</si>
  <si>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</si>
  <si>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</si>
  <si>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</si>
  <si>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</si>
  <si>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</si>
  <si>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</si>
  <si>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</si>
  <si>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</si>
  <si>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</si>
  <si>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</si>
  <si>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</si>
  <si>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</si>
  <si>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</si>
  <si>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</si>
  <si>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</si>
  <si>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21.</t>
  </si>
  <si>
    <t>20.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</si>
  <si>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</si>
  <si>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</si>
  <si>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>18.</t>
  </si>
  <si>
    <t>Klub ,,Senior+'' w Ożarowie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</si>
  <si>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</si>
  <si>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</si>
  <si>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</si>
  <si>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</si>
  <si>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</si>
  <si>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</si>
  <si>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15.</t>
  </si>
  <si>
    <t xml:space="preserve">A.   
B.
C.
D. </t>
  </si>
  <si>
    <t>14.</t>
  </si>
  <si>
    <t>13.</t>
  </si>
  <si>
    <t>12.</t>
  </si>
  <si>
    <t>Specjalny Ośrodek Szkolno - Wychowawczy - Centrum Autyzmu i Całościowych Zaburzeń Rozwojowych w Niemienicach</t>
  </si>
  <si>
    <t>Program kompleksowego wsparcia dla rodzin ,,Za życiem'' (2022-2026)</t>
  </si>
  <si>
    <t>11.</t>
  </si>
  <si>
    <t xml:space="preserve">A.
B.
C.
D. </t>
  </si>
  <si>
    <t>10.</t>
  </si>
  <si>
    <t>9.</t>
  </si>
  <si>
    <t>8.</t>
  </si>
  <si>
    <t>7.</t>
  </si>
  <si>
    <t>Zarząd Dróg Powiatowych w Opatowie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</si>
  <si>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</si>
  <si>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</si>
  <si>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</si>
  <si>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</si>
  <si>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</si>
  <si>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</si>
  <si>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</si>
  <si>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</si>
  <si>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</si>
  <si>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</si>
  <si>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</si>
  <si>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</si>
  <si>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</si>
  <si>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Rozbudowa budynku użyteczności publicznej - budowa szybu windowego przy ul. Szpitalnej 4 (D) (2023-2024)</t>
  </si>
  <si>
    <t>Nazwa zadania inwestycyjnego</t>
  </si>
  <si>
    <t>niewykorzystane środki pieniężne na r-ku bieżącym budżetu określone w odrębnych ustawach     §905¹</t>
  </si>
  <si>
    <t>dotacje i środki pochodzące
z innych  źr.*</t>
  </si>
  <si>
    <t xml:space="preserve">A. 
B.
C. 
D. </t>
  </si>
  <si>
    <t>Zarząd Dróg Powiatowych  w Opatowie</t>
  </si>
  <si>
    <t>26.</t>
  </si>
  <si>
    <t>28.</t>
  </si>
  <si>
    <t>29.</t>
  </si>
  <si>
    <t>Dom Pomocy Społecznej w Sobowie</t>
  </si>
  <si>
    <t>30.</t>
  </si>
  <si>
    <t>Powiatowy Urząd  Pracy w Opatowie</t>
  </si>
  <si>
    <t>31.</t>
  </si>
  <si>
    <t>Razem</t>
  </si>
  <si>
    <t>* Wybrać odpowiednie oznaczenie źródła finansowania:</t>
  </si>
  <si>
    <t xml:space="preserve">C. Inne źródła 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</si>
  <si>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</si>
  <si>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</si>
  <si>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</si>
  <si>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</si>
  <si>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</si>
  <si>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</si>
  <si>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§</t>
  </si>
  <si>
    <t>w  złotych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</si>
  <si>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</si>
  <si>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</si>
  <si>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</si>
  <si>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</si>
  <si>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</si>
  <si>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</si>
  <si>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</si>
  <si>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</si>
  <si>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Edukacyjna opieka wychowawcza</t>
  </si>
  <si>
    <t>854</t>
  </si>
  <si>
    <t>600</t>
  </si>
  <si>
    <t>Plan po zmianach 
(5+6+7)</t>
  </si>
  <si>
    <t>Zwiększenie</t>
  </si>
  <si>
    <t>Zmniejszenie</t>
  </si>
  <si>
    <t>Plan przed zmianą</t>
  </si>
  <si>
    <t>80115</t>
  </si>
  <si>
    <t>80102</t>
  </si>
  <si>
    <t>Szkoły podstawowe specjalne</t>
  </si>
  <si>
    <t>27.</t>
  </si>
  <si>
    <t>32.</t>
  </si>
  <si>
    <t>Dom Pomocy Społecznej w Zochcinku</t>
  </si>
  <si>
    <t>Dom Pomocy Społecznej w Czachowie</t>
  </si>
  <si>
    <t>Powiatowy Środowiskowy Dom Samopomocy typu A, B, C, D  w Opatowie</t>
  </si>
  <si>
    <t>Przystosowanie ciągów komunikacyjnych do korzystania przez osoby niepełnosprawne z wymianą drzwi wewnętrznych (2023-2024)</t>
  </si>
  <si>
    <t>33.</t>
  </si>
  <si>
    <t>34.</t>
  </si>
  <si>
    <t>35.</t>
  </si>
  <si>
    <t>Zakup samochodu służbowego</t>
  </si>
  <si>
    <t>Projekt ,,Dziś uczeń - jutro student'' (2023-2027)</t>
  </si>
  <si>
    <t>Transport i łączność</t>
  </si>
  <si>
    <t>36.</t>
  </si>
  <si>
    <t>37.</t>
  </si>
  <si>
    <t>38.</t>
  </si>
  <si>
    <t>Modernizacja ewidencji gruntów i budynków obrębu Łopatno gm. Iwaniska, powiat opatowski (wraz z inspektorem nadzoru) (2023-2024)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</si>
  <si>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</si>
  <si>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</si>
  <si>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Remont drogi powiatowej nr 1576T (stary nr 0763T) gr. woj. świętokrzyskiego - Ciszyca Górna - Maruszów - Linów w m. Słupia Nadbrzeżna od km 12+101 do km 12+981 na odcinku o dł. 0,880 km (2023-2024)</t>
  </si>
  <si>
    <t>Zespół Szkół w Ożarowie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</si>
  <si>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</si>
  <si>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</si>
  <si>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</si>
  <si>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</si>
  <si>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</si>
  <si>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</si>
  <si>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</si>
  <si>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</si>
  <si>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</si>
  <si>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</si>
  <si>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</si>
  <si>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</si>
  <si>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</si>
  <si>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</si>
  <si>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</si>
  <si>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</si>
  <si>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</si>
  <si>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</si>
  <si>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</si>
  <si>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</si>
  <si>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</si>
  <si>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</si>
  <si>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</si>
  <si>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</si>
  <si>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</si>
  <si>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</si>
  <si>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</si>
  <si>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</si>
  <si>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</si>
  <si>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</si>
  <si>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</si>
  <si>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</si>
  <si>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</si>
  <si>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</si>
  <si>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</si>
  <si>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</si>
  <si>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</si>
  <si>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</si>
  <si>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</si>
  <si>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</si>
  <si>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</si>
  <si>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</si>
  <si>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</si>
  <si>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</si>
  <si>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</si>
  <si>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</si>
  <si>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</si>
  <si>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</si>
  <si>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</si>
  <si>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</si>
  <si>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</si>
  <si>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</si>
  <si>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</si>
  <si>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</si>
  <si>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</si>
  <si>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</si>
  <si>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</si>
  <si>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</si>
  <si>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Klasyfikacja §</t>
  </si>
  <si>
    <t>Treść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</si>
  <si>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</si>
  <si>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</si>
  <si>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</si>
  <si>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</si>
  <si>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</si>
  <si>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</si>
  <si>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</si>
  <si>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</si>
  <si>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</si>
  <si>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</si>
  <si>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</si>
  <si>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</si>
  <si>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</si>
  <si>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>kwota</t>
  </si>
  <si>
    <t>źródło</t>
  </si>
  <si>
    <t>Przewidywane nakłady i źródła finansowania</t>
  </si>
  <si>
    <t>Okres realizacji zadania</t>
  </si>
  <si>
    <t>Projekt</t>
  </si>
  <si>
    <t>Lp</t>
  </si>
  <si>
    <t>39.</t>
  </si>
  <si>
    <t>40.</t>
  </si>
  <si>
    <t>41.</t>
  </si>
  <si>
    <t>Projekt ,,Mobilność zagraniczna oknem na świat'' (2023-2024)</t>
  </si>
  <si>
    <t>Program Fundusze Europejskie dla Rozwoju Społecznego 2021 - 2027</t>
  </si>
  <si>
    <t>2023-2024</t>
  </si>
  <si>
    <t>Projekt ,,Mobilność zagraniczna oknem na świat''</t>
  </si>
  <si>
    <t>Opracowanie dokumentacji projektowej wraz z opracowaniem map do celów projektowych „Przebudowa DP nr 1566T i 1588T w m. Usarzów na dł. ok. 1,800 km” (2023-2024)</t>
  </si>
  <si>
    <t>Opracowanie dokumentacji projektowej wraz z opracowaniem map do celów projektowych „Przebudowa DP nr 1551T w m. Borków, Mydłów na dł. ok. 2,095 km” (2023-2024)</t>
  </si>
  <si>
    <t>Budowa Świętokrzyskiego Centrum Przedsiębiorczości Rolniczej (2020-2025)</t>
  </si>
  <si>
    <t>85406</t>
  </si>
  <si>
    <t>Poradnie psychologiczno-pedagogiczne, w tym poradnie specjalistyczne</t>
  </si>
  <si>
    <t>42.</t>
  </si>
  <si>
    <t>43.</t>
  </si>
  <si>
    <t>44.</t>
  </si>
  <si>
    <t>46.</t>
  </si>
  <si>
    <t>Przebudowa układu pomieszczeń budynku Starostwa Powiatowego w Opatowie oraz dostosowanie budynku do przepisów przeciwpożarowych (2020-2024)</t>
  </si>
  <si>
    <t>Wymiana drzwi wewnętrznych w budynku użyteczności publicznej Starostwa Powiatowego w Opatowie w celu dostosowania obiektu do potrzeb osób niepełnosprawnych – likwidacja barier architektonicznych w przestrzeni komunikacyjnej budynku (2023-2024)</t>
  </si>
  <si>
    <t>Przebudowa dróg powiatowych na terenie Powiatu Opatowskiego (2023-2024)</t>
  </si>
  <si>
    <t>Opracowanie Strategii Rozwoju Elektromobilności Powiatu Opatowskiego na lata 2023 - 2035 (2023 - 2024)</t>
  </si>
  <si>
    <t xml:space="preserve">Zakup planu tyflograficznego (do zawieszenia na ścianie) na potrzeby zapewnienia dostępności osobom ze szczególnymi potrzebami </t>
  </si>
  <si>
    <t>Zakup pralnicowirówki wolnostojącej</t>
  </si>
  <si>
    <t>Zakup licencji na program antywirusowy</t>
  </si>
  <si>
    <t>Zakup i montaż centrali telefonicznej</t>
  </si>
  <si>
    <t>Zakup plotera wieloformatowego ze skanerem A1 dla Wydziału Geodezji i Kartografii</t>
  </si>
  <si>
    <t>Zakup urządzenia wielofunkcyjnego dla Wydziału Geodezji i Kartografii</t>
  </si>
  <si>
    <t>Zakup traktora rolniczego z pługiem przednim odśnieżnym (nowy)</t>
  </si>
  <si>
    <t xml:space="preserve">Zakup piaskarki (nowej) </t>
  </si>
  <si>
    <t>rok budżetowy 2024 (7+8+9+10)</t>
  </si>
  <si>
    <t>Zadania inwestycyjne roczne w 2024 r.</t>
  </si>
  <si>
    <t>Zakup sublicencji do systemu eSesja</t>
  </si>
  <si>
    <t>Kwota 2024 r.</t>
  </si>
  <si>
    <t>Przychody i rozchody budżetu w 2024 r.</t>
  </si>
  <si>
    <t>Zakup samochodu osobowo - dostawczego (Obwód Drogowy Nr 2 w Smugach)</t>
  </si>
  <si>
    <t>Budowa wiaty garażowej wraz z opracowaniem projektu (Obwód Drogowy Nr 2 w Smugach)</t>
  </si>
  <si>
    <t>Historia ze smakiem – wzmocnienie i wykorzystanie potencjału  turystyczno - kulturalnego Powiatu Opatowskiego (2023 -2024)</t>
  </si>
  <si>
    <t>Termomodernizacja budynków Domu Pomocy Społecznej w Czachowie (2020-2024)</t>
  </si>
  <si>
    <t>Opracowanie ,,Programu Ochrony Środowiska dla Powiatu Opatowskiego na lata 2024 - 2027 z perspektywą do 2031 r.'' wraz z prognozą oddziaływania na środowisko (2023-2024)</t>
  </si>
  <si>
    <t xml:space="preserve">A. 1 690 449,00    
B.
C.
D. </t>
  </si>
  <si>
    <t xml:space="preserve">A. 1 864 986,00  
B.
C.
D. </t>
  </si>
  <si>
    <t xml:space="preserve">A. 247 810,00  
B.
C.
D. </t>
  </si>
  <si>
    <t>Przebudowa wraz ze zmianą sposobu użytkowania części pomieszczeń  zlokalizowanych na parterze Budynku C położonego przy ul. Szpitalnej 4 w Opatowie na potrzeby Zakładu Podstawowej Opieki Zdrowotnej (2021-2024)</t>
  </si>
  <si>
    <t>Dokończenie budowy w Szpitalu Św. Leona w Opatowie bud. A wraz z  dostosowaniem budynku do przepisów przeciwpożarowych (2020-2024)</t>
  </si>
  <si>
    <t xml:space="preserve">A. 216 480,00     
B.
C.
D. </t>
  </si>
  <si>
    <t>Projekt ,,Profesjonaliści z regionu opatowskiego - podniesienie jakości szkolnictwa branżowego'' (2024-2025)</t>
  </si>
  <si>
    <t xml:space="preserve">A. 22 052 468,00     
B.
C.
D. </t>
  </si>
  <si>
    <t>Umowa w zakresie przygotowania i złożenia projektu Strategicznego partnerstwa OSI Doliny Wisły oraz prowadzenia spraw bieżących Partnerstwa OSI Dolina Wisły, związanych z tym projektem (2023 - 2024)</t>
  </si>
  <si>
    <t xml:space="preserve">Wykonanie dokumentacji projektowej dla zadania pn. ,,Przebudowa obiektu mostowego w ciągu DP nr 1559T o nr ewid. (JNI): 30000606 w km 2+952 w m. Karwów wraz z dojazdami'' </t>
  </si>
  <si>
    <t>Wykonanie dokumentacji projektowej dla zadania pn. ,,Przebudowa obiektu mostowego o nr ewid. 30000612 położonego w m. Łężyce w ciągu drogi powiatowej nr 1535T Opatów - Jałowęsy - Niemienice w km 5+262'' (2023-2024)</t>
  </si>
  <si>
    <t>Wykonanie dokumentacji projektowej dla zadania pn. ,,Przebudowa DP nr 1537T gr. pow. opatowskiego - Wszachów - Iwaniska w m. Wszachów od km 1+740 do km 2+160 odc. dł. ok. 0,420 km'' (2023-2024)</t>
  </si>
  <si>
    <t>Wykonanie dokumentacji projektowej dla zadania pn. ,,Przebudowa drogi powiatowej nr 1574T w m. Karsy polegająca na budowie chodnika  o dł. ok. 1,100 km, oraz regulacji stanu prawnego pasa drogowego'' (2023-2024)</t>
  </si>
  <si>
    <t>Budowa przejścia dla pieszych wraz z budową chodników w obrębie oddział. przejścia dla pieszych w ciągu dróg powiatowych nr 1520T (0686T)  i 1576T (0763T) w m. Ciszyca Górna na odc. o łącz. dł. 0,332 km (2022-2024)</t>
  </si>
  <si>
    <t>Budowa przejścia dla pieszych wraz z budową chodników w obrębie oddział. przejścia dla pieszych w ciągu drogi powiatowej nr 1520T (0686T) w m. Ciszyca Górna na odc. o dł. 0,200 km (2022-2024)</t>
  </si>
  <si>
    <t>Przebudowa drogi powiatowej nr 1533T w m. Sadowie na odc. o dł.0,200 km polegająca na budowie przejścia dla pieszych na wysokości szkoły podstawowej oraz budowa chodnika w obrębie oddział. przejścia dla pieszych (2022-2024)</t>
  </si>
  <si>
    <t>Przebudowa drogi powiatowej nr 1533T w m. Sadowie na odc. o dł.0,200 km polegająca na budowie przejścia dla pieszych na wysokości ośrodka zdrowia NFZ oraz budowa chodnika w obrębie oddział. przejścia dla pieszych (2022-2024)</t>
  </si>
  <si>
    <t>Budowa przejścia dla pieszych wraz z budową chodników w obrębie oddział. przejścia dla pieszych w ciągu drogi powiatowej nr 1519T (0685T) w m. Jakubowice na odc. o dł. 0,200 (2022-2024)</t>
  </si>
  <si>
    <t>Budowa przejścia dla pieszych wraz z budową chodników w obrębie oddział. przejścia dla pieszych w ciągu drogi powiatowej nr 1519T (0685T) w m. Jakubowice na odc. o dł. 0,119 km (2022-2024)</t>
  </si>
  <si>
    <t>Przebudowa przejść dla pieszych wraz z budową chodników w obrębie oddz. przejść dla pieszych w ciągu drogi powiatowej nr 1549T (0720T) i 1551T (0722T) w m. Mydłów (2022-2024)</t>
  </si>
  <si>
    <t>Przebudowa przejść dla pieszych wraz z budową chodników w obrębie oddział. przejść dla pieszych w ciągu dróg powiatowych nr 1549T (0720T) i 1554T (0725T) w m. Włostów na odc. o dł. 0,200 km (2022-2024)</t>
  </si>
  <si>
    <t>Przebudowa przejścia dla pieszych wraz z budową chodnika w obrębie oddział. przejścia dla pieszych w ciągu drogi powiatowej nr 1545T (0716T) w m. Baćkowice na odc. o dł.0,079 km (2022-2024)</t>
  </si>
  <si>
    <t>Budowa przejścia dla pieszych wraz z budową chodników w obrębie oddział. przejścia dla pieszych w ciągu drogi powiatowej nr 1587T (0776T) w m. Ujazd na odc. o dł. 0,146 km (2022-2024)</t>
  </si>
  <si>
    <t xml:space="preserve">A. 827 927,00 RFRD
B.
C.
D. </t>
  </si>
  <si>
    <t xml:space="preserve">A. 414 876,00 RFRD
B.
C.
D. </t>
  </si>
  <si>
    <t xml:space="preserve">A. 207 503,00 RFRD
B.
C.
D. </t>
  </si>
  <si>
    <t xml:space="preserve">A. 7 972 891,00 PŁ
B.
C.
D. </t>
  </si>
  <si>
    <t>rok budżetowy 2024 (8+9+10+11)</t>
  </si>
  <si>
    <t>Limity wydatków na wieloletnie przedsięwzięcia planowane do poniesienia w 2024 roku</t>
  </si>
  <si>
    <t>Zakup samochodu do przewozu osób niepełnosprawnych</t>
  </si>
  <si>
    <t>Placówka Opiekuńczo – Wychowawcza typu Specjalistyczno – Terapeutycznego ,,Mój dom’’ im. Św. Jana Pawła II w Opatowie</t>
  </si>
  <si>
    <t xml:space="preserve">A. 435 470,00  
B.
C.
D. </t>
  </si>
  <si>
    <t>Projekt ,,Profesjonaliści z regionu opatowskiego - podniesienie jakości szkolnictwa branżowego''</t>
  </si>
  <si>
    <t>Działanie 08.04 Rozwój szkolnictwa branżowego</t>
  </si>
  <si>
    <t>2024-2025</t>
  </si>
  <si>
    <t>Wydatki w roku budżetowym 2024</t>
  </si>
  <si>
    <t>Wydatki na programy i projekty realizowane ze środków pochodzących z budżetu Unii Europejskiej oraz innych źródeł zagranicznych, niepodlegających zwrotowi na 2024 rok</t>
  </si>
  <si>
    <t xml:space="preserve">A. 60 438,57      
B.
C.
D. </t>
  </si>
  <si>
    <t>Dochody budżetu powiatu na 2024 rok</t>
  </si>
  <si>
    <t>Wydatki budżetu powiatu na 2024 rok</t>
  </si>
  <si>
    <t xml:space="preserve">Specjalny Ośrodek Szkolno - Wychowawczy w Sulejowie </t>
  </si>
  <si>
    <t>Opracowanie dokumentacji projektowej dla zadania pn. ,,Przebudowa chodnika w ciągu DP nr 1529T przy ul. Ćmielowskiej w m. Opatów o dł. ok. 0,200 km''</t>
  </si>
  <si>
    <t>Zespół Szkół w Ożarowie im. Marii Skłodowskiej - Curie</t>
  </si>
  <si>
    <t>Przebudowa sali gimnastycznej wraz z przylegającym ciągiem komunikacyjnym i modernizacją instalacji elektrycznej</t>
  </si>
  <si>
    <t xml:space="preserve"> </t>
  </si>
  <si>
    <t>751</t>
  </si>
  <si>
    <t>700</t>
  </si>
  <si>
    <t>02001</t>
  </si>
  <si>
    <t>020</t>
  </si>
  <si>
    <t>wniesienie wkładów do spółek prawa handlowego</t>
  </si>
  <si>
    <t>Wydatki
na 2024 r.</t>
  </si>
  <si>
    <t>Dotacje ogółem</t>
  </si>
  <si>
    <t>Dochody i wydatki związane z realizacją zadań z zakresu administracji rządowej i innych zadań zleconych odrębnymi ustawami w 2024 r.</t>
  </si>
  <si>
    <t xml:space="preserve">A.    
B.
C.
D. </t>
  </si>
  <si>
    <t>Przebudowa wraz ze zmianą sposobu użytkowania części kondygnacji parteru budynku dydaktycznego Zespołu Szkół Nr 2 w Opatowie na bursę szkolną (2023 - 2024)</t>
  </si>
  <si>
    <t>2110</t>
  </si>
  <si>
    <t>Dotacja celowa otrzymana z budżetu państwa na zadania bieżące z zakresu administracji rządowej oraz inne zadania zlecone ustawami realizowane przez powiat</t>
  </si>
  <si>
    <t>Objęcie udziałów Szpital św. Leona w Opatowie</t>
  </si>
  <si>
    <t>Przebudowa łazienek  oraz modernizacja ciągów komunikacyjnych na budynku damskim w Domu Pomocy Społecznej w Sobowie</t>
  </si>
  <si>
    <t xml:space="preserve">A. 231 900     
B.
C.
D. </t>
  </si>
  <si>
    <t>Rozbudowa, przebudowa i nadbudowa budynku Specjalnego Ośrodka Szkolno - Wychowawczego - Centrum Autyzmu i Całościowych Zaburzeń Rozwojowych w Niemienicach</t>
  </si>
  <si>
    <t xml:space="preserve">A.      
B.
C. 43 265,00
D. </t>
  </si>
  <si>
    <t>Projekt ,,Gotowi do działania'' (2024-2025)</t>
  </si>
  <si>
    <t xml:space="preserve">Specjalny Ośrodek Szkolno - Wychowawczy w Jałowęsach </t>
  </si>
  <si>
    <t>Projekt ,,Gotowi do działania''</t>
  </si>
  <si>
    <t>Projekt ,,Wsparcie szkolnictwa ogólnego w powiecie opatowskim'' (2024-2025)</t>
  </si>
  <si>
    <t>Projekt ,,Wsparcie szkolnictwa ogólnego w powiecie opatowskim''</t>
  </si>
  <si>
    <t>2 350 830,57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</si>
  <si>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</si>
  <si>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</si>
  <si>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</si>
  <si>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157 987 151,18</t>
  </si>
  <si>
    <t>36 439 044,00</t>
  </si>
  <si>
    <t>194 426 195,18</t>
  </si>
  <si>
    <t>47.</t>
  </si>
  <si>
    <t>48.</t>
  </si>
  <si>
    <t>Zakup kosiarki bijakowej</t>
  </si>
  <si>
    <t>Wykonanie dokumentacji dotyczącej uporządkowania zieleni wokół Pałacu Karskich we Włostowie</t>
  </si>
  <si>
    <t>Modernizacja ewidencji gruntów i budynków dla obrębu Nowe gm. Ożarów (2024-2025)</t>
  </si>
  <si>
    <t>Projekt ,,Zwiększenie poziomu cyberbezpieczeństwa Powiatu Opatowskiego''</t>
  </si>
  <si>
    <t>Fundusze Europejskie na Rozwój Cyfrowy 2021 - 2027 (FERC)</t>
  </si>
  <si>
    <t>Priorytet II. Zaawansowane usługi cyfrowe</t>
  </si>
  <si>
    <t>Działanie 2.2 Wzmocnienie krajowego systemu cyberbezpieczeństwa</t>
  </si>
  <si>
    <t>2023-2026</t>
  </si>
  <si>
    <t>720</t>
  </si>
  <si>
    <t>72095</t>
  </si>
  <si>
    <t>Projekt ,,Zwiększenie poziomu cyberbezpieczeństwa Powiatu Opatowskiego'' (2023-2026)</t>
  </si>
  <si>
    <t xml:space="preserve">A. 
B.
C. 43 405,00
D. </t>
  </si>
  <si>
    <t>3 482 511,00</t>
  </si>
  <si>
    <t>133,00</t>
  </si>
  <si>
    <t>3 482 644,00</t>
  </si>
  <si>
    <t>60095</t>
  </si>
  <si>
    <t>9 760,00</t>
  </si>
  <si>
    <t>9 893,00</t>
  </si>
  <si>
    <t>2 460,00</t>
  </si>
  <si>
    <t>2 593,00</t>
  </si>
  <si>
    <t>Gospodarka mieszkaniowa</t>
  </si>
  <si>
    <t>237 400,00</t>
  </si>
  <si>
    <t>36 814,00</t>
  </si>
  <si>
    <t>274 214,00</t>
  </si>
  <si>
    <t>70005</t>
  </si>
  <si>
    <t>Gospodarka gruntami i nieruchomościami</t>
  </si>
  <si>
    <t>83 000,00</t>
  </si>
  <si>
    <t>119 814,00</t>
  </si>
  <si>
    <t>710</t>
  </si>
  <si>
    <t>Działalność usługowa</t>
  </si>
  <si>
    <t>1 780 000,00</t>
  </si>
  <si>
    <t>7 524,00</t>
  </si>
  <si>
    <t>1 787 524,00</t>
  </si>
  <si>
    <t>71012</t>
  </si>
  <si>
    <t>Zadania z zakresu geodezji i kartografii</t>
  </si>
  <si>
    <t>1 080 000,00</t>
  </si>
  <si>
    <t>1 087 524,00</t>
  </si>
  <si>
    <t>380 000,00</t>
  </si>
  <si>
    <t>387 524,00</t>
  </si>
  <si>
    <t>Informatyka</t>
  </si>
  <si>
    <t>166 049,00</t>
  </si>
  <si>
    <t>136 161,00</t>
  </si>
  <si>
    <t>29 888,00</t>
  </si>
  <si>
    <t>210 520,00</t>
  </si>
  <si>
    <t>158 197 671,18</t>
  </si>
  <si>
    <t>2 516 879,57</t>
  </si>
  <si>
    <t>75 092,00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</si>
  <si>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</si>
  <si>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</si>
  <si>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61 575,00</t>
  </si>
  <si>
    <t>6259</t>
  </si>
  <si>
    <t>13 517,00</t>
  </si>
  <si>
    <t>36 514 136,00</t>
  </si>
  <si>
    <t>285 612,00</t>
  </si>
  <si>
    <t>194 711 807,18</t>
  </si>
  <si>
    <t>241 141,00</t>
  </si>
  <si>
    <t>2 591 971,57</t>
  </si>
  <si>
    <t>60014</t>
  </si>
  <si>
    <t>Drogi publiczne powiatowe</t>
  </si>
  <si>
    <t>750</t>
  </si>
  <si>
    <t>Administracja publiczna</t>
  </si>
  <si>
    <t>75020</t>
  </si>
  <si>
    <t>Starostwa powiatowe</t>
  </si>
  <si>
    <t>85446</t>
  </si>
  <si>
    <t>Dokształcanie i doskonalenie nauczycieli</t>
  </si>
  <si>
    <t>921</t>
  </si>
  <si>
    <t>Kultura i ochrona dziedzictwa narodowego</t>
  </si>
  <si>
    <t>92195</t>
  </si>
  <si>
    <t>25.</t>
  </si>
  <si>
    <t>49.</t>
  </si>
  <si>
    <t xml:space="preserve">Załącznik nr 5                                                                                                        do uchwały Rady Powiatu w Opatowie nr III.16.2024                                                     z dnia 27 maja 2024 r. </t>
  </si>
  <si>
    <t>Załącznik Nr 3                                                                                                                                do uchwały Rady Powiatu w Opatowie nr III.16.2024                                                     z dnia 27 maja 2024 r.</t>
  </si>
  <si>
    <t xml:space="preserve">                          Załącznik Nr 2                                                                                                      do uchwały Rady Powiatu w Opatowie Nr III.16.2024                                                z dnia 27 maja 2024 r.</t>
  </si>
  <si>
    <t>Załącznik Nr 1                                                                                                          do uchwały Rady Powiatu w Opatowie Nr III.16.2024                                                                           z dnia 27 maja 2024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</si>
</sst>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85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b/>
      <sz val="14"/>
      <name val="Arial CE"/>
      <family val="2"/>
    </font>
    <font>
      <sz val="7"/>
      <name val="Arial CE"/>
      <family val="2"/>
    </font>
    <font>
      <sz val="6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6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12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272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14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15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15" fillId="36" borderId="10" xfId="54" applyFont="1" applyFill="1" applyBorder="1" applyAlignment="1">
      <alignment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15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15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166" fontId="15" fillId="36" borderId="10" xfId="54" applyNumberFormat="1" applyFont="1" applyFill="1" applyBorder="1" applyAlignment="1">
      <alignment horizontal="center" vertical="center" wrapText="1"/>
      <protection/>
    </xf>
    <xf numFmtId="167" fontId="57" fillId="36" borderId="10" xfId="54" applyNumberFormat="1" applyFont="1" applyFill="1" applyBorder="1" applyAlignment="1">
      <alignment horizontal="left" vertical="center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19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2" fillId="0" borderId="0" xfId="54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4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21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21" fillId="34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vertical="center"/>
      <protection/>
    </xf>
    <xf numFmtId="0" fontId="24" fillId="0" borderId="0" xfId="54" applyFont="1">
      <alignment/>
      <protection/>
    </xf>
    <xf numFmtId="0" fontId="25" fillId="34" borderId="0" xfId="54" applyFont="1" applyFill="1" applyAlignment="1">
      <alignment horizontal="right" vertical="top"/>
      <protection/>
    </xf>
    <xf numFmtId="0" fontId="6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horizontal="left" vertical="center"/>
      <protection/>
    </xf>
    <xf numFmtId="0" fontId="2" fillId="34" borderId="0" xfId="54" applyFill="1">
      <alignment/>
      <protection/>
    </xf>
    <xf numFmtId="0" fontId="27" fillId="0" borderId="0" xfId="54" applyFont="1" applyAlignment="1">
      <alignment horizontal="right" vertical="top"/>
      <protection/>
    </xf>
    <xf numFmtId="0" fontId="26" fillId="0" borderId="0" xfId="54" applyFont="1">
      <alignment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>
      <alignment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horizontal="center" vertical="top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15" xfId="54" applyFont="1" applyFill="1" applyBorder="1" applyAlignment="1">
      <alignment horizontal="center" vertical="top"/>
      <protection/>
    </xf>
    <xf numFmtId="0" fontId="7" fillId="36" borderId="15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center" vertical="top"/>
      <protection/>
    </xf>
    <xf numFmtId="0" fontId="7" fillId="36" borderId="16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17" xfId="54" applyNumberFormat="1" applyFont="1" applyFill="1" applyBorder="1" applyAlignment="1">
      <alignment horizontal="center" vertical="top" wrapText="1"/>
      <protection/>
    </xf>
    <xf numFmtId="0" fontId="7" fillId="36" borderId="17" xfId="54" applyFont="1" applyFill="1" applyBorder="1" applyAlignment="1">
      <alignment vertical="top" wrapText="1"/>
      <protection/>
    </xf>
    <xf numFmtId="0" fontId="7" fillId="36" borderId="17" xfId="54" applyFont="1" applyFill="1" applyBorder="1" applyAlignment="1">
      <alignment horizontal="center" vertical="top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" fontId="8" fillId="36" borderId="10" xfId="54" applyNumberFormat="1" applyFont="1" applyFill="1" applyBorder="1" applyAlignment="1">
      <alignment horizontal="right" vertical="top" wrapText="1"/>
      <protection/>
    </xf>
    <xf numFmtId="4" fontId="7" fillId="36" borderId="10" xfId="54" applyNumberFormat="1" applyFont="1" applyFill="1" applyBorder="1" applyAlignment="1">
      <alignment horizontal="right" vertical="top" wrapText="1"/>
      <protection/>
    </xf>
    <xf numFmtId="4" fontId="8" fillId="35" borderId="10" xfId="54" applyNumberFormat="1" applyFont="1" applyFill="1" applyBorder="1" applyAlignment="1">
      <alignment horizontal="right" vertical="top" wrapText="1"/>
      <protection/>
    </xf>
    <xf numFmtId="4" fontId="7" fillId="35" borderId="10" xfId="54" applyNumberFormat="1" applyFont="1" applyFill="1" applyBorder="1" applyAlignment="1">
      <alignment horizontal="right" vertical="top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0" fontId="7" fillId="34" borderId="0" xfId="54" applyFont="1" applyFill="1" applyAlignment="1">
      <alignment vertical="center" wrapText="1"/>
      <protection/>
    </xf>
    <xf numFmtId="0" fontId="2" fillId="0" borderId="0" xfId="54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6" fillId="0" borderId="0" xfId="54" applyFont="1" applyAlignment="1">
      <alignment vertical="center"/>
      <protection/>
    </xf>
    <xf numFmtId="167" fontId="7" fillId="0" borderId="0" xfId="54" applyNumberFormat="1" applyFont="1" applyAlignment="1">
      <alignment vertical="center"/>
      <protection/>
    </xf>
    <xf numFmtId="0" fontId="14" fillId="36" borderId="10" xfId="54" applyFont="1" applyFill="1" applyBorder="1" applyAlignment="1">
      <alignment horizontal="center" vertical="center"/>
      <protection/>
    </xf>
    <xf numFmtId="167" fontId="14" fillId="36" borderId="10" xfId="54" applyNumberFormat="1" applyFont="1" applyFill="1" applyBorder="1" applyAlignment="1">
      <alignment vertical="center"/>
      <protection/>
    </xf>
    <xf numFmtId="167" fontId="8" fillId="36" borderId="10" xfId="54" applyNumberFormat="1" applyFont="1" applyFill="1" applyBorder="1" applyAlignment="1">
      <alignment vertical="center"/>
      <protection/>
    </xf>
    <xf numFmtId="167" fontId="15" fillId="36" borderId="10" xfId="54" applyNumberFormat="1" applyFont="1" applyFill="1" applyBorder="1" applyAlignment="1">
      <alignment horizontal="left" vertical="center" wrapText="1"/>
      <protection/>
    </xf>
    <xf numFmtId="167" fontId="15" fillId="36" borderId="10" xfId="54" applyNumberFormat="1" applyFont="1" applyFill="1" applyBorder="1" applyAlignment="1">
      <alignment vertical="center" wrapText="1"/>
      <protection/>
    </xf>
    <xf numFmtId="167" fontId="15" fillId="36" borderId="10" xfId="54" applyNumberFormat="1" applyFont="1" applyFill="1" applyBorder="1" applyAlignment="1">
      <alignment vertical="center"/>
      <protection/>
    </xf>
    <xf numFmtId="167" fontId="7" fillId="36" borderId="10" xfId="54" applyNumberFormat="1" applyFont="1" applyFill="1" applyBorder="1" applyAlignment="1">
      <alignment vertical="center"/>
      <protection/>
    </xf>
    <xf numFmtId="3" fontId="7" fillId="35" borderId="18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vertical="center" wrapText="1"/>
    </xf>
    <xf numFmtId="3" fontId="7" fillId="35" borderId="20" xfId="0" applyNumberFormat="1" applyFont="1" applyFill="1" applyBorder="1" applyAlignment="1">
      <alignment horizontal="center" vertical="center" wrapText="1"/>
    </xf>
    <xf numFmtId="0" fontId="57" fillId="34" borderId="10" xfId="54" applyFont="1" applyFill="1" applyBorder="1" applyAlignment="1">
      <alignment horizontal="center" vertical="center"/>
      <protection/>
    </xf>
    <xf numFmtId="0" fontId="8" fillId="34" borderId="21" xfId="54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15" fillId="35" borderId="19" xfId="58" applyFont="1" applyFill="1" applyBorder="1" applyAlignment="1">
      <alignment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165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vertical="center" wrapText="1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4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8" fillId="36" borderId="10" xfId="55" applyFont="1" applyFill="1" applyBorder="1" applyAlignment="1">
      <alignment horizontal="center" vertical="center" wrapText="1"/>
      <protection/>
    </xf>
    <xf numFmtId="167" fontId="29" fillId="0" borderId="0" xfId="55" applyNumberFormat="1" applyFont="1">
      <alignment/>
      <protection/>
    </xf>
    <xf numFmtId="168" fontId="8" fillId="34" borderId="10" xfId="55" applyNumberFormat="1" applyFont="1" applyFill="1" applyBorder="1" applyAlignment="1">
      <alignment vertical="center" wrapText="1"/>
      <protection/>
    </xf>
    <xf numFmtId="0" fontId="1" fillId="0" borderId="0" xfId="55" applyFont="1" applyAlignment="1">
      <alignment horizontal="center" vertical="center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30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>
      <alignment/>
      <protection/>
    </xf>
    <xf numFmtId="167" fontId="7" fillId="36" borderId="10" xfId="55" applyNumberFormat="1" applyFont="1" applyFill="1" applyBorder="1" applyAlignment="1">
      <alignment vertical="center"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49" fontId="28" fillId="36" borderId="10" xfId="55" applyNumberFormat="1" applyFont="1" applyFill="1" applyBorder="1" applyAlignment="1">
      <alignment horizontal="center" vertical="center" wrapText="1"/>
      <protection/>
    </xf>
    <xf numFmtId="49" fontId="7" fillId="34" borderId="10" xfId="55" applyNumberFormat="1" applyFont="1" applyFill="1" applyBorder="1" applyAlignment="1">
      <alignment horizontal="center" vertical="center" wrapText="1"/>
      <protection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49" fontId="30" fillId="34" borderId="10" xfId="55" applyNumberFormat="1" applyFont="1" applyFill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center" vertical="center" wrapText="1"/>
      <protection/>
    </xf>
    <xf numFmtId="0" fontId="14" fillId="0" borderId="21" xfId="55" applyFont="1" applyBorder="1" applyAlignment="1">
      <alignment horizontal="center" vertical="center" wrapText="1"/>
      <protection/>
    </xf>
    <xf numFmtId="0" fontId="18" fillId="0" borderId="0" xfId="55" applyFont="1" applyAlignment="1">
      <alignment horizontal="center"/>
      <protection/>
    </xf>
    <xf numFmtId="0" fontId="31" fillId="0" borderId="0" xfId="55" applyFont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15" fillId="35" borderId="22" xfId="58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7" fontId="15" fillId="36" borderId="10" xfId="55" applyNumberFormat="1" applyFont="1" applyFill="1" applyBorder="1" applyAlignment="1">
      <alignment vertical="center"/>
      <protection/>
    </xf>
    <xf numFmtId="0" fontId="15" fillId="36" borderId="10" xfId="55" applyFont="1" applyFill="1" applyBorder="1" applyAlignment="1">
      <alignment vertical="center" wrapText="1"/>
      <protection/>
    </xf>
    <xf numFmtId="167" fontId="15" fillId="36" borderId="10" xfId="55" applyNumberFormat="1" applyFont="1" applyFill="1" applyBorder="1" applyAlignment="1">
      <alignment vertical="center" wrapText="1"/>
      <protection/>
    </xf>
    <xf numFmtId="167" fontId="15" fillId="36" borderId="10" xfId="55" applyNumberFormat="1" applyFont="1" applyFill="1" applyBorder="1" applyAlignment="1">
      <alignment horizontal="left" vertical="center" wrapText="1"/>
      <protection/>
    </xf>
    <xf numFmtId="0" fontId="29" fillId="35" borderId="11" xfId="54" applyFont="1" applyFill="1" applyBorder="1" applyAlignment="1">
      <alignment horizontal="center" vertical="center"/>
      <protection/>
    </xf>
    <xf numFmtId="0" fontId="32" fillId="35" borderId="11" xfId="54" applyFont="1" applyFill="1" applyBorder="1" applyAlignment="1">
      <alignment vertical="center" wrapText="1"/>
      <protection/>
    </xf>
    <xf numFmtId="168" fontId="32" fillId="35" borderId="11" xfId="54" applyNumberFormat="1" applyFont="1" applyFill="1" applyBorder="1" applyAlignment="1">
      <alignment vertical="center"/>
      <protection/>
    </xf>
    <xf numFmtId="164" fontId="32" fillId="35" borderId="11" xfId="54" applyNumberFormat="1" applyFont="1" applyFill="1" applyBorder="1" applyAlignment="1">
      <alignment vertical="center"/>
      <protection/>
    </xf>
    <xf numFmtId="164" fontId="32" fillId="35" borderId="11" xfId="54" applyNumberFormat="1" applyFont="1" applyFill="1" applyBorder="1" applyAlignment="1">
      <alignment vertical="center" wrapText="1"/>
      <protection/>
    </xf>
    <xf numFmtId="164" fontId="32" fillId="35" borderId="11" xfId="54" applyNumberFormat="1" applyFont="1" applyFill="1" applyBorder="1" applyAlignment="1">
      <alignment horizontal="left" vertical="center" wrapText="1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4" applyNumberFormat="1" applyFont="1" applyFill="1" applyBorder="1" applyAlignment="1">
      <alignment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4" fillId="36" borderId="10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vertical="top" wrapText="1"/>
      <protection/>
    </xf>
    <xf numFmtId="166" fontId="14" fillId="36" borderId="10" xfId="54" applyNumberFormat="1" applyFont="1" applyFill="1" applyBorder="1" applyAlignment="1">
      <alignment horizontal="center" vertical="center" wrapText="1"/>
      <protection/>
    </xf>
    <xf numFmtId="168" fontId="11" fillId="36" borderId="10" xfId="54" applyNumberFormat="1" applyFont="1" applyFill="1" applyBorder="1" applyAlignment="1">
      <alignment vertical="center"/>
      <protection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49" fontId="3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21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7" borderId="10" xfId="0" applyNumberFormat="1" applyFont="1" applyFill="1" applyBorder="1" applyAlignment="1" applyProtection="1">
      <alignment horizontal="right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1" fillId="38" borderId="23" xfId="0" applyFont="1" applyFill="1" applyBorder="1" applyAlignment="1">
      <alignment horizontal="center" vertical="center" wrapText="1"/>
    </xf>
    <xf numFmtId="0" fontId="82" fillId="38" borderId="23" xfId="0" applyFont="1" applyFill="1" applyBorder="1" applyAlignment="1">
      <alignment horizontal="center" vertical="center" wrapText="1"/>
    </xf>
    <xf numFmtId="39" fontId="82" fillId="38" borderId="23" xfId="0" applyNumberFormat="1" applyFont="1" applyFill="1" applyBorder="1" applyAlignment="1">
      <alignment horizontal="center" vertical="center" wrapText="1"/>
    </xf>
    <xf numFmtId="39" fontId="83" fillId="38" borderId="23" xfId="0" applyNumberFormat="1" applyFont="1" applyFill="1" applyBorder="1" applyAlignment="1">
      <alignment horizontal="center" vertical="center" wrapText="1"/>
    </xf>
    <xf numFmtId="0" fontId="33" fillId="38" borderId="0" xfId="0" applyFont="1" applyFill="1" applyAlignment="1">
      <alignment horizontal="left" vertical="top" wrapText="1"/>
    </xf>
    <xf numFmtId="0" fontId="7" fillId="35" borderId="22" xfId="0" applyFont="1" applyFill="1" applyBorder="1" applyAlignment="1">
      <alignment vertical="center" wrapText="1"/>
    </xf>
    <xf numFmtId="0" fontId="7" fillId="35" borderId="22" xfId="58" applyFont="1" applyFill="1" applyBorder="1" applyAlignment="1">
      <alignment vertical="center" wrapText="1"/>
      <protection/>
    </xf>
    <xf numFmtId="168" fontId="21" fillId="36" borderId="10" xfId="54" applyNumberFormat="1" applyFont="1" applyFill="1" applyBorder="1" applyAlignment="1">
      <alignment vertical="center"/>
      <protection/>
    </xf>
    <xf numFmtId="49" fontId="3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3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7" borderId="0" xfId="0" applyNumberFormat="1" applyFont="1" applyFill="1" applyAlignment="1" applyProtection="1">
      <alignment horizontal="center" vertical="center" wrapText="1"/>
      <protection locked="0"/>
    </xf>
    <xf numFmtId="49" fontId="3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7" borderId="2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0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0" fontId="84" fillId="38" borderId="23" xfId="0" applyFont="1" applyFill="1" applyBorder="1" applyAlignment="1">
      <alignment horizontal="center" vertical="center" wrapText="1"/>
    </xf>
    <xf numFmtId="0" fontId="81" fillId="38" borderId="23" xfId="0" applyFont="1" applyFill="1" applyBorder="1" applyAlignment="1">
      <alignment horizontal="left" vertical="center" wrapText="1"/>
    </xf>
    <xf numFmtId="39" fontId="83" fillId="38" borderId="23" xfId="0" applyNumberFormat="1" applyFont="1" applyFill="1" applyBorder="1" applyAlignment="1">
      <alignment horizontal="center" vertical="center" wrapText="1"/>
    </xf>
    <xf numFmtId="39" fontId="82" fillId="38" borderId="23" xfId="0" applyNumberFormat="1" applyFont="1" applyFill="1" applyBorder="1" applyAlignment="1">
      <alignment horizontal="center" vertical="center" wrapText="1"/>
    </xf>
    <xf numFmtId="0" fontId="81" fillId="38" borderId="23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3" fillId="33" borderId="0" xfId="53" applyFont="1" applyFill="1" applyAlignment="1" applyProtection="1">
      <alignment horizontal="center" vertical="center" wrapText="1" shrinkToFit="1"/>
      <protection locked="0"/>
    </xf>
    <xf numFmtId="0" fontId="82" fillId="38" borderId="23" xfId="0" applyFont="1" applyFill="1" applyBorder="1" applyAlignment="1">
      <alignment horizontal="center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4" borderId="0" xfId="54" applyFont="1" applyFill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0" fontId="7" fillId="34" borderId="25" xfId="54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165" fontId="7" fillId="35" borderId="26" xfId="54" applyNumberFormat="1" applyFont="1" applyFill="1" applyBorder="1" applyAlignment="1">
      <alignment horizontal="center" vertical="center" wrapText="1"/>
      <protection/>
    </xf>
    <xf numFmtId="165" fontId="7" fillId="35" borderId="27" xfId="54" applyNumberFormat="1" applyFont="1" applyFill="1" applyBorder="1" applyAlignment="1">
      <alignment horizontal="center" vertical="center" wrapText="1"/>
      <protection/>
    </xf>
    <xf numFmtId="165" fontId="7" fillId="35" borderId="13" xfId="54" applyNumberFormat="1" applyFont="1" applyFill="1" applyBorder="1" applyAlignment="1">
      <alignment horizontal="center" vertical="center" wrapText="1"/>
      <protection/>
    </xf>
    <xf numFmtId="165" fontId="7" fillId="35" borderId="12" xfId="54" applyNumberFormat="1" applyFont="1" applyFill="1" applyBorder="1" applyAlignment="1">
      <alignment horizontal="center" vertical="center" wrapText="1"/>
      <protection/>
    </xf>
    <xf numFmtId="0" fontId="7" fillId="36" borderId="24" xfId="54" applyFont="1" applyFill="1" applyBorder="1" applyAlignment="1">
      <alignment horizontal="left" vertical="center" wrapText="1"/>
      <protection/>
    </xf>
    <xf numFmtId="0" fontId="7" fillId="36" borderId="21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4" fillId="36" borderId="10" xfId="54" applyFont="1" applyFill="1" applyBorder="1" applyAlignment="1">
      <alignment horizontal="center" vertical="center" wrapText="1"/>
      <protection/>
    </xf>
    <xf numFmtId="0" fontId="61" fillId="36" borderId="10" xfId="54" applyFont="1" applyFill="1" applyBorder="1" applyAlignment="1">
      <alignment horizontal="center" vertical="center" wrapText="1"/>
      <protection/>
    </xf>
    <xf numFmtId="0" fontId="61" fillId="36" borderId="10" xfId="54" applyFont="1" applyFill="1" applyBorder="1" applyAlignment="1">
      <alignment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60" fillId="34" borderId="0" xfId="54" applyFont="1" applyFill="1" applyAlignment="1">
      <alignment horizontal="center" vertical="center" wrapText="1"/>
      <protection/>
    </xf>
    <xf numFmtId="0" fontId="7" fillId="34" borderId="28" xfId="54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horizontal="center" vertical="center"/>
      <protection/>
    </xf>
    <xf numFmtId="0" fontId="14" fillId="34" borderId="10" xfId="54" applyFont="1" applyFill="1" applyBorder="1" applyAlignment="1">
      <alignment horizontal="center" vertical="center" wrapText="1"/>
      <protection/>
    </xf>
    <xf numFmtId="0" fontId="8" fillId="34" borderId="24" xfId="54" applyFont="1" applyFill="1" applyBorder="1" applyAlignment="1">
      <alignment horizontal="center" vertical="center" wrapText="1"/>
      <protection/>
    </xf>
    <xf numFmtId="0" fontId="61" fillId="34" borderId="10" xfId="54" applyFont="1" applyFill="1" applyBorder="1" applyAlignment="1">
      <alignment horizontal="center" vertical="center" wrapText="1"/>
      <protection/>
    </xf>
    <xf numFmtId="0" fontId="7" fillId="36" borderId="16" xfId="54" applyFont="1" applyFill="1" applyBorder="1" applyAlignment="1">
      <alignment horizontal="left" vertical="top" wrapText="1"/>
      <protection/>
    </xf>
    <xf numFmtId="0" fontId="7" fillId="36" borderId="15" xfId="54" applyFont="1" applyFill="1" applyBorder="1" applyAlignment="1">
      <alignment horizontal="left" vertical="top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17" xfId="54" applyFont="1" applyFill="1" applyBorder="1" applyAlignment="1">
      <alignment horizontal="left" vertical="top" wrapText="1"/>
      <protection/>
    </xf>
    <xf numFmtId="0" fontId="7" fillId="35" borderId="10" xfId="54" applyFont="1" applyFill="1" applyBorder="1" applyAlignment="1">
      <alignment vertical="top" wrapText="1"/>
      <protection/>
    </xf>
    <xf numFmtId="0" fontId="26" fillId="0" borderId="0" xfId="54" applyFont="1" applyAlignment="1">
      <alignment horizontal="left" wrapText="1"/>
      <protection/>
    </xf>
    <xf numFmtId="0" fontId="27" fillId="34" borderId="0" xfId="54" applyFont="1" applyFill="1" applyAlignment="1">
      <alignment horizontal="right" vertical="top"/>
      <protection/>
    </xf>
    <xf numFmtId="0" fontId="26" fillId="34" borderId="0" xfId="54" applyFont="1" applyFill="1" applyAlignment="1">
      <alignment horizontal="left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15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7" fillId="36" borderId="17" xfId="54" applyFont="1" applyFill="1" applyBorder="1" applyAlignment="1">
      <alignment horizontal="center" vertical="top" wrapText="1"/>
      <protection/>
    </xf>
    <xf numFmtId="0" fontId="7" fillId="36" borderId="16" xfId="54" applyFont="1" applyFill="1" applyBorder="1" applyAlignment="1">
      <alignment horizontal="center" vertical="top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21" fillId="0" borderId="10" xfId="54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24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0</xdr:rowOff>
    </xdr:from>
    <xdr:to>
      <xdr:col>8</xdr:col>
      <xdr:colOff>476250</xdr:colOff>
      <xdr:row>80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46208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476250</xdr:colOff>
      <xdr:row>80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46208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476250</xdr:colOff>
      <xdr:row>80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46208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476250</xdr:colOff>
      <xdr:row>83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15173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476250</xdr:colOff>
      <xdr:row>83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15173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476250</xdr:colOff>
      <xdr:row>83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15173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showGridLines="0" tabSelected="1" zoomScalePageLayoutView="0" workbookViewId="0" topLeftCell="A1">
      <selection activeCell="V11" sqref="V11"/>
    </sheetView>
  </sheetViews>
  <sheetFormatPr defaultColWidth="9.33203125" defaultRowHeight="11.25"/>
  <cols>
    <col min="1" max="1" width="7.33203125" style="30" customWidth="1"/>
    <col min="2" max="2" width="6.66015625" style="30" customWidth="1"/>
    <col min="3" max="3" width="9.83203125" style="30" customWidth="1"/>
    <col min="4" max="4" width="5" style="30" customWidth="1"/>
    <col min="5" max="5" width="4.33203125" style="30" customWidth="1"/>
    <col min="6" max="6" width="21" style="30" customWidth="1"/>
    <col min="7" max="7" width="9.33203125" style="30" customWidth="1"/>
    <col min="8" max="8" width="9.66015625" style="30" customWidth="1"/>
    <col min="9" max="9" width="12.16015625" style="30" customWidth="1"/>
    <col min="10" max="10" width="8.16015625" style="30" customWidth="1"/>
    <col min="11" max="11" width="19.16015625" style="30" customWidth="1"/>
    <col min="12" max="12" width="20.5" style="30" customWidth="1"/>
    <col min="13" max="13" width="5.66015625" style="30" customWidth="1"/>
    <col min="14" max="14" width="9" style="30" customWidth="1"/>
    <col min="15" max="15" width="2.66015625" style="30" customWidth="1"/>
    <col min="16" max="16" width="4.66015625" style="30" customWidth="1"/>
    <col min="17" max="17" width="0.65625" style="30" customWidth="1"/>
    <col min="18" max="16384" width="9.33203125" style="30" customWidth="1"/>
  </cols>
  <sheetData>
    <row r="1" spans="1:17" ht="36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202" t="s">
        <v>445</v>
      </c>
      <c r="L1" s="202"/>
      <c r="M1" s="202"/>
      <c r="N1" s="202"/>
      <c r="O1" s="202"/>
      <c r="P1" s="202"/>
      <c r="Q1" s="32"/>
    </row>
    <row r="2" spans="1:17" ht="16.5" customHeight="1">
      <c r="A2" s="203" t="s">
        <v>334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32"/>
    </row>
    <row r="3" spans="1:17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0</v>
      </c>
      <c r="O3" s="205"/>
      <c r="P3" s="205"/>
      <c r="Q3" s="32"/>
    </row>
    <row r="4" spans="1:17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2"/>
    </row>
    <row r="5" spans="1:17" ht="34.5" customHeight="1">
      <c r="A5" s="31"/>
      <c r="B5" s="172" t="s">
        <v>1</v>
      </c>
      <c r="C5" s="172" t="s">
        <v>2</v>
      </c>
      <c r="D5" s="204" t="s">
        <v>139</v>
      </c>
      <c r="E5" s="204"/>
      <c r="F5" s="204" t="s">
        <v>3</v>
      </c>
      <c r="G5" s="204"/>
      <c r="H5" s="204"/>
      <c r="I5" s="204" t="s">
        <v>155</v>
      </c>
      <c r="J5" s="204"/>
      <c r="K5" s="172" t="s">
        <v>154</v>
      </c>
      <c r="L5" s="172" t="s">
        <v>153</v>
      </c>
      <c r="M5" s="204" t="s">
        <v>152</v>
      </c>
      <c r="N5" s="204"/>
      <c r="O5" s="204"/>
      <c r="P5" s="204"/>
      <c r="Q5" s="204"/>
    </row>
    <row r="6" spans="1:17" ht="11.25" customHeight="1">
      <c r="A6" s="31"/>
      <c r="B6" s="175" t="s">
        <v>4</v>
      </c>
      <c r="C6" s="175" t="s">
        <v>5</v>
      </c>
      <c r="D6" s="200" t="s">
        <v>6</v>
      </c>
      <c r="E6" s="200"/>
      <c r="F6" s="200" t="s">
        <v>7</v>
      </c>
      <c r="G6" s="200"/>
      <c r="H6" s="200"/>
      <c r="I6" s="200" t="s">
        <v>8</v>
      </c>
      <c r="J6" s="200"/>
      <c r="K6" s="175" t="s">
        <v>35</v>
      </c>
      <c r="L6" s="175" t="s">
        <v>36</v>
      </c>
      <c r="M6" s="200" t="s">
        <v>37</v>
      </c>
      <c r="N6" s="200"/>
      <c r="O6" s="200"/>
      <c r="P6" s="200"/>
      <c r="Q6" s="200"/>
    </row>
    <row r="7" spans="1:17" ht="18.75" customHeight="1">
      <c r="A7" s="31"/>
      <c r="B7" s="192" t="s">
        <v>148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ht="19.5" customHeight="1">
      <c r="A8" s="31"/>
      <c r="B8" s="175" t="s">
        <v>151</v>
      </c>
      <c r="C8" s="176"/>
      <c r="D8" s="198"/>
      <c r="E8" s="198"/>
      <c r="F8" s="194" t="s">
        <v>170</v>
      </c>
      <c r="G8" s="194"/>
      <c r="H8" s="194"/>
      <c r="I8" s="195" t="s">
        <v>384</v>
      </c>
      <c r="J8" s="195"/>
      <c r="K8" s="177" t="s">
        <v>143</v>
      </c>
      <c r="L8" s="177" t="s">
        <v>385</v>
      </c>
      <c r="M8" s="195" t="s">
        <v>386</v>
      </c>
      <c r="N8" s="195"/>
      <c r="O8" s="195"/>
      <c r="P8" s="195"/>
      <c r="Q8" s="195"/>
    </row>
    <row r="9" spans="1:17" ht="27.75" customHeight="1">
      <c r="A9" s="31"/>
      <c r="B9" s="172"/>
      <c r="C9" s="176"/>
      <c r="D9" s="198"/>
      <c r="E9" s="198"/>
      <c r="F9" s="194" t="s">
        <v>144</v>
      </c>
      <c r="G9" s="194"/>
      <c r="H9" s="194"/>
      <c r="I9" s="195" t="s">
        <v>143</v>
      </c>
      <c r="J9" s="195"/>
      <c r="K9" s="177" t="s">
        <v>143</v>
      </c>
      <c r="L9" s="177" t="s">
        <v>143</v>
      </c>
      <c r="M9" s="195" t="s">
        <v>143</v>
      </c>
      <c r="N9" s="195"/>
      <c r="O9" s="195"/>
      <c r="P9" s="195"/>
      <c r="Q9" s="195"/>
    </row>
    <row r="10" spans="1:17" ht="21" customHeight="1">
      <c r="A10" s="31"/>
      <c r="B10" s="176"/>
      <c r="C10" s="175" t="s">
        <v>387</v>
      </c>
      <c r="D10" s="198"/>
      <c r="E10" s="198"/>
      <c r="F10" s="194" t="s">
        <v>9</v>
      </c>
      <c r="G10" s="194"/>
      <c r="H10" s="194"/>
      <c r="I10" s="195" t="s">
        <v>388</v>
      </c>
      <c r="J10" s="195"/>
      <c r="K10" s="177" t="s">
        <v>143</v>
      </c>
      <c r="L10" s="177" t="s">
        <v>385</v>
      </c>
      <c r="M10" s="195" t="s">
        <v>389</v>
      </c>
      <c r="N10" s="195"/>
      <c r="O10" s="195"/>
      <c r="P10" s="195"/>
      <c r="Q10" s="195"/>
    </row>
    <row r="11" spans="1:17" ht="28.5" customHeight="1">
      <c r="A11" s="31"/>
      <c r="B11" s="176"/>
      <c r="C11" s="172"/>
      <c r="D11" s="198"/>
      <c r="E11" s="198"/>
      <c r="F11" s="194" t="s">
        <v>144</v>
      </c>
      <c r="G11" s="194"/>
      <c r="H11" s="194"/>
      <c r="I11" s="195" t="s">
        <v>143</v>
      </c>
      <c r="J11" s="195"/>
      <c r="K11" s="177" t="s">
        <v>143</v>
      </c>
      <c r="L11" s="177" t="s">
        <v>143</v>
      </c>
      <c r="M11" s="195" t="s">
        <v>143</v>
      </c>
      <c r="N11" s="195"/>
      <c r="O11" s="195"/>
      <c r="P11" s="195"/>
      <c r="Q11" s="195"/>
    </row>
    <row r="12" spans="1:17" ht="33" customHeight="1">
      <c r="A12" s="31"/>
      <c r="B12" s="176"/>
      <c r="C12" s="176"/>
      <c r="D12" s="200" t="s">
        <v>351</v>
      </c>
      <c r="E12" s="200"/>
      <c r="F12" s="194" t="s">
        <v>352</v>
      </c>
      <c r="G12" s="194"/>
      <c r="H12" s="194"/>
      <c r="I12" s="195" t="s">
        <v>390</v>
      </c>
      <c r="J12" s="195"/>
      <c r="K12" s="177" t="s">
        <v>143</v>
      </c>
      <c r="L12" s="177" t="s">
        <v>385</v>
      </c>
      <c r="M12" s="195" t="s">
        <v>391</v>
      </c>
      <c r="N12" s="195"/>
      <c r="O12" s="195"/>
      <c r="P12" s="195"/>
      <c r="Q12" s="195"/>
    </row>
    <row r="13" spans="1:17" ht="22.5" customHeight="1">
      <c r="A13" s="31"/>
      <c r="B13" s="175" t="s">
        <v>342</v>
      </c>
      <c r="C13" s="176"/>
      <c r="D13" s="198"/>
      <c r="E13" s="198"/>
      <c r="F13" s="194" t="s">
        <v>392</v>
      </c>
      <c r="G13" s="194"/>
      <c r="H13" s="194"/>
      <c r="I13" s="195" t="s">
        <v>393</v>
      </c>
      <c r="J13" s="195"/>
      <c r="K13" s="177" t="s">
        <v>143</v>
      </c>
      <c r="L13" s="177" t="s">
        <v>394</v>
      </c>
      <c r="M13" s="195" t="s">
        <v>395</v>
      </c>
      <c r="N13" s="195"/>
      <c r="O13" s="195"/>
      <c r="P13" s="195"/>
      <c r="Q13" s="195"/>
    </row>
    <row r="14" spans="1:17" ht="30" customHeight="1">
      <c r="A14" s="31"/>
      <c r="B14" s="172"/>
      <c r="C14" s="176"/>
      <c r="D14" s="198"/>
      <c r="E14" s="198"/>
      <c r="F14" s="194" t="s">
        <v>144</v>
      </c>
      <c r="G14" s="194"/>
      <c r="H14" s="194"/>
      <c r="I14" s="195" t="s">
        <v>143</v>
      </c>
      <c r="J14" s="195"/>
      <c r="K14" s="177" t="s">
        <v>143</v>
      </c>
      <c r="L14" s="177" t="s">
        <v>143</v>
      </c>
      <c r="M14" s="195" t="s">
        <v>143</v>
      </c>
      <c r="N14" s="195"/>
      <c r="O14" s="195"/>
      <c r="P14" s="195"/>
      <c r="Q14" s="195"/>
    </row>
    <row r="15" spans="1:17" ht="20.25" customHeight="1">
      <c r="A15" s="31"/>
      <c r="B15" s="176"/>
      <c r="C15" s="175" t="s">
        <v>396</v>
      </c>
      <c r="D15" s="198"/>
      <c r="E15" s="198"/>
      <c r="F15" s="194" t="s">
        <v>397</v>
      </c>
      <c r="G15" s="194"/>
      <c r="H15" s="194"/>
      <c r="I15" s="195" t="s">
        <v>393</v>
      </c>
      <c r="J15" s="195"/>
      <c r="K15" s="177" t="s">
        <v>143</v>
      </c>
      <c r="L15" s="177" t="s">
        <v>394</v>
      </c>
      <c r="M15" s="195" t="s">
        <v>395</v>
      </c>
      <c r="N15" s="195"/>
      <c r="O15" s="195"/>
      <c r="P15" s="195"/>
      <c r="Q15" s="195"/>
    </row>
    <row r="16" spans="1:17" ht="27.75" customHeight="1">
      <c r="A16" s="31"/>
      <c r="B16" s="176"/>
      <c r="C16" s="172"/>
      <c r="D16" s="198"/>
      <c r="E16" s="198"/>
      <c r="F16" s="194" t="s">
        <v>144</v>
      </c>
      <c r="G16" s="194"/>
      <c r="H16" s="194"/>
      <c r="I16" s="195" t="s">
        <v>143</v>
      </c>
      <c r="J16" s="195"/>
      <c r="K16" s="177" t="s">
        <v>143</v>
      </c>
      <c r="L16" s="177" t="s">
        <v>143</v>
      </c>
      <c r="M16" s="195" t="s">
        <v>143</v>
      </c>
      <c r="N16" s="195"/>
      <c r="O16" s="195"/>
      <c r="P16" s="195"/>
      <c r="Q16" s="195"/>
    </row>
    <row r="17" spans="1:17" ht="30" customHeight="1">
      <c r="A17" s="31"/>
      <c r="B17" s="176"/>
      <c r="C17" s="176"/>
      <c r="D17" s="200" t="s">
        <v>351</v>
      </c>
      <c r="E17" s="200"/>
      <c r="F17" s="194" t="s">
        <v>352</v>
      </c>
      <c r="G17" s="194"/>
      <c r="H17" s="194"/>
      <c r="I17" s="195" t="s">
        <v>398</v>
      </c>
      <c r="J17" s="195"/>
      <c r="K17" s="177" t="s">
        <v>143</v>
      </c>
      <c r="L17" s="177" t="s">
        <v>394</v>
      </c>
      <c r="M17" s="195" t="s">
        <v>399</v>
      </c>
      <c r="N17" s="195"/>
      <c r="O17" s="195"/>
      <c r="P17" s="195"/>
      <c r="Q17" s="195"/>
    </row>
    <row r="18" spans="1:17" ht="22.5" customHeight="1">
      <c r="A18" s="31"/>
      <c r="B18" s="175" t="s">
        <v>400</v>
      </c>
      <c r="C18" s="176"/>
      <c r="D18" s="198"/>
      <c r="E18" s="198"/>
      <c r="F18" s="194" t="s">
        <v>401</v>
      </c>
      <c r="G18" s="194"/>
      <c r="H18" s="194"/>
      <c r="I18" s="195" t="s">
        <v>402</v>
      </c>
      <c r="J18" s="195"/>
      <c r="K18" s="177" t="s">
        <v>143</v>
      </c>
      <c r="L18" s="177" t="s">
        <v>403</v>
      </c>
      <c r="M18" s="195" t="s">
        <v>404</v>
      </c>
      <c r="N18" s="195"/>
      <c r="O18" s="195"/>
      <c r="P18" s="195"/>
      <c r="Q18" s="195"/>
    </row>
    <row r="19" spans="1:17" ht="29.25" customHeight="1">
      <c r="A19" s="31"/>
      <c r="B19" s="172"/>
      <c r="C19" s="176"/>
      <c r="D19" s="198"/>
      <c r="E19" s="198"/>
      <c r="F19" s="194" t="s">
        <v>144</v>
      </c>
      <c r="G19" s="194"/>
      <c r="H19" s="194"/>
      <c r="I19" s="195" t="s">
        <v>143</v>
      </c>
      <c r="J19" s="195"/>
      <c r="K19" s="177" t="s">
        <v>143</v>
      </c>
      <c r="L19" s="177" t="s">
        <v>143</v>
      </c>
      <c r="M19" s="195" t="s">
        <v>143</v>
      </c>
      <c r="N19" s="195"/>
      <c r="O19" s="195"/>
      <c r="P19" s="195"/>
      <c r="Q19" s="195"/>
    </row>
    <row r="20" spans="1:17" ht="17.25" customHeight="1">
      <c r="A20" s="31"/>
      <c r="B20" s="176"/>
      <c r="C20" s="175" t="s">
        <v>405</v>
      </c>
      <c r="D20" s="198"/>
      <c r="E20" s="198"/>
      <c r="F20" s="194" t="s">
        <v>406</v>
      </c>
      <c r="G20" s="194"/>
      <c r="H20" s="194"/>
      <c r="I20" s="195" t="s">
        <v>407</v>
      </c>
      <c r="J20" s="195"/>
      <c r="K20" s="177" t="s">
        <v>143</v>
      </c>
      <c r="L20" s="177" t="s">
        <v>403</v>
      </c>
      <c r="M20" s="195" t="s">
        <v>408</v>
      </c>
      <c r="N20" s="195"/>
      <c r="O20" s="195"/>
      <c r="P20" s="195"/>
      <c r="Q20" s="195"/>
    </row>
    <row r="21" spans="1:17" ht="27" customHeight="1">
      <c r="A21" s="31"/>
      <c r="B21" s="176"/>
      <c r="C21" s="172"/>
      <c r="D21" s="198"/>
      <c r="E21" s="198"/>
      <c r="F21" s="194" t="s">
        <v>144</v>
      </c>
      <c r="G21" s="194"/>
      <c r="H21" s="194"/>
      <c r="I21" s="195" t="s">
        <v>143</v>
      </c>
      <c r="J21" s="195"/>
      <c r="K21" s="177" t="s">
        <v>143</v>
      </c>
      <c r="L21" s="177" t="s">
        <v>143</v>
      </c>
      <c r="M21" s="195" t="s">
        <v>143</v>
      </c>
      <c r="N21" s="195"/>
      <c r="O21" s="195"/>
      <c r="P21" s="195"/>
      <c r="Q21" s="195"/>
    </row>
    <row r="22" spans="2:17" ht="29.25" customHeight="1">
      <c r="B22" s="176"/>
      <c r="C22" s="176"/>
      <c r="D22" s="200" t="s">
        <v>351</v>
      </c>
      <c r="E22" s="200"/>
      <c r="F22" s="194" t="s">
        <v>352</v>
      </c>
      <c r="G22" s="194"/>
      <c r="H22" s="194"/>
      <c r="I22" s="195" t="s">
        <v>409</v>
      </c>
      <c r="J22" s="195"/>
      <c r="K22" s="177" t="s">
        <v>143</v>
      </c>
      <c r="L22" s="177" t="s">
        <v>403</v>
      </c>
      <c r="M22" s="195" t="s">
        <v>410</v>
      </c>
      <c r="N22" s="195"/>
      <c r="O22" s="195"/>
      <c r="P22" s="195"/>
      <c r="Q22" s="195"/>
    </row>
    <row r="23" spans="2:17" ht="18" customHeight="1">
      <c r="B23" s="175" t="s">
        <v>380</v>
      </c>
      <c r="C23" s="176"/>
      <c r="D23" s="198"/>
      <c r="E23" s="198"/>
      <c r="F23" s="194" t="s">
        <v>411</v>
      </c>
      <c r="G23" s="194"/>
      <c r="H23" s="194"/>
      <c r="I23" s="195" t="s">
        <v>143</v>
      </c>
      <c r="J23" s="195"/>
      <c r="K23" s="177" t="s">
        <v>143</v>
      </c>
      <c r="L23" s="177" t="s">
        <v>412</v>
      </c>
      <c r="M23" s="195" t="s">
        <v>412</v>
      </c>
      <c r="N23" s="195"/>
      <c r="O23" s="195"/>
      <c r="P23" s="195"/>
      <c r="Q23" s="195"/>
    </row>
    <row r="24" spans="2:17" ht="27" customHeight="1">
      <c r="B24" s="172"/>
      <c r="C24" s="176"/>
      <c r="D24" s="198"/>
      <c r="E24" s="198"/>
      <c r="F24" s="194" t="s">
        <v>144</v>
      </c>
      <c r="G24" s="194"/>
      <c r="H24" s="194"/>
      <c r="I24" s="195" t="s">
        <v>143</v>
      </c>
      <c r="J24" s="195"/>
      <c r="K24" s="177" t="s">
        <v>143</v>
      </c>
      <c r="L24" s="177" t="s">
        <v>412</v>
      </c>
      <c r="M24" s="195" t="s">
        <v>412</v>
      </c>
      <c r="N24" s="195"/>
      <c r="O24" s="195"/>
      <c r="P24" s="195"/>
      <c r="Q24" s="195"/>
    </row>
    <row r="25" spans="2:17" ht="18" customHeight="1">
      <c r="B25" s="176"/>
      <c r="C25" s="175" t="s">
        <v>381</v>
      </c>
      <c r="D25" s="198"/>
      <c r="E25" s="198"/>
      <c r="F25" s="194" t="s">
        <v>9</v>
      </c>
      <c r="G25" s="194"/>
      <c r="H25" s="194"/>
      <c r="I25" s="195" t="s">
        <v>143</v>
      </c>
      <c r="J25" s="195"/>
      <c r="K25" s="177" t="s">
        <v>143</v>
      </c>
      <c r="L25" s="177" t="s">
        <v>412</v>
      </c>
      <c r="M25" s="195" t="s">
        <v>412</v>
      </c>
      <c r="N25" s="195"/>
      <c r="O25" s="195"/>
      <c r="P25" s="195"/>
      <c r="Q25" s="195"/>
    </row>
    <row r="26" spans="2:17" ht="24" customHeight="1">
      <c r="B26" s="176"/>
      <c r="C26" s="172"/>
      <c r="D26" s="198"/>
      <c r="E26" s="198"/>
      <c r="F26" s="194" t="s">
        <v>144</v>
      </c>
      <c r="G26" s="194"/>
      <c r="H26" s="194"/>
      <c r="I26" s="195" t="s">
        <v>143</v>
      </c>
      <c r="J26" s="195"/>
      <c r="K26" s="177" t="s">
        <v>143</v>
      </c>
      <c r="L26" s="177" t="s">
        <v>412</v>
      </c>
      <c r="M26" s="195" t="s">
        <v>412</v>
      </c>
      <c r="N26" s="195"/>
      <c r="O26" s="195"/>
      <c r="P26" s="195"/>
      <c r="Q26" s="195"/>
    </row>
    <row r="27" spans="2:17" ht="54.75" customHeight="1">
      <c r="B27" s="176"/>
      <c r="C27" s="176"/>
      <c r="D27" s="200" t="s">
        <v>364</v>
      </c>
      <c r="E27" s="200"/>
      <c r="F27" s="194" t="s">
        <v>365</v>
      </c>
      <c r="G27" s="194"/>
      <c r="H27" s="194"/>
      <c r="I27" s="195" t="s">
        <v>143</v>
      </c>
      <c r="J27" s="195"/>
      <c r="K27" s="177" t="s">
        <v>143</v>
      </c>
      <c r="L27" s="177" t="s">
        <v>413</v>
      </c>
      <c r="M27" s="195" t="s">
        <v>413</v>
      </c>
      <c r="N27" s="195"/>
      <c r="O27" s="195"/>
      <c r="P27" s="195"/>
      <c r="Q27" s="195"/>
    </row>
    <row r="28" spans="2:17" ht="47.25" customHeight="1">
      <c r="B28" s="176"/>
      <c r="C28" s="176"/>
      <c r="D28" s="200" t="s">
        <v>366</v>
      </c>
      <c r="E28" s="200"/>
      <c r="F28" s="194" t="s">
        <v>365</v>
      </c>
      <c r="G28" s="194"/>
      <c r="H28" s="194"/>
      <c r="I28" s="195" t="s">
        <v>143</v>
      </c>
      <c r="J28" s="195"/>
      <c r="K28" s="177" t="s">
        <v>143</v>
      </c>
      <c r="L28" s="177" t="s">
        <v>414</v>
      </c>
      <c r="M28" s="195" t="s">
        <v>414</v>
      </c>
      <c r="N28" s="195"/>
      <c r="O28" s="195"/>
      <c r="P28" s="195"/>
      <c r="Q28" s="195"/>
    </row>
    <row r="29" spans="2:17" ht="21" customHeight="1">
      <c r="B29" s="201" t="s">
        <v>148</v>
      </c>
      <c r="C29" s="201"/>
      <c r="D29" s="201"/>
      <c r="E29" s="201"/>
      <c r="F29" s="201"/>
      <c r="G29" s="201"/>
      <c r="H29" s="178" t="s">
        <v>146</v>
      </c>
      <c r="I29" s="197" t="s">
        <v>367</v>
      </c>
      <c r="J29" s="197"/>
      <c r="K29" s="179" t="s">
        <v>143</v>
      </c>
      <c r="L29" s="179" t="s">
        <v>415</v>
      </c>
      <c r="M29" s="197" t="s">
        <v>416</v>
      </c>
      <c r="N29" s="197"/>
      <c r="O29" s="197"/>
      <c r="P29" s="197"/>
      <c r="Q29" s="197"/>
    </row>
    <row r="30" spans="2:17" ht="29.25" customHeight="1">
      <c r="B30" s="198"/>
      <c r="C30" s="198"/>
      <c r="D30" s="198"/>
      <c r="E30" s="198"/>
      <c r="F30" s="194" t="s">
        <v>144</v>
      </c>
      <c r="G30" s="194"/>
      <c r="H30" s="194"/>
      <c r="I30" s="195" t="s">
        <v>363</v>
      </c>
      <c r="J30" s="195"/>
      <c r="K30" s="177" t="s">
        <v>143</v>
      </c>
      <c r="L30" s="177" t="s">
        <v>412</v>
      </c>
      <c r="M30" s="195" t="s">
        <v>417</v>
      </c>
      <c r="N30" s="195"/>
      <c r="O30" s="195"/>
      <c r="P30" s="195"/>
      <c r="Q30" s="195"/>
    </row>
    <row r="31" spans="2:17" ht="24" customHeight="1">
      <c r="B31" s="192" t="s">
        <v>147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ht="19.5" customHeight="1">
      <c r="B32" s="175" t="s">
        <v>380</v>
      </c>
      <c r="C32" s="176"/>
      <c r="D32" s="198"/>
      <c r="E32" s="198"/>
      <c r="F32" s="194" t="s">
        <v>411</v>
      </c>
      <c r="G32" s="194"/>
      <c r="H32" s="194"/>
      <c r="I32" s="195" t="s">
        <v>143</v>
      </c>
      <c r="J32" s="195"/>
      <c r="K32" s="177" t="s">
        <v>143</v>
      </c>
      <c r="L32" s="177" t="s">
        <v>418</v>
      </c>
      <c r="M32" s="195" t="s">
        <v>418</v>
      </c>
      <c r="N32" s="195"/>
      <c r="O32" s="195"/>
      <c r="P32" s="195"/>
      <c r="Q32" s="195"/>
    </row>
    <row r="33" spans="2:17" ht="28.5" customHeight="1">
      <c r="B33" s="172"/>
      <c r="C33" s="176"/>
      <c r="D33" s="198"/>
      <c r="E33" s="198"/>
      <c r="F33" s="194" t="s">
        <v>144</v>
      </c>
      <c r="G33" s="194"/>
      <c r="H33" s="194"/>
      <c r="I33" s="195" t="s">
        <v>143</v>
      </c>
      <c r="J33" s="195"/>
      <c r="K33" s="177" t="s">
        <v>143</v>
      </c>
      <c r="L33" s="177" t="s">
        <v>418</v>
      </c>
      <c r="M33" s="195" t="s">
        <v>418</v>
      </c>
      <c r="N33" s="195"/>
      <c r="O33" s="195"/>
      <c r="P33" s="195"/>
      <c r="Q33" s="195"/>
    </row>
    <row r="34" spans="2:17" ht="23.25" customHeight="1">
      <c r="B34" s="176"/>
      <c r="C34" s="175" t="s">
        <v>381</v>
      </c>
      <c r="D34" s="198"/>
      <c r="E34" s="198"/>
      <c r="F34" s="194" t="s">
        <v>9</v>
      </c>
      <c r="G34" s="194"/>
      <c r="H34" s="194"/>
      <c r="I34" s="195" t="s">
        <v>143</v>
      </c>
      <c r="J34" s="195"/>
      <c r="K34" s="177" t="s">
        <v>143</v>
      </c>
      <c r="L34" s="177" t="s">
        <v>418</v>
      </c>
      <c r="M34" s="195" t="s">
        <v>418</v>
      </c>
      <c r="N34" s="195"/>
      <c r="O34" s="195"/>
      <c r="P34" s="195"/>
      <c r="Q34" s="195"/>
    </row>
    <row r="35" spans="2:17" ht="25.5" customHeight="1">
      <c r="B35" s="176"/>
      <c r="C35" s="172"/>
      <c r="D35" s="198"/>
      <c r="E35" s="198"/>
      <c r="F35" s="194" t="s">
        <v>144</v>
      </c>
      <c r="G35" s="194"/>
      <c r="H35" s="194"/>
      <c r="I35" s="195" t="s">
        <v>143</v>
      </c>
      <c r="J35" s="195"/>
      <c r="K35" s="177" t="s">
        <v>143</v>
      </c>
      <c r="L35" s="177" t="s">
        <v>418</v>
      </c>
      <c r="M35" s="195" t="s">
        <v>418</v>
      </c>
      <c r="N35" s="195"/>
      <c r="O35" s="195"/>
      <c r="P35" s="195"/>
      <c r="Q35" s="195"/>
    </row>
    <row r="36" spans="2:17" ht="51" customHeight="1">
      <c r="B36" s="176"/>
      <c r="C36" s="176"/>
      <c r="D36" s="200" t="s">
        <v>419</v>
      </c>
      <c r="E36" s="200"/>
      <c r="F36" s="194" t="s">
        <v>420</v>
      </c>
      <c r="G36" s="194"/>
      <c r="H36" s="194"/>
      <c r="I36" s="195" t="s">
        <v>143</v>
      </c>
      <c r="J36" s="195"/>
      <c r="K36" s="177" t="s">
        <v>143</v>
      </c>
      <c r="L36" s="177" t="s">
        <v>421</v>
      </c>
      <c r="M36" s="195" t="s">
        <v>421</v>
      </c>
      <c r="N36" s="195"/>
      <c r="O36" s="195"/>
      <c r="P36" s="195"/>
      <c r="Q36" s="195"/>
    </row>
    <row r="37" spans="2:17" ht="54" customHeight="1">
      <c r="B37" s="176"/>
      <c r="C37" s="176"/>
      <c r="D37" s="200" t="s">
        <v>422</v>
      </c>
      <c r="E37" s="200"/>
      <c r="F37" s="194" t="s">
        <v>420</v>
      </c>
      <c r="G37" s="194"/>
      <c r="H37" s="194"/>
      <c r="I37" s="195" t="s">
        <v>143</v>
      </c>
      <c r="J37" s="195"/>
      <c r="K37" s="177" t="s">
        <v>143</v>
      </c>
      <c r="L37" s="177" t="s">
        <v>423</v>
      </c>
      <c r="M37" s="195" t="s">
        <v>423</v>
      </c>
      <c r="N37" s="195"/>
      <c r="O37" s="195"/>
      <c r="P37" s="195"/>
      <c r="Q37" s="195"/>
    </row>
    <row r="38" spans="2:17" ht="23.25" customHeight="1">
      <c r="B38" s="201" t="s">
        <v>147</v>
      </c>
      <c r="C38" s="201"/>
      <c r="D38" s="201"/>
      <c r="E38" s="201"/>
      <c r="F38" s="201"/>
      <c r="G38" s="201"/>
      <c r="H38" s="178" t="s">
        <v>146</v>
      </c>
      <c r="I38" s="197" t="s">
        <v>368</v>
      </c>
      <c r="J38" s="197"/>
      <c r="K38" s="179" t="s">
        <v>143</v>
      </c>
      <c r="L38" s="179" t="s">
        <v>418</v>
      </c>
      <c r="M38" s="197" t="s">
        <v>424</v>
      </c>
      <c r="N38" s="197"/>
      <c r="O38" s="197"/>
      <c r="P38" s="197"/>
      <c r="Q38" s="197"/>
    </row>
    <row r="39" spans="2:17" ht="29.25" customHeight="1">
      <c r="B39" s="198"/>
      <c r="C39" s="198"/>
      <c r="D39" s="198"/>
      <c r="E39" s="198"/>
      <c r="F39" s="194" t="s">
        <v>144</v>
      </c>
      <c r="G39" s="194"/>
      <c r="H39" s="194"/>
      <c r="I39" s="195" t="s">
        <v>143</v>
      </c>
      <c r="J39" s="195"/>
      <c r="K39" s="177" t="s">
        <v>143</v>
      </c>
      <c r="L39" s="177" t="s">
        <v>418</v>
      </c>
      <c r="M39" s="195" t="s">
        <v>418</v>
      </c>
      <c r="N39" s="195"/>
      <c r="O39" s="195"/>
      <c r="P39" s="195"/>
      <c r="Q39" s="195"/>
    </row>
    <row r="40" spans="2:17" ht="18" customHeight="1">
      <c r="B40" s="192" t="s">
        <v>145</v>
      </c>
      <c r="C40" s="192"/>
      <c r="D40" s="192"/>
      <c r="E40" s="192"/>
      <c r="F40" s="192"/>
      <c r="G40" s="192"/>
      <c r="H40" s="192"/>
      <c r="I40" s="197" t="s">
        <v>369</v>
      </c>
      <c r="J40" s="197"/>
      <c r="K40" s="179" t="s">
        <v>143</v>
      </c>
      <c r="L40" s="179" t="s">
        <v>425</v>
      </c>
      <c r="M40" s="197" t="s">
        <v>426</v>
      </c>
      <c r="N40" s="197"/>
      <c r="O40" s="197"/>
      <c r="P40" s="197"/>
      <c r="Q40" s="197"/>
    </row>
    <row r="41" spans="2:17" ht="34.5" customHeight="1">
      <c r="B41" s="192"/>
      <c r="C41" s="192"/>
      <c r="D41" s="192"/>
      <c r="E41" s="192"/>
      <c r="F41" s="199" t="s">
        <v>144</v>
      </c>
      <c r="G41" s="199"/>
      <c r="H41" s="199"/>
      <c r="I41" s="191" t="s">
        <v>363</v>
      </c>
      <c r="J41" s="191"/>
      <c r="K41" s="180" t="s">
        <v>143</v>
      </c>
      <c r="L41" s="180" t="s">
        <v>427</v>
      </c>
      <c r="M41" s="191" t="s">
        <v>428</v>
      </c>
      <c r="N41" s="191"/>
      <c r="O41" s="191"/>
      <c r="P41" s="191"/>
      <c r="Q41" s="191"/>
    </row>
    <row r="42" spans="2:17" ht="23.25" customHeight="1">
      <c r="B42" s="196" t="s">
        <v>142</v>
      </c>
      <c r="C42" s="196"/>
      <c r="D42" s="196"/>
      <c r="E42" s="196"/>
      <c r="F42" s="196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</sheetData>
  <sheetProtection/>
  <mergeCells count="144">
    <mergeCell ref="D24:E24"/>
    <mergeCell ref="F24:H24"/>
    <mergeCell ref="D25:E25"/>
    <mergeCell ref="I28:J28"/>
    <mergeCell ref="F28:H28"/>
    <mergeCell ref="F25:H25"/>
    <mergeCell ref="D28:E28"/>
    <mergeCell ref="I26:J26"/>
    <mergeCell ref="M23:Q23"/>
    <mergeCell ref="I25:J25"/>
    <mergeCell ref="I24:J24"/>
    <mergeCell ref="M24:Q24"/>
    <mergeCell ref="M28:Q28"/>
    <mergeCell ref="M27:Q27"/>
    <mergeCell ref="M26:Q26"/>
    <mergeCell ref="F6:H6"/>
    <mergeCell ref="B7:Q7"/>
    <mergeCell ref="M9:Q9"/>
    <mergeCell ref="I10:J10"/>
    <mergeCell ref="F9:H9"/>
    <mergeCell ref="M10:Q10"/>
    <mergeCell ref="I8:J8"/>
    <mergeCell ref="D10:E10"/>
    <mergeCell ref="I9:J9"/>
    <mergeCell ref="F8:H8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M8:Q8"/>
    <mergeCell ref="D8:E8"/>
    <mergeCell ref="F11:H11"/>
    <mergeCell ref="D9:E9"/>
    <mergeCell ref="F12:H12"/>
    <mergeCell ref="I11:J11"/>
    <mergeCell ref="D11:E11"/>
    <mergeCell ref="D12:E12"/>
    <mergeCell ref="F10:H10"/>
    <mergeCell ref="M11:Q11"/>
    <mergeCell ref="M14:Q14"/>
    <mergeCell ref="M16:Q16"/>
    <mergeCell ref="I12:J12"/>
    <mergeCell ref="I13:J13"/>
    <mergeCell ref="M12:Q12"/>
    <mergeCell ref="M20:Q20"/>
    <mergeCell ref="I20:J20"/>
    <mergeCell ref="M18:Q18"/>
    <mergeCell ref="I18:J18"/>
    <mergeCell ref="I19:J19"/>
    <mergeCell ref="M19:Q19"/>
    <mergeCell ref="F17:H17"/>
    <mergeCell ref="M17:Q17"/>
    <mergeCell ref="M15:Q15"/>
    <mergeCell ref="I15:J15"/>
    <mergeCell ref="D16:E16"/>
    <mergeCell ref="F16:H16"/>
    <mergeCell ref="M13:Q13"/>
    <mergeCell ref="D13:E13"/>
    <mergeCell ref="F13:H13"/>
    <mergeCell ref="I16:J16"/>
    <mergeCell ref="I17:J17"/>
    <mergeCell ref="F23:H23"/>
    <mergeCell ref="D20:E20"/>
    <mergeCell ref="F14:H14"/>
    <mergeCell ref="I14:J14"/>
    <mergeCell ref="F20:H20"/>
    <mergeCell ref="D14:E14"/>
    <mergeCell ref="D15:E15"/>
    <mergeCell ref="F15:H15"/>
    <mergeCell ref="D17:E17"/>
    <mergeCell ref="I23:J23"/>
    <mergeCell ref="I29:J29"/>
    <mergeCell ref="D18:E18"/>
    <mergeCell ref="D19:E19"/>
    <mergeCell ref="F19:H19"/>
    <mergeCell ref="F18:H18"/>
    <mergeCell ref="D22:E22"/>
    <mergeCell ref="F22:H22"/>
    <mergeCell ref="D23:E23"/>
    <mergeCell ref="D21:E21"/>
    <mergeCell ref="F21:H21"/>
    <mergeCell ref="I21:J21"/>
    <mergeCell ref="M21:Q21"/>
    <mergeCell ref="M30:Q30"/>
    <mergeCell ref="I22:J22"/>
    <mergeCell ref="M22:Q22"/>
    <mergeCell ref="M25:Q25"/>
    <mergeCell ref="D26:E26"/>
    <mergeCell ref="F26:H26"/>
    <mergeCell ref="D27:E27"/>
    <mergeCell ref="F27:H27"/>
    <mergeCell ref="I27:J27"/>
    <mergeCell ref="F30:H30"/>
    <mergeCell ref="B29:G29"/>
    <mergeCell ref="B30:E30"/>
    <mergeCell ref="M29:Q29"/>
    <mergeCell ref="B31:Q31"/>
    <mergeCell ref="D32:E32"/>
    <mergeCell ref="F32:H32"/>
    <mergeCell ref="I32:J32"/>
    <mergeCell ref="M32:Q32"/>
    <mergeCell ref="I30:J30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M37:Q37"/>
    <mergeCell ref="I38:J38"/>
    <mergeCell ref="M38:Q38"/>
    <mergeCell ref="B38:G38"/>
    <mergeCell ref="D35:E35"/>
    <mergeCell ref="F35:H35"/>
    <mergeCell ref="I35:J35"/>
    <mergeCell ref="M35:Q35"/>
    <mergeCell ref="D36:E36"/>
    <mergeCell ref="F36:H36"/>
    <mergeCell ref="B40:H40"/>
    <mergeCell ref="F41:H41"/>
    <mergeCell ref="I41:J41"/>
    <mergeCell ref="D37:E37"/>
    <mergeCell ref="F37:H37"/>
    <mergeCell ref="I37:J37"/>
    <mergeCell ref="M41:Q41"/>
    <mergeCell ref="B41:E41"/>
    <mergeCell ref="G42:Q42"/>
    <mergeCell ref="F39:H39"/>
    <mergeCell ref="I39:J39"/>
    <mergeCell ref="M39:Q39"/>
    <mergeCell ref="B42:F42"/>
    <mergeCell ref="I40:J40"/>
    <mergeCell ref="M40:Q40"/>
    <mergeCell ref="B39:E3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84"/>
  <sheetViews>
    <sheetView showGridLines="0" zoomScalePageLayoutView="0" workbookViewId="0" topLeftCell="A1">
      <selection activeCell="AE6" sqref="AE6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1" t="s">
        <v>444</v>
      </c>
      <c r="O1" s="211"/>
      <c r="P1" s="211"/>
      <c r="Q1" s="211"/>
      <c r="R1" s="211"/>
      <c r="S1" s="211"/>
      <c r="T1" s="211"/>
      <c r="U1" s="3"/>
      <c r="V1" s="3"/>
      <c r="W1" s="2"/>
    </row>
    <row r="2" spans="1:23" ht="21.75" customHeight="1">
      <c r="A2" s="212" t="s">
        <v>335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"/>
    </row>
    <row r="3" ht="6.75" customHeight="1"/>
    <row r="4" spans="1:23" ht="12.75" customHeight="1">
      <c r="A4" s="210" t="s">
        <v>1</v>
      </c>
      <c r="B4" s="210" t="s">
        <v>2</v>
      </c>
      <c r="C4" s="210" t="s">
        <v>58</v>
      </c>
      <c r="D4" s="210" t="s">
        <v>3</v>
      </c>
      <c r="E4" s="210"/>
      <c r="F4" s="210"/>
      <c r="G4" s="210"/>
      <c r="H4" s="210" t="s">
        <v>10</v>
      </c>
      <c r="I4" s="210" t="s">
        <v>11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</row>
    <row r="5" spans="1:23" ht="12.75" customHeight="1">
      <c r="A5" s="210"/>
      <c r="B5" s="210"/>
      <c r="C5" s="210"/>
      <c r="D5" s="210"/>
      <c r="E5" s="210"/>
      <c r="F5" s="210"/>
      <c r="G5" s="210"/>
      <c r="H5" s="210"/>
      <c r="I5" s="210" t="s">
        <v>12</v>
      </c>
      <c r="J5" s="210" t="s">
        <v>13</v>
      </c>
      <c r="K5" s="210"/>
      <c r="L5" s="210"/>
      <c r="M5" s="210"/>
      <c r="N5" s="210"/>
      <c r="O5" s="210"/>
      <c r="P5" s="210"/>
      <c r="Q5" s="210"/>
      <c r="R5" s="210" t="s">
        <v>14</v>
      </c>
      <c r="S5" s="210" t="s">
        <v>13</v>
      </c>
      <c r="T5" s="210"/>
      <c r="U5" s="210"/>
      <c r="V5" s="210"/>
      <c r="W5" s="210"/>
    </row>
    <row r="6" spans="1:23" ht="12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 t="s">
        <v>54</v>
      </c>
      <c r="K6" s="210" t="s">
        <v>13</v>
      </c>
      <c r="L6" s="210"/>
      <c r="M6" s="210" t="s">
        <v>15</v>
      </c>
      <c r="N6" s="210" t="s">
        <v>16</v>
      </c>
      <c r="O6" s="210" t="s">
        <v>17</v>
      </c>
      <c r="P6" s="210" t="s">
        <v>18</v>
      </c>
      <c r="Q6" s="210" t="s">
        <v>19</v>
      </c>
      <c r="R6" s="210"/>
      <c r="S6" s="210" t="s">
        <v>20</v>
      </c>
      <c r="T6" s="210" t="s">
        <v>21</v>
      </c>
      <c r="U6" s="210"/>
      <c r="V6" s="210" t="s">
        <v>22</v>
      </c>
      <c r="W6" s="210" t="s">
        <v>23</v>
      </c>
    </row>
    <row r="7" spans="1:23" ht="61.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183" t="s">
        <v>24</v>
      </c>
      <c r="L7" s="183" t="s">
        <v>55</v>
      </c>
      <c r="M7" s="210"/>
      <c r="N7" s="210"/>
      <c r="O7" s="210"/>
      <c r="P7" s="210"/>
      <c r="Q7" s="210"/>
      <c r="R7" s="210"/>
      <c r="S7" s="210"/>
      <c r="T7" s="210" t="s">
        <v>25</v>
      </c>
      <c r="U7" s="210"/>
      <c r="V7" s="210"/>
      <c r="W7" s="210"/>
    </row>
    <row r="8" spans="1:23" ht="8.25">
      <c r="A8" s="184" t="s">
        <v>4</v>
      </c>
      <c r="B8" s="184" t="s">
        <v>5</v>
      </c>
      <c r="C8" s="184" t="s">
        <v>6</v>
      </c>
      <c r="D8" s="213" t="s">
        <v>7</v>
      </c>
      <c r="E8" s="213"/>
      <c r="F8" s="213"/>
      <c r="G8" s="213"/>
      <c r="H8" s="184" t="s">
        <v>8</v>
      </c>
      <c r="I8" s="184" t="s">
        <v>35</v>
      </c>
      <c r="J8" s="184" t="s">
        <v>36</v>
      </c>
      <c r="K8" s="184" t="s">
        <v>37</v>
      </c>
      <c r="L8" s="184" t="s">
        <v>38</v>
      </c>
      <c r="M8" s="184" t="s">
        <v>39</v>
      </c>
      <c r="N8" s="184" t="s">
        <v>40</v>
      </c>
      <c r="O8" s="184" t="s">
        <v>41</v>
      </c>
      <c r="P8" s="184" t="s">
        <v>42</v>
      </c>
      <c r="Q8" s="184" t="s">
        <v>43</v>
      </c>
      <c r="R8" s="184" t="s">
        <v>44</v>
      </c>
      <c r="S8" s="184" t="s">
        <v>45</v>
      </c>
      <c r="T8" s="213" t="s">
        <v>46</v>
      </c>
      <c r="U8" s="213"/>
      <c r="V8" s="184" t="s">
        <v>47</v>
      </c>
      <c r="W8" s="184" t="s">
        <v>48</v>
      </c>
    </row>
    <row r="9" spans="1:23" ht="12.75" customHeight="1">
      <c r="A9" s="210" t="s">
        <v>151</v>
      </c>
      <c r="B9" s="210" t="s">
        <v>34</v>
      </c>
      <c r="C9" s="210" t="s">
        <v>34</v>
      </c>
      <c r="D9" s="207" t="s">
        <v>170</v>
      </c>
      <c r="E9" s="207"/>
      <c r="F9" s="207" t="s">
        <v>49</v>
      </c>
      <c r="G9" s="207"/>
      <c r="H9" s="185">
        <v>23411678</v>
      </c>
      <c r="I9" s="185">
        <v>9077577</v>
      </c>
      <c r="J9" s="185">
        <v>8525577</v>
      </c>
      <c r="K9" s="185">
        <v>2460</v>
      </c>
      <c r="L9" s="185">
        <v>8523117</v>
      </c>
      <c r="M9" s="185">
        <v>552000</v>
      </c>
      <c r="N9" s="185">
        <v>0</v>
      </c>
      <c r="O9" s="185">
        <v>0</v>
      </c>
      <c r="P9" s="185">
        <v>0</v>
      </c>
      <c r="Q9" s="185">
        <v>0</v>
      </c>
      <c r="R9" s="185">
        <v>14334101</v>
      </c>
      <c r="S9" s="185">
        <v>14334101</v>
      </c>
      <c r="T9" s="209">
        <v>0</v>
      </c>
      <c r="U9" s="209"/>
      <c r="V9" s="185">
        <v>0</v>
      </c>
      <c r="W9" s="185">
        <v>0</v>
      </c>
    </row>
    <row r="10" spans="1:23" ht="12.75" customHeight="1">
      <c r="A10" s="210"/>
      <c r="B10" s="210"/>
      <c r="C10" s="210"/>
      <c r="D10" s="207"/>
      <c r="E10" s="207"/>
      <c r="F10" s="207" t="s">
        <v>50</v>
      </c>
      <c r="G10" s="207"/>
      <c r="H10" s="185">
        <v>-50000</v>
      </c>
      <c r="I10" s="185">
        <v>-50000</v>
      </c>
      <c r="J10" s="185">
        <v>-50000</v>
      </c>
      <c r="K10" s="185">
        <v>0</v>
      </c>
      <c r="L10" s="185">
        <v>-50000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209">
        <v>0</v>
      </c>
      <c r="U10" s="209"/>
      <c r="V10" s="185">
        <v>0</v>
      </c>
      <c r="W10" s="185">
        <v>0</v>
      </c>
    </row>
    <row r="11" spans="1:23" ht="12.75" customHeight="1">
      <c r="A11" s="210"/>
      <c r="B11" s="210"/>
      <c r="C11" s="210"/>
      <c r="D11" s="207"/>
      <c r="E11" s="207"/>
      <c r="F11" s="207" t="s">
        <v>51</v>
      </c>
      <c r="G11" s="207"/>
      <c r="H11" s="185">
        <v>133</v>
      </c>
      <c r="I11" s="185">
        <v>133</v>
      </c>
      <c r="J11" s="185">
        <v>133</v>
      </c>
      <c r="K11" s="185">
        <v>133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209">
        <v>0</v>
      </c>
      <c r="U11" s="209"/>
      <c r="V11" s="185">
        <v>0</v>
      </c>
      <c r="W11" s="185">
        <v>0</v>
      </c>
    </row>
    <row r="12" spans="1:23" ht="12.75" customHeight="1">
      <c r="A12" s="210"/>
      <c r="B12" s="210"/>
      <c r="C12" s="210"/>
      <c r="D12" s="207"/>
      <c r="E12" s="207"/>
      <c r="F12" s="207" t="s">
        <v>52</v>
      </c>
      <c r="G12" s="207"/>
      <c r="H12" s="185">
        <v>23361811</v>
      </c>
      <c r="I12" s="185">
        <v>9027710</v>
      </c>
      <c r="J12" s="185">
        <v>8475710</v>
      </c>
      <c r="K12" s="185">
        <v>2593</v>
      </c>
      <c r="L12" s="185">
        <v>8473117</v>
      </c>
      <c r="M12" s="185">
        <v>552000</v>
      </c>
      <c r="N12" s="185">
        <v>0</v>
      </c>
      <c r="O12" s="185">
        <v>0</v>
      </c>
      <c r="P12" s="185">
        <v>0</v>
      </c>
      <c r="Q12" s="185">
        <v>0</v>
      </c>
      <c r="R12" s="185">
        <v>14334101</v>
      </c>
      <c r="S12" s="185">
        <v>14334101</v>
      </c>
      <c r="T12" s="209">
        <v>0</v>
      </c>
      <c r="U12" s="209"/>
      <c r="V12" s="185">
        <v>0</v>
      </c>
      <c r="W12" s="185">
        <v>0</v>
      </c>
    </row>
    <row r="13" spans="1:23" ht="12.75" customHeight="1">
      <c r="A13" s="210" t="s">
        <v>34</v>
      </c>
      <c r="B13" s="210" t="s">
        <v>429</v>
      </c>
      <c r="C13" s="210" t="s">
        <v>34</v>
      </c>
      <c r="D13" s="207" t="s">
        <v>430</v>
      </c>
      <c r="E13" s="207"/>
      <c r="F13" s="207" t="s">
        <v>49</v>
      </c>
      <c r="G13" s="207"/>
      <c r="H13" s="185">
        <v>20338805</v>
      </c>
      <c r="I13" s="185">
        <v>6004704</v>
      </c>
      <c r="J13" s="185">
        <v>5952704</v>
      </c>
      <c r="K13" s="185">
        <v>0</v>
      </c>
      <c r="L13" s="185">
        <v>5952704</v>
      </c>
      <c r="M13" s="185">
        <v>52000</v>
      </c>
      <c r="N13" s="185">
        <v>0</v>
      </c>
      <c r="O13" s="185">
        <v>0</v>
      </c>
      <c r="P13" s="185">
        <v>0</v>
      </c>
      <c r="Q13" s="185">
        <v>0</v>
      </c>
      <c r="R13" s="185">
        <v>14334101</v>
      </c>
      <c r="S13" s="185">
        <v>14334101</v>
      </c>
      <c r="T13" s="209">
        <v>0</v>
      </c>
      <c r="U13" s="209"/>
      <c r="V13" s="185">
        <v>0</v>
      </c>
      <c r="W13" s="185">
        <v>0</v>
      </c>
    </row>
    <row r="14" spans="1:23" ht="12.75" customHeight="1">
      <c r="A14" s="210"/>
      <c r="B14" s="210"/>
      <c r="C14" s="210"/>
      <c r="D14" s="207"/>
      <c r="E14" s="207"/>
      <c r="F14" s="207" t="s">
        <v>50</v>
      </c>
      <c r="G14" s="207"/>
      <c r="H14" s="185">
        <v>-50000</v>
      </c>
      <c r="I14" s="185">
        <v>-50000</v>
      </c>
      <c r="J14" s="185">
        <v>-50000</v>
      </c>
      <c r="K14" s="185">
        <v>0</v>
      </c>
      <c r="L14" s="185">
        <v>-50000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209">
        <v>0</v>
      </c>
      <c r="U14" s="209"/>
      <c r="V14" s="185">
        <v>0</v>
      </c>
      <c r="W14" s="185">
        <v>0</v>
      </c>
    </row>
    <row r="15" spans="1:23" ht="12.75" customHeight="1">
      <c r="A15" s="210"/>
      <c r="B15" s="210"/>
      <c r="C15" s="210"/>
      <c r="D15" s="207"/>
      <c r="E15" s="207"/>
      <c r="F15" s="207" t="s">
        <v>51</v>
      </c>
      <c r="G15" s="207"/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209">
        <v>0</v>
      </c>
      <c r="U15" s="209"/>
      <c r="V15" s="185">
        <v>0</v>
      </c>
      <c r="W15" s="185">
        <v>0</v>
      </c>
    </row>
    <row r="16" spans="1:23" ht="12.75" customHeight="1">
      <c r="A16" s="210"/>
      <c r="B16" s="210"/>
      <c r="C16" s="210"/>
      <c r="D16" s="207"/>
      <c r="E16" s="207"/>
      <c r="F16" s="207" t="s">
        <v>52</v>
      </c>
      <c r="G16" s="207"/>
      <c r="H16" s="185">
        <v>20288805</v>
      </c>
      <c r="I16" s="185">
        <v>5954704</v>
      </c>
      <c r="J16" s="185">
        <v>5902704</v>
      </c>
      <c r="K16" s="185">
        <v>0</v>
      </c>
      <c r="L16" s="185">
        <v>5902704</v>
      </c>
      <c r="M16" s="185">
        <v>52000</v>
      </c>
      <c r="N16" s="185">
        <v>0</v>
      </c>
      <c r="O16" s="185">
        <v>0</v>
      </c>
      <c r="P16" s="185">
        <v>0</v>
      </c>
      <c r="Q16" s="185">
        <v>0</v>
      </c>
      <c r="R16" s="185">
        <v>14334101</v>
      </c>
      <c r="S16" s="185">
        <v>14334101</v>
      </c>
      <c r="T16" s="209">
        <v>0</v>
      </c>
      <c r="U16" s="209"/>
      <c r="V16" s="185">
        <v>0</v>
      </c>
      <c r="W16" s="185">
        <v>0</v>
      </c>
    </row>
    <row r="17" spans="1:23" ht="12.75" customHeight="1">
      <c r="A17" s="210" t="s">
        <v>34</v>
      </c>
      <c r="B17" s="210" t="s">
        <v>387</v>
      </c>
      <c r="C17" s="210" t="s">
        <v>34</v>
      </c>
      <c r="D17" s="207" t="s">
        <v>9</v>
      </c>
      <c r="E17" s="207"/>
      <c r="F17" s="207" t="s">
        <v>49</v>
      </c>
      <c r="G17" s="207"/>
      <c r="H17" s="185">
        <v>14410</v>
      </c>
      <c r="I17" s="185">
        <v>14410</v>
      </c>
      <c r="J17" s="185">
        <v>14410</v>
      </c>
      <c r="K17" s="185">
        <v>2460</v>
      </c>
      <c r="L17" s="185">
        <v>11950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209">
        <v>0</v>
      </c>
      <c r="U17" s="209"/>
      <c r="V17" s="185">
        <v>0</v>
      </c>
      <c r="W17" s="185">
        <v>0</v>
      </c>
    </row>
    <row r="18" spans="1:23" ht="12.75" customHeight="1">
      <c r="A18" s="210"/>
      <c r="B18" s="210"/>
      <c r="C18" s="210"/>
      <c r="D18" s="207"/>
      <c r="E18" s="207"/>
      <c r="F18" s="207" t="s">
        <v>50</v>
      </c>
      <c r="G18" s="207"/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209">
        <v>0</v>
      </c>
      <c r="U18" s="209"/>
      <c r="V18" s="185">
        <v>0</v>
      </c>
      <c r="W18" s="185">
        <v>0</v>
      </c>
    </row>
    <row r="19" spans="1:23" ht="12.75" customHeight="1">
      <c r="A19" s="210"/>
      <c r="B19" s="210"/>
      <c r="C19" s="210"/>
      <c r="D19" s="207"/>
      <c r="E19" s="207"/>
      <c r="F19" s="207" t="s">
        <v>51</v>
      </c>
      <c r="G19" s="207"/>
      <c r="H19" s="185">
        <v>133</v>
      </c>
      <c r="I19" s="185">
        <v>133</v>
      </c>
      <c r="J19" s="185">
        <v>133</v>
      </c>
      <c r="K19" s="185">
        <v>133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209">
        <v>0</v>
      </c>
      <c r="U19" s="209"/>
      <c r="V19" s="185">
        <v>0</v>
      </c>
      <c r="W19" s="185">
        <v>0</v>
      </c>
    </row>
    <row r="20" spans="1:23" ht="12.75" customHeight="1">
      <c r="A20" s="210"/>
      <c r="B20" s="210"/>
      <c r="C20" s="210"/>
      <c r="D20" s="207"/>
      <c r="E20" s="207"/>
      <c r="F20" s="207" t="s">
        <v>52</v>
      </c>
      <c r="G20" s="207"/>
      <c r="H20" s="185">
        <v>14543</v>
      </c>
      <c r="I20" s="185">
        <v>14543</v>
      </c>
      <c r="J20" s="185">
        <v>14543</v>
      </c>
      <c r="K20" s="185">
        <v>2593</v>
      </c>
      <c r="L20" s="185">
        <v>11950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209">
        <v>0</v>
      </c>
      <c r="U20" s="209"/>
      <c r="V20" s="185">
        <v>0</v>
      </c>
      <c r="W20" s="185">
        <v>0</v>
      </c>
    </row>
    <row r="21" spans="1:23" ht="12.75" customHeight="1">
      <c r="A21" s="210" t="s">
        <v>342</v>
      </c>
      <c r="B21" s="210" t="s">
        <v>34</v>
      </c>
      <c r="C21" s="210" t="s">
        <v>34</v>
      </c>
      <c r="D21" s="207" t="s">
        <v>392</v>
      </c>
      <c r="E21" s="207"/>
      <c r="F21" s="207" t="s">
        <v>49</v>
      </c>
      <c r="G21" s="207"/>
      <c r="H21" s="185">
        <v>25568930</v>
      </c>
      <c r="I21" s="185">
        <v>422395</v>
      </c>
      <c r="J21" s="185">
        <v>422395</v>
      </c>
      <c r="K21" s="185">
        <v>81984</v>
      </c>
      <c r="L21" s="185">
        <v>340411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25146535</v>
      </c>
      <c r="S21" s="185">
        <v>25146535</v>
      </c>
      <c r="T21" s="209">
        <v>0</v>
      </c>
      <c r="U21" s="209"/>
      <c r="V21" s="185">
        <v>0</v>
      </c>
      <c r="W21" s="185">
        <v>0</v>
      </c>
    </row>
    <row r="22" spans="1:23" ht="12.75" customHeight="1">
      <c r="A22" s="210"/>
      <c r="B22" s="210"/>
      <c r="C22" s="210"/>
      <c r="D22" s="207"/>
      <c r="E22" s="207"/>
      <c r="F22" s="207" t="s">
        <v>50</v>
      </c>
      <c r="G22" s="207"/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209">
        <v>0</v>
      </c>
      <c r="U22" s="209"/>
      <c r="V22" s="185">
        <v>0</v>
      </c>
      <c r="W22" s="185">
        <v>0</v>
      </c>
    </row>
    <row r="23" spans="1:23" ht="12.75" customHeight="1">
      <c r="A23" s="210"/>
      <c r="B23" s="210"/>
      <c r="C23" s="210"/>
      <c r="D23" s="207"/>
      <c r="E23" s="207"/>
      <c r="F23" s="207" t="s">
        <v>51</v>
      </c>
      <c r="G23" s="207"/>
      <c r="H23" s="185">
        <v>36814</v>
      </c>
      <c r="I23" s="185">
        <v>36814</v>
      </c>
      <c r="J23" s="185">
        <v>36814</v>
      </c>
      <c r="K23" s="185">
        <v>0</v>
      </c>
      <c r="L23" s="185">
        <v>36814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209">
        <v>0</v>
      </c>
      <c r="U23" s="209"/>
      <c r="V23" s="185">
        <v>0</v>
      </c>
      <c r="W23" s="185">
        <v>0</v>
      </c>
    </row>
    <row r="24" spans="1:23" ht="12.75" customHeight="1">
      <c r="A24" s="210"/>
      <c r="B24" s="210"/>
      <c r="C24" s="210"/>
      <c r="D24" s="207"/>
      <c r="E24" s="207"/>
      <c r="F24" s="207" t="s">
        <v>52</v>
      </c>
      <c r="G24" s="207"/>
      <c r="H24" s="185">
        <v>25605744</v>
      </c>
      <c r="I24" s="185">
        <v>459209</v>
      </c>
      <c r="J24" s="185">
        <v>459209</v>
      </c>
      <c r="K24" s="185">
        <v>81984</v>
      </c>
      <c r="L24" s="185">
        <v>377225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25146535</v>
      </c>
      <c r="S24" s="185">
        <v>25146535</v>
      </c>
      <c r="T24" s="209">
        <v>0</v>
      </c>
      <c r="U24" s="209"/>
      <c r="V24" s="185">
        <v>0</v>
      </c>
      <c r="W24" s="185">
        <v>0</v>
      </c>
    </row>
    <row r="25" spans="1:23" ht="12.75" customHeight="1">
      <c r="A25" s="210" t="s">
        <v>34</v>
      </c>
      <c r="B25" s="210" t="s">
        <v>396</v>
      </c>
      <c r="C25" s="210" t="s">
        <v>34</v>
      </c>
      <c r="D25" s="207" t="s">
        <v>397</v>
      </c>
      <c r="E25" s="207"/>
      <c r="F25" s="207" t="s">
        <v>49</v>
      </c>
      <c r="G25" s="207"/>
      <c r="H25" s="185">
        <v>25568930</v>
      </c>
      <c r="I25" s="185">
        <v>422395</v>
      </c>
      <c r="J25" s="185">
        <v>422395</v>
      </c>
      <c r="K25" s="185">
        <v>81984</v>
      </c>
      <c r="L25" s="185">
        <v>340411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25146535</v>
      </c>
      <c r="S25" s="185">
        <v>25146535</v>
      </c>
      <c r="T25" s="209">
        <v>0</v>
      </c>
      <c r="U25" s="209"/>
      <c r="V25" s="185">
        <v>0</v>
      </c>
      <c r="W25" s="185">
        <v>0</v>
      </c>
    </row>
    <row r="26" spans="1:23" ht="12.75" customHeight="1">
      <c r="A26" s="210"/>
      <c r="B26" s="210"/>
      <c r="C26" s="210"/>
      <c r="D26" s="207"/>
      <c r="E26" s="207"/>
      <c r="F26" s="207" t="s">
        <v>50</v>
      </c>
      <c r="G26" s="207"/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209">
        <v>0</v>
      </c>
      <c r="U26" s="209"/>
      <c r="V26" s="185">
        <v>0</v>
      </c>
      <c r="W26" s="185">
        <v>0</v>
      </c>
    </row>
    <row r="27" spans="1:23" ht="12.75" customHeight="1">
      <c r="A27" s="210"/>
      <c r="B27" s="210"/>
      <c r="C27" s="210"/>
      <c r="D27" s="207"/>
      <c r="E27" s="207"/>
      <c r="F27" s="207" t="s">
        <v>51</v>
      </c>
      <c r="G27" s="207"/>
      <c r="H27" s="185">
        <v>36814</v>
      </c>
      <c r="I27" s="185">
        <v>36814</v>
      </c>
      <c r="J27" s="185">
        <v>36814</v>
      </c>
      <c r="K27" s="185">
        <v>0</v>
      </c>
      <c r="L27" s="185">
        <v>36814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209">
        <v>0</v>
      </c>
      <c r="U27" s="209"/>
      <c r="V27" s="185">
        <v>0</v>
      </c>
      <c r="W27" s="185">
        <v>0</v>
      </c>
    </row>
    <row r="28" spans="1:23" ht="12.75" customHeight="1">
      <c r="A28" s="210"/>
      <c r="B28" s="210"/>
      <c r="C28" s="210"/>
      <c r="D28" s="207"/>
      <c r="E28" s="207"/>
      <c r="F28" s="207" t="s">
        <v>52</v>
      </c>
      <c r="G28" s="207"/>
      <c r="H28" s="185">
        <v>25605744</v>
      </c>
      <c r="I28" s="185">
        <v>459209</v>
      </c>
      <c r="J28" s="185">
        <v>459209</v>
      </c>
      <c r="K28" s="185">
        <v>81984</v>
      </c>
      <c r="L28" s="185">
        <v>377225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25146535</v>
      </c>
      <c r="S28" s="185">
        <v>25146535</v>
      </c>
      <c r="T28" s="209">
        <v>0</v>
      </c>
      <c r="U28" s="209"/>
      <c r="V28" s="185">
        <v>0</v>
      </c>
      <c r="W28" s="185">
        <v>0</v>
      </c>
    </row>
    <row r="29" spans="1:23" ht="12.75" customHeight="1">
      <c r="A29" s="210" t="s">
        <v>400</v>
      </c>
      <c r="B29" s="210" t="s">
        <v>34</v>
      </c>
      <c r="C29" s="210" t="s">
        <v>34</v>
      </c>
      <c r="D29" s="207" t="s">
        <v>401</v>
      </c>
      <c r="E29" s="207"/>
      <c r="F29" s="207" t="s">
        <v>49</v>
      </c>
      <c r="G29" s="207"/>
      <c r="H29" s="185">
        <v>1790500</v>
      </c>
      <c r="I29" s="185">
        <v>1712500</v>
      </c>
      <c r="J29" s="185">
        <v>1712500</v>
      </c>
      <c r="K29" s="185">
        <v>954581</v>
      </c>
      <c r="L29" s="185">
        <v>757919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78000</v>
      </c>
      <c r="S29" s="185">
        <v>78000</v>
      </c>
      <c r="T29" s="209">
        <v>0</v>
      </c>
      <c r="U29" s="209"/>
      <c r="V29" s="185">
        <v>0</v>
      </c>
      <c r="W29" s="185">
        <v>0</v>
      </c>
    </row>
    <row r="30" spans="1:23" ht="12.75" customHeight="1">
      <c r="A30" s="210"/>
      <c r="B30" s="210"/>
      <c r="C30" s="210"/>
      <c r="D30" s="207"/>
      <c r="E30" s="207"/>
      <c r="F30" s="207" t="s">
        <v>50</v>
      </c>
      <c r="G30" s="207"/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209">
        <v>0</v>
      </c>
      <c r="U30" s="209"/>
      <c r="V30" s="185">
        <v>0</v>
      </c>
      <c r="W30" s="185">
        <v>0</v>
      </c>
    </row>
    <row r="31" spans="1:23" ht="12.75" customHeight="1">
      <c r="A31" s="210"/>
      <c r="B31" s="210"/>
      <c r="C31" s="210"/>
      <c r="D31" s="207"/>
      <c r="E31" s="207"/>
      <c r="F31" s="207" t="s">
        <v>51</v>
      </c>
      <c r="G31" s="207"/>
      <c r="H31" s="185">
        <v>7524</v>
      </c>
      <c r="I31" s="185">
        <v>7524</v>
      </c>
      <c r="J31" s="185">
        <v>7524</v>
      </c>
      <c r="K31" s="185">
        <v>7524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209">
        <v>0</v>
      </c>
      <c r="U31" s="209"/>
      <c r="V31" s="185">
        <v>0</v>
      </c>
      <c r="W31" s="185">
        <v>0</v>
      </c>
    </row>
    <row r="32" spans="1:23" ht="12.75" customHeight="1">
      <c r="A32" s="210"/>
      <c r="B32" s="210"/>
      <c r="C32" s="210"/>
      <c r="D32" s="207"/>
      <c r="E32" s="207"/>
      <c r="F32" s="207" t="s">
        <v>52</v>
      </c>
      <c r="G32" s="207"/>
      <c r="H32" s="185">
        <v>1798024</v>
      </c>
      <c r="I32" s="185">
        <v>1720024</v>
      </c>
      <c r="J32" s="185">
        <v>1720024</v>
      </c>
      <c r="K32" s="185">
        <v>962105</v>
      </c>
      <c r="L32" s="185">
        <v>757919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78000</v>
      </c>
      <c r="S32" s="185">
        <v>78000</v>
      </c>
      <c r="T32" s="209">
        <v>0</v>
      </c>
      <c r="U32" s="209"/>
      <c r="V32" s="185">
        <v>0</v>
      </c>
      <c r="W32" s="185">
        <v>0</v>
      </c>
    </row>
    <row r="33" spans="1:23" ht="12.75" customHeight="1">
      <c r="A33" s="210" t="s">
        <v>34</v>
      </c>
      <c r="B33" s="210" t="s">
        <v>405</v>
      </c>
      <c r="C33" s="210" t="s">
        <v>34</v>
      </c>
      <c r="D33" s="207" t="s">
        <v>406</v>
      </c>
      <c r="E33" s="207"/>
      <c r="F33" s="207" t="s">
        <v>49</v>
      </c>
      <c r="G33" s="207"/>
      <c r="H33" s="185">
        <v>1080000</v>
      </c>
      <c r="I33" s="185">
        <v>1002000</v>
      </c>
      <c r="J33" s="185">
        <v>1002000</v>
      </c>
      <c r="K33" s="185">
        <v>380000</v>
      </c>
      <c r="L33" s="185">
        <v>622000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78000</v>
      </c>
      <c r="S33" s="185">
        <v>78000</v>
      </c>
      <c r="T33" s="209">
        <v>0</v>
      </c>
      <c r="U33" s="209"/>
      <c r="V33" s="185">
        <v>0</v>
      </c>
      <c r="W33" s="185">
        <v>0</v>
      </c>
    </row>
    <row r="34" spans="1:23" ht="12.75" customHeight="1">
      <c r="A34" s="210"/>
      <c r="B34" s="210"/>
      <c r="C34" s="210"/>
      <c r="D34" s="207"/>
      <c r="E34" s="207"/>
      <c r="F34" s="207" t="s">
        <v>50</v>
      </c>
      <c r="G34" s="207"/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209">
        <v>0</v>
      </c>
      <c r="U34" s="209"/>
      <c r="V34" s="185">
        <v>0</v>
      </c>
      <c r="W34" s="185">
        <v>0</v>
      </c>
    </row>
    <row r="35" spans="1:23" ht="12.75" customHeight="1">
      <c r="A35" s="210"/>
      <c r="B35" s="210"/>
      <c r="C35" s="210"/>
      <c r="D35" s="207"/>
      <c r="E35" s="207"/>
      <c r="F35" s="207" t="s">
        <v>51</v>
      </c>
      <c r="G35" s="207"/>
      <c r="H35" s="185">
        <v>7524</v>
      </c>
      <c r="I35" s="185">
        <v>7524</v>
      </c>
      <c r="J35" s="185">
        <v>7524</v>
      </c>
      <c r="K35" s="185">
        <v>7524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209">
        <v>0</v>
      </c>
      <c r="U35" s="209"/>
      <c r="V35" s="185">
        <v>0</v>
      </c>
      <c r="W35" s="185">
        <v>0</v>
      </c>
    </row>
    <row r="36" spans="1:23" ht="12.75" customHeight="1">
      <c r="A36" s="210"/>
      <c r="B36" s="210"/>
      <c r="C36" s="210"/>
      <c r="D36" s="207"/>
      <c r="E36" s="207"/>
      <c r="F36" s="207" t="s">
        <v>52</v>
      </c>
      <c r="G36" s="207"/>
      <c r="H36" s="185">
        <v>1087524</v>
      </c>
      <c r="I36" s="185">
        <v>1009524</v>
      </c>
      <c r="J36" s="185">
        <v>1009524</v>
      </c>
      <c r="K36" s="185">
        <v>387524</v>
      </c>
      <c r="L36" s="185">
        <v>622000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78000</v>
      </c>
      <c r="S36" s="185">
        <v>78000</v>
      </c>
      <c r="T36" s="209">
        <v>0</v>
      </c>
      <c r="U36" s="209"/>
      <c r="V36" s="185">
        <v>0</v>
      </c>
      <c r="W36" s="185">
        <v>0</v>
      </c>
    </row>
    <row r="37" spans="1:23" ht="12.75" customHeight="1">
      <c r="A37" s="210" t="s">
        <v>380</v>
      </c>
      <c r="B37" s="210" t="s">
        <v>34</v>
      </c>
      <c r="C37" s="210" t="s">
        <v>34</v>
      </c>
      <c r="D37" s="207" t="s">
        <v>411</v>
      </c>
      <c r="E37" s="207"/>
      <c r="F37" s="207" t="s">
        <v>49</v>
      </c>
      <c r="G37" s="207"/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209">
        <v>0</v>
      </c>
      <c r="U37" s="209"/>
      <c r="V37" s="185">
        <v>0</v>
      </c>
      <c r="W37" s="185">
        <v>0</v>
      </c>
    </row>
    <row r="38" spans="1:23" ht="13.5" customHeight="1">
      <c r="A38" s="210"/>
      <c r="B38" s="210"/>
      <c r="C38" s="210"/>
      <c r="D38" s="207"/>
      <c r="E38" s="207"/>
      <c r="F38" s="207" t="s">
        <v>50</v>
      </c>
      <c r="G38" s="207"/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209">
        <v>0</v>
      </c>
      <c r="U38" s="209"/>
      <c r="V38" s="185">
        <v>0</v>
      </c>
      <c r="W38" s="185">
        <v>0</v>
      </c>
    </row>
    <row r="39" spans="1:23" ht="12" customHeight="1">
      <c r="A39" s="210"/>
      <c r="B39" s="210"/>
      <c r="C39" s="210"/>
      <c r="D39" s="207"/>
      <c r="E39" s="207"/>
      <c r="F39" s="207" t="s">
        <v>51</v>
      </c>
      <c r="G39" s="207"/>
      <c r="H39" s="185">
        <v>241141</v>
      </c>
      <c r="I39" s="185">
        <v>166049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166049</v>
      </c>
      <c r="P39" s="185">
        <v>0</v>
      </c>
      <c r="Q39" s="185">
        <v>0</v>
      </c>
      <c r="R39" s="185">
        <v>75092</v>
      </c>
      <c r="S39" s="185">
        <v>75092</v>
      </c>
      <c r="T39" s="209">
        <v>75092</v>
      </c>
      <c r="U39" s="209"/>
      <c r="V39" s="185">
        <v>0</v>
      </c>
      <c r="W39" s="185">
        <v>0</v>
      </c>
    </row>
    <row r="40" spans="1:23" ht="14.25" customHeight="1">
      <c r="A40" s="210"/>
      <c r="B40" s="210"/>
      <c r="C40" s="210"/>
      <c r="D40" s="207"/>
      <c r="E40" s="207"/>
      <c r="F40" s="207" t="s">
        <v>52</v>
      </c>
      <c r="G40" s="207"/>
      <c r="H40" s="185">
        <v>241141</v>
      </c>
      <c r="I40" s="185">
        <v>166049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166049</v>
      </c>
      <c r="P40" s="185">
        <v>0</v>
      </c>
      <c r="Q40" s="185">
        <v>0</v>
      </c>
      <c r="R40" s="185">
        <v>75092</v>
      </c>
      <c r="S40" s="185">
        <v>75092</v>
      </c>
      <c r="T40" s="209">
        <v>75092</v>
      </c>
      <c r="U40" s="209"/>
      <c r="V40" s="185">
        <v>0</v>
      </c>
      <c r="W40" s="185">
        <v>0</v>
      </c>
    </row>
    <row r="41" spans="1:23" ht="15.75" customHeight="1">
      <c r="A41" s="210" t="s">
        <v>34</v>
      </c>
      <c r="B41" s="210" t="s">
        <v>381</v>
      </c>
      <c r="C41" s="210" t="s">
        <v>34</v>
      </c>
      <c r="D41" s="207" t="s">
        <v>9</v>
      </c>
      <c r="E41" s="207"/>
      <c r="F41" s="207" t="s">
        <v>49</v>
      </c>
      <c r="G41" s="207"/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209">
        <v>0</v>
      </c>
      <c r="U41" s="209"/>
      <c r="V41" s="185">
        <v>0</v>
      </c>
      <c r="W41" s="185">
        <v>0</v>
      </c>
    </row>
    <row r="42" spans="1:23" ht="16.5" customHeight="1">
      <c r="A42" s="210"/>
      <c r="B42" s="210"/>
      <c r="C42" s="210"/>
      <c r="D42" s="207"/>
      <c r="E42" s="207"/>
      <c r="F42" s="207" t="s">
        <v>50</v>
      </c>
      <c r="G42" s="207"/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209">
        <v>0</v>
      </c>
      <c r="U42" s="209"/>
      <c r="V42" s="185">
        <v>0</v>
      </c>
      <c r="W42" s="185">
        <v>0</v>
      </c>
    </row>
    <row r="43" spans="1:23" ht="12" customHeight="1">
      <c r="A43" s="210"/>
      <c r="B43" s="210"/>
      <c r="C43" s="210"/>
      <c r="D43" s="207"/>
      <c r="E43" s="207"/>
      <c r="F43" s="207" t="s">
        <v>51</v>
      </c>
      <c r="G43" s="207"/>
      <c r="H43" s="185">
        <v>241141</v>
      </c>
      <c r="I43" s="185">
        <v>166049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166049</v>
      </c>
      <c r="P43" s="185">
        <v>0</v>
      </c>
      <c r="Q43" s="185">
        <v>0</v>
      </c>
      <c r="R43" s="185">
        <v>75092</v>
      </c>
      <c r="S43" s="185">
        <v>75092</v>
      </c>
      <c r="T43" s="209">
        <v>75092</v>
      </c>
      <c r="U43" s="209"/>
      <c r="V43" s="185">
        <v>0</v>
      </c>
      <c r="W43" s="185">
        <v>0</v>
      </c>
    </row>
    <row r="44" spans="1:23" ht="15.75" customHeight="1">
      <c r="A44" s="210"/>
      <c r="B44" s="210"/>
      <c r="C44" s="210"/>
      <c r="D44" s="207"/>
      <c r="E44" s="207"/>
      <c r="F44" s="207" t="s">
        <v>52</v>
      </c>
      <c r="G44" s="207"/>
      <c r="H44" s="185">
        <v>241141</v>
      </c>
      <c r="I44" s="185">
        <v>166049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166049</v>
      </c>
      <c r="P44" s="185">
        <v>0</v>
      </c>
      <c r="Q44" s="185">
        <v>0</v>
      </c>
      <c r="R44" s="185">
        <v>75092</v>
      </c>
      <c r="S44" s="185">
        <v>75092</v>
      </c>
      <c r="T44" s="209">
        <v>75092</v>
      </c>
      <c r="U44" s="209"/>
      <c r="V44" s="185">
        <v>0</v>
      </c>
      <c r="W44" s="185">
        <v>0</v>
      </c>
    </row>
    <row r="45" spans="1:23" ht="13.5" customHeight="1">
      <c r="A45" s="210" t="s">
        <v>431</v>
      </c>
      <c r="B45" s="210" t="s">
        <v>34</v>
      </c>
      <c r="C45" s="210" t="s">
        <v>34</v>
      </c>
      <c r="D45" s="207" t="s">
        <v>432</v>
      </c>
      <c r="E45" s="207"/>
      <c r="F45" s="207" t="s">
        <v>49</v>
      </c>
      <c r="G45" s="207"/>
      <c r="H45" s="185">
        <v>17883479</v>
      </c>
      <c r="I45" s="185">
        <v>17710843</v>
      </c>
      <c r="J45" s="185">
        <v>17163551</v>
      </c>
      <c r="K45" s="185">
        <v>12749096</v>
      </c>
      <c r="L45" s="185">
        <v>4414455</v>
      </c>
      <c r="M45" s="185">
        <v>0</v>
      </c>
      <c r="N45" s="185">
        <v>547292</v>
      </c>
      <c r="O45" s="185">
        <v>0</v>
      </c>
      <c r="P45" s="185">
        <v>0</v>
      </c>
      <c r="Q45" s="185">
        <v>0</v>
      </c>
      <c r="R45" s="185">
        <v>172636</v>
      </c>
      <c r="S45" s="185">
        <v>172636</v>
      </c>
      <c r="T45" s="209">
        <v>0</v>
      </c>
      <c r="U45" s="209"/>
      <c r="V45" s="185">
        <v>0</v>
      </c>
      <c r="W45" s="185">
        <v>0</v>
      </c>
    </row>
    <row r="46" spans="1:23" ht="15" customHeight="1">
      <c r="A46" s="210"/>
      <c r="B46" s="210"/>
      <c r="C46" s="210"/>
      <c r="D46" s="207"/>
      <c r="E46" s="207"/>
      <c r="F46" s="207" t="s">
        <v>50</v>
      </c>
      <c r="G46" s="207"/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209">
        <v>0</v>
      </c>
      <c r="U46" s="209"/>
      <c r="V46" s="185">
        <v>0</v>
      </c>
      <c r="W46" s="185">
        <v>0</v>
      </c>
    </row>
    <row r="47" spans="1:23" ht="18" customHeight="1">
      <c r="A47" s="210"/>
      <c r="B47" s="210"/>
      <c r="C47" s="210"/>
      <c r="D47" s="207"/>
      <c r="E47" s="207"/>
      <c r="F47" s="207" t="s">
        <v>51</v>
      </c>
      <c r="G47" s="207"/>
      <c r="H47" s="185">
        <v>50000</v>
      </c>
      <c r="I47" s="185">
        <v>50000</v>
      </c>
      <c r="J47" s="185">
        <v>50000</v>
      </c>
      <c r="K47" s="185">
        <v>0</v>
      </c>
      <c r="L47" s="185">
        <v>50000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209">
        <v>0</v>
      </c>
      <c r="U47" s="209"/>
      <c r="V47" s="185">
        <v>0</v>
      </c>
      <c r="W47" s="185">
        <v>0</v>
      </c>
    </row>
    <row r="48" spans="1:23" ht="16.5" customHeight="1">
      <c r="A48" s="210"/>
      <c r="B48" s="210"/>
      <c r="C48" s="210"/>
      <c r="D48" s="207"/>
      <c r="E48" s="207"/>
      <c r="F48" s="207" t="s">
        <v>52</v>
      </c>
      <c r="G48" s="207"/>
      <c r="H48" s="185">
        <v>17933479</v>
      </c>
      <c r="I48" s="185">
        <v>17760843</v>
      </c>
      <c r="J48" s="185">
        <v>17213551</v>
      </c>
      <c r="K48" s="185">
        <v>12749096</v>
      </c>
      <c r="L48" s="185">
        <v>4464455</v>
      </c>
      <c r="M48" s="185">
        <v>0</v>
      </c>
      <c r="N48" s="185">
        <v>547292</v>
      </c>
      <c r="O48" s="185">
        <v>0</v>
      </c>
      <c r="P48" s="185">
        <v>0</v>
      </c>
      <c r="Q48" s="185">
        <v>0</v>
      </c>
      <c r="R48" s="185">
        <v>172636</v>
      </c>
      <c r="S48" s="185">
        <v>172636</v>
      </c>
      <c r="T48" s="209">
        <v>0</v>
      </c>
      <c r="U48" s="209"/>
      <c r="V48" s="185">
        <v>0</v>
      </c>
      <c r="W48" s="185">
        <v>0</v>
      </c>
    </row>
    <row r="49" spans="1:23" ht="12" customHeight="1">
      <c r="A49" s="210" t="s">
        <v>34</v>
      </c>
      <c r="B49" s="210" t="s">
        <v>433</v>
      </c>
      <c r="C49" s="210" t="s">
        <v>34</v>
      </c>
      <c r="D49" s="207" t="s">
        <v>434</v>
      </c>
      <c r="E49" s="207"/>
      <c r="F49" s="207" t="s">
        <v>49</v>
      </c>
      <c r="G49" s="207"/>
      <c r="H49" s="185">
        <v>15550190</v>
      </c>
      <c r="I49" s="185">
        <v>15388480</v>
      </c>
      <c r="J49" s="185">
        <v>15331980</v>
      </c>
      <c r="K49" s="185">
        <v>12746036</v>
      </c>
      <c r="L49" s="185">
        <v>2585944</v>
      </c>
      <c r="M49" s="185">
        <v>0</v>
      </c>
      <c r="N49" s="185">
        <v>56500</v>
      </c>
      <c r="O49" s="185">
        <v>0</v>
      </c>
      <c r="P49" s="185">
        <v>0</v>
      </c>
      <c r="Q49" s="185">
        <v>0</v>
      </c>
      <c r="R49" s="185">
        <v>161710</v>
      </c>
      <c r="S49" s="185">
        <v>161710</v>
      </c>
      <c r="T49" s="209">
        <v>0</v>
      </c>
      <c r="U49" s="209"/>
      <c r="V49" s="185">
        <v>0</v>
      </c>
      <c r="W49" s="185">
        <v>0</v>
      </c>
    </row>
    <row r="50" spans="1:23" ht="12.75" customHeight="1">
      <c r="A50" s="210"/>
      <c r="B50" s="210"/>
      <c r="C50" s="210"/>
      <c r="D50" s="207"/>
      <c r="E50" s="207"/>
      <c r="F50" s="207" t="s">
        <v>50</v>
      </c>
      <c r="G50" s="207"/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209">
        <v>0</v>
      </c>
      <c r="U50" s="209"/>
      <c r="V50" s="185">
        <v>0</v>
      </c>
      <c r="W50" s="185">
        <v>0</v>
      </c>
    </row>
    <row r="51" spans="1:23" ht="12" customHeight="1">
      <c r="A51" s="210"/>
      <c r="B51" s="210"/>
      <c r="C51" s="210"/>
      <c r="D51" s="207"/>
      <c r="E51" s="207"/>
      <c r="F51" s="207" t="s">
        <v>51</v>
      </c>
      <c r="G51" s="207"/>
      <c r="H51" s="185">
        <v>50000</v>
      </c>
      <c r="I51" s="185">
        <v>50000</v>
      </c>
      <c r="J51" s="185">
        <v>50000</v>
      </c>
      <c r="K51" s="185">
        <v>0</v>
      </c>
      <c r="L51" s="185">
        <v>50000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209">
        <v>0</v>
      </c>
      <c r="U51" s="209"/>
      <c r="V51" s="185">
        <v>0</v>
      </c>
      <c r="W51" s="185">
        <v>0</v>
      </c>
    </row>
    <row r="52" spans="1:23" ht="14.25" customHeight="1">
      <c r="A52" s="210"/>
      <c r="B52" s="210"/>
      <c r="C52" s="210"/>
      <c r="D52" s="207"/>
      <c r="E52" s="207"/>
      <c r="F52" s="207" t="s">
        <v>52</v>
      </c>
      <c r="G52" s="207"/>
      <c r="H52" s="185">
        <v>15600190</v>
      </c>
      <c r="I52" s="185">
        <v>15438480</v>
      </c>
      <c r="J52" s="185">
        <v>15381980</v>
      </c>
      <c r="K52" s="185">
        <v>12746036</v>
      </c>
      <c r="L52" s="185">
        <v>2635944</v>
      </c>
      <c r="M52" s="185">
        <v>0</v>
      </c>
      <c r="N52" s="185">
        <v>56500</v>
      </c>
      <c r="O52" s="185">
        <v>0</v>
      </c>
      <c r="P52" s="185">
        <v>0</v>
      </c>
      <c r="Q52" s="185">
        <v>0</v>
      </c>
      <c r="R52" s="185">
        <v>161710</v>
      </c>
      <c r="S52" s="185">
        <v>161710</v>
      </c>
      <c r="T52" s="209">
        <v>0</v>
      </c>
      <c r="U52" s="209"/>
      <c r="V52" s="185">
        <v>0</v>
      </c>
      <c r="W52" s="185">
        <v>0</v>
      </c>
    </row>
    <row r="53" spans="1:23" ht="14.25" customHeight="1">
      <c r="A53" s="210" t="s">
        <v>57</v>
      </c>
      <c r="B53" s="210" t="s">
        <v>34</v>
      </c>
      <c r="C53" s="210" t="s">
        <v>34</v>
      </c>
      <c r="D53" s="207" t="s">
        <v>56</v>
      </c>
      <c r="E53" s="207"/>
      <c r="F53" s="207" t="s">
        <v>49</v>
      </c>
      <c r="G53" s="207"/>
      <c r="H53" s="185">
        <v>45201489.47</v>
      </c>
      <c r="I53" s="185">
        <v>44822000.47</v>
      </c>
      <c r="J53" s="185">
        <v>37519306</v>
      </c>
      <c r="K53" s="185">
        <v>32914413</v>
      </c>
      <c r="L53" s="185">
        <v>4604893</v>
      </c>
      <c r="M53" s="185">
        <v>3839478</v>
      </c>
      <c r="N53" s="185">
        <v>772888</v>
      </c>
      <c r="O53" s="185">
        <v>2690328.47</v>
      </c>
      <c r="P53" s="185">
        <v>0</v>
      </c>
      <c r="Q53" s="185">
        <v>0</v>
      </c>
      <c r="R53" s="185">
        <v>379489</v>
      </c>
      <c r="S53" s="185">
        <v>379489</v>
      </c>
      <c r="T53" s="209">
        <v>0</v>
      </c>
      <c r="U53" s="209"/>
      <c r="V53" s="185">
        <v>0</v>
      </c>
      <c r="W53" s="185">
        <v>0</v>
      </c>
    </row>
    <row r="54" spans="1:23" ht="12.75" customHeight="1">
      <c r="A54" s="210"/>
      <c r="B54" s="210"/>
      <c r="C54" s="210"/>
      <c r="D54" s="207"/>
      <c r="E54" s="207"/>
      <c r="F54" s="207" t="s">
        <v>50</v>
      </c>
      <c r="G54" s="207"/>
      <c r="H54" s="185">
        <v>-2200</v>
      </c>
      <c r="I54" s="185">
        <v>-2200</v>
      </c>
      <c r="J54" s="185">
        <v>-2200</v>
      </c>
      <c r="K54" s="185">
        <v>-2200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209">
        <v>0</v>
      </c>
      <c r="U54" s="209"/>
      <c r="V54" s="185">
        <v>0</v>
      </c>
      <c r="W54" s="185">
        <v>0</v>
      </c>
    </row>
    <row r="55" spans="1:23" ht="12" customHeight="1">
      <c r="A55" s="210"/>
      <c r="B55" s="210"/>
      <c r="C55" s="210"/>
      <c r="D55" s="207"/>
      <c r="E55" s="207"/>
      <c r="F55" s="207" t="s">
        <v>51</v>
      </c>
      <c r="G55" s="207"/>
      <c r="H55" s="185">
        <v>2200</v>
      </c>
      <c r="I55" s="185">
        <v>2200</v>
      </c>
      <c r="J55" s="185">
        <v>2200</v>
      </c>
      <c r="K55" s="185">
        <v>0</v>
      </c>
      <c r="L55" s="185">
        <v>2200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209">
        <v>0</v>
      </c>
      <c r="U55" s="209"/>
      <c r="V55" s="185">
        <v>0</v>
      </c>
      <c r="W55" s="185">
        <v>0</v>
      </c>
    </row>
    <row r="56" spans="1:23" ht="12.75" customHeight="1">
      <c r="A56" s="210"/>
      <c r="B56" s="210"/>
      <c r="C56" s="210"/>
      <c r="D56" s="207"/>
      <c r="E56" s="207"/>
      <c r="F56" s="207" t="s">
        <v>52</v>
      </c>
      <c r="G56" s="207"/>
      <c r="H56" s="185">
        <v>45201489.47</v>
      </c>
      <c r="I56" s="185">
        <v>44822000.47</v>
      </c>
      <c r="J56" s="185">
        <v>37519306</v>
      </c>
      <c r="K56" s="185">
        <v>32912213</v>
      </c>
      <c r="L56" s="185">
        <v>4607093</v>
      </c>
      <c r="M56" s="185">
        <v>3839478</v>
      </c>
      <c r="N56" s="185">
        <v>772888</v>
      </c>
      <c r="O56" s="185">
        <v>2690328.47</v>
      </c>
      <c r="P56" s="185">
        <v>0</v>
      </c>
      <c r="Q56" s="185">
        <v>0</v>
      </c>
      <c r="R56" s="185">
        <v>379489</v>
      </c>
      <c r="S56" s="185">
        <v>379489</v>
      </c>
      <c r="T56" s="209">
        <v>0</v>
      </c>
      <c r="U56" s="209"/>
      <c r="V56" s="185">
        <v>0</v>
      </c>
      <c r="W56" s="185">
        <v>0</v>
      </c>
    </row>
    <row r="57" spans="1:23" ht="14.25" customHeight="1">
      <c r="A57" s="210" t="s">
        <v>34</v>
      </c>
      <c r="B57" s="210" t="s">
        <v>157</v>
      </c>
      <c r="C57" s="210" t="s">
        <v>34</v>
      </c>
      <c r="D57" s="207" t="s">
        <v>158</v>
      </c>
      <c r="E57" s="207"/>
      <c r="F57" s="207" t="s">
        <v>49</v>
      </c>
      <c r="G57" s="207"/>
      <c r="H57" s="185">
        <v>6217858</v>
      </c>
      <c r="I57" s="185">
        <v>6217858</v>
      </c>
      <c r="J57" s="185">
        <v>5920758</v>
      </c>
      <c r="K57" s="185">
        <v>5579236</v>
      </c>
      <c r="L57" s="185">
        <v>341522</v>
      </c>
      <c r="M57" s="185">
        <v>0</v>
      </c>
      <c r="N57" s="185">
        <v>297100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209">
        <v>0</v>
      </c>
      <c r="U57" s="209"/>
      <c r="V57" s="185">
        <v>0</v>
      </c>
      <c r="W57" s="185">
        <v>0</v>
      </c>
    </row>
    <row r="58" spans="1:23" ht="15.75" customHeight="1">
      <c r="A58" s="210"/>
      <c r="B58" s="210"/>
      <c r="C58" s="210"/>
      <c r="D58" s="207"/>
      <c r="E58" s="207"/>
      <c r="F58" s="207" t="s">
        <v>50</v>
      </c>
      <c r="G58" s="207"/>
      <c r="H58" s="185">
        <v>-2200</v>
      </c>
      <c r="I58" s="185">
        <v>-2200</v>
      </c>
      <c r="J58" s="185">
        <v>-2200</v>
      </c>
      <c r="K58" s="185">
        <v>-2200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209">
        <v>0</v>
      </c>
      <c r="U58" s="209"/>
      <c r="V58" s="185">
        <v>0</v>
      </c>
      <c r="W58" s="185">
        <v>0</v>
      </c>
    </row>
    <row r="59" spans="1:23" ht="12" customHeight="1">
      <c r="A59" s="210"/>
      <c r="B59" s="210"/>
      <c r="C59" s="210"/>
      <c r="D59" s="207"/>
      <c r="E59" s="207"/>
      <c r="F59" s="207" t="s">
        <v>51</v>
      </c>
      <c r="G59" s="207"/>
      <c r="H59" s="185">
        <v>2200</v>
      </c>
      <c r="I59" s="185">
        <v>2200</v>
      </c>
      <c r="J59" s="185">
        <v>2200</v>
      </c>
      <c r="K59" s="185">
        <v>0</v>
      </c>
      <c r="L59" s="185">
        <v>2200</v>
      </c>
      <c r="M59" s="185"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209">
        <v>0</v>
      </c>
      <c r="U59" s="209"/>
      <c r="V59" s="185">
        <v>0</v>
      </c>
      <c r="W59" s="185">
        <v>0</v>
      </c>
    </row>
    <row r="60" spans="1:23" ht="15" customHeight="1">
      <c r="A60" s="210"/>
      <c r="B60" s="210"/>
      <c r="C60" s="210"/>
      <c r="D60" s="207"/>
      <c r="E60" s="207"/>
      <c r="F60" s="207" t="s">
        <v>52</v>
      </c>
      <c r="G60" s="207"/>
      <c r="H60" s="185">
        <v>6217858</v>
      </c>
      <c r="I60" s="185">
        <v>6217858</v>
      </c>
      <c r="J60" s="185">
        <v>5920758</v>
      </c>
      <c r="K60" s="185">
        <v>5577036</v>
      </c>
      <c r="L60" s="185">
        <v>343722</v>
      </c>
      <c r="M60" s="185">
        <v>0</v>
      </c>
      <c r="N60" s="185">
        <v>297100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209">
        <v>0</v>
      </c>
      <c r="U60" s="209"/>
      <c r="V60" s="185">
        <v>0</v>
      </c>
      <c r="W60" s="185">
        <v>0</v>
      </c>
    </row>
    <row r="61" spans="1:23" ht="14.25" customHeight="1">
      <c r="A61" s="210" t="s">
        <v>150</v>
      </c>
      <c r="B61" s="210" t="s">
        <v>34</v>
      </c>
      <c r="C61" s="210" t="s">
        <v>34</v>
      </c>
      <c r="D61" s="207" t="s">
        <v>149</v>
      </c>
      <c r="E61" s="207"/>
      <c r="F61" s="207" t="s">
        <v>49</v>
      </c>
      <c r="G61" s="207"/>
      <c r="H61" s="185">
        <v>16937354</v>
      </c>
      <c r="I61" s="185">
        <v>13318153</v>
      </c>
      <c r="J61" s="185">
        <v>13028153</v>
      </c>
      <c r="K61" s="185">
        <v>10872155</v>
      </c>
      <c r="L61" s="185">
        <v>2155998</v>
      </c>
      <c r="M61" s="185">
        <v>0</v>
      </c>
      <c r="N61" s="185">
        <v>290000</v>
      </c>
      <c r="O61" s="185">
        <v>0</v>
      </c>
      <c r="P61" s="185">
        <v>0</v>
      </c>
      <c r="Q61" s="185">
        <v>0</v>
      </c>
      <c r="R61" s="185">
        <v>3619201</v>
      </c>
      <c r="S61" s="185">
        <v>3619201</v>
      </c>
      <c r="T61" s="209">
        <v>0</v>
      </c>
      <c r="U61" s="209"/>
      <c r="V61" s="185">
        <v>0</v>
      </c>
      <c r="W61" s="185">
        <v>0</v>
      </c>
    </row>
    <row r="62" spans="1:23" ht="12" customHeight="1">
      <c r="A62" s="210"/>
      <c r="B62" s="210"/>
      <c r="C62" s="210"/>
      <c r="D62" s="207"/>
      <c r="E62" s="207"/>
      <c r="F62" s="207" t="s">
        <v>50</v>
      </c>
      <c r="G62" s="207"/>
      <c r="H62" s="185">
        <v>-3900</v>
      </c>
      <c r="I62" s="185">
        <v>-3900</v>
      </c>
      <c r="J62" s="185">
        <v>-3900</v>
      </c>
      <c r="K62" s="185">
        <v>0</v>
      </c>
      <c r="L62" s="185">
        <v>-3900</v>
      </c>
      <c r="M62" s="185"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209">
        <v>0</v>
      </c>
      <c r="U62" s="209"/>
      <c r="V62" s="185">
        <v>0</v>
      </c>
      <c r="W62" s="185">
        <v>0</v>
      </c>
    </row>
    <row r="63" spans="1:23" ht="18.75" customHeight="1">
      <c r="A63" s="210"/>
      <c r="B63" s="210"/>
      <c r="C63" s="210"/>
      <c r="D63" s="207"/>
      <c r="E63" s="207"/>
      <c r="F63" s="207" t="s">
        <v>51</v>
      </c>
      <c r="G63" s="207"/>
      <c r="H63" s="185">
        <v>3900</v>
      </c>
      <c r="I63" s="185">
        <v>3900</v>
      </c>
      <c r="J63" s="185">
        <v>3900</v>
      </c>
      <c r="K63" s="185">
        <v>0</v>
      </c>
      <c r="L63" s="185">
        <v>3900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209">
        <v>0</v>
      </c>
      <c r="U63" s="209"/>
      <c r="V63" s="185">
        <v>0</v>
      </c>
      <c r="W63" s="185">
        <v>0</v>
      </c>
    </row>
    <row r="64" spans="1:23" ht="13.5" customHeight="1">
      <c r="A64" s="210"/>
      <c r="B64" s="210"/>
      <c r="C64" s="210"/>
      <c r="D64" s="207"/>
      <c r="E64" s="207"/>
      <c r="F64" s="207" t="s">
        <v>52</v>
      </c>
      <c r="G64" s="207"/>
      <c r="H64" s="185">
        <v>16937354</v>
      </c>
      <c r="I64" s="185">
        <v>13318153</v>
      </c>
      <c r="J64" s="185">
        <v>13028153</v>
      </c>
      <c r="K64" s="185">
        <v>10872155</v>
      </c>
      <c r="L64" s="185">
        <v>2155998</v>
      </c>
      <c r="M64" s="185">
        <v>0</v>
      </c>
      <c r="N64" s="185">
        <v>290000</v>
      </c>
      <c r="O64" s="185">
        <v>0</v>
      </c>
      <c r="P64" s="185">
        <v>0</v>
      </c>
      <c r="Q64" s="185">
        <v>0</v>
      </c>
      <c r="R64" s="185">
        <v>3619201</v>
      </c>
      <c r="S64" s="185">
        <v>3619201</v>
      </c>
      <c r="T64" s="209">
        <v>0</v>
      </c>
      <c r="U64" s="209"/>
      <c r="V64" s="185">
        <v>0</v>
      </c>
      <c r="W64" s="185">
        <v>0</v>
      </c>
    </row>
    <row r="65" spans="1:23" ht="14.25" customHeight="1">
      <c r="A65" s="210" t="s">
        <v>34</v>
      </c>
      <c r="B65" s="210" t="s">
        <v>268</v>
      </c>
      <c r="C65" s="210" t="s">
        <v>34</v>
      </c>
      <c r="D65" s="207" t="s">
        <v>269</v>
      </c>
      <c r="E65" s="207"/>
      <c r="F65" s="207" t="s">
        <v>49</v>
      </c>
      <c r="G65" s="207"/>
      <c r="H65" s="185">
        <v>1808393</v>
      </c>
      <c r="I65" s="185">
        <v>1808393</v>
      </c>
      <c r="J65" s="185">
        <v>1776393</v>
      </c>
      <c r="K65" s="185">
        <v>1575374</v>
      </c>
      <c r="L65" s="185">
        <v>201019</v>
      </c>
      <c r="M65" s="185">
        <v>0</v>
      </c>
      <c r="N65" s="185">
        <v>32000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209">
        <v>0</v>
      </c>
      <c r="U65" s="209"/>
      <c r="V65" s="185">
        <v>0</v>
      </c>
      <c r="W65" s="185">
        <v>0</v>
      </c>
    </row>
    <row r="66" spans="1:23" ht="12" customHeight="1">
      <c r="A66" s="210"/>
      <c r="B66" s="210"/>
      <c r="C66" s="210"/>
      <c r="D66" s="207"/>
      <c r="E66" s="207"/>
      <c r="F66" s="207" t="s">
        <v>50</v>
      </c>
      <c r="G66" s="207"/>
      <c r="H66" s="185">
        <v>-3900</v>
      </c>
      <c r="I66" s="185">
        <v>-3900</v>
      </c>
      <c r="J66" s="185">
        <v>-3900</v>
      </c>
      <c r="K66" s="185">
        <v>0</v>
      </c>
      <c r="L66" s="185">
        <v>-3900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209">
        <v>0</v>
      </c>
      <c r="U66" s="209"/>
      <c r="V66" s="185">
        <v>0</v>
      </c>
      <c r="W66" s="185">
        <v>0</v>
      </c>
    </row>
    <row r="67" spans="1:23" ht="15.75" customHeight="1">
      <c r="A67" s="210"/>
      <c r="B67" s="210"/>
      <c r="C67" s="210"/>
      <c r="D67" s="207"/>
      <c r="E67" s="207"/>
      <c r="F67" s="207" t="s">
        <v>51</v>
      </c>
      <c r="G67" s="207"/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209">
        <v>0</v>
      </c>
      <c r="U67" s="209"/>
      <c r="V67" s="185">
        <v>0</v>
      </c>
      <c r="W67" s="185">
        <v>0</v>
      </c>
    </row>
    <row r="68" spans="1:23" ht="12.75" customHeight="1">
      <c r="A68" s="210"/>
      <c r="B68" s="210"/>
      <c r="C68" s="210"/>
      <c r="D68" s="207"/>
      <c r="E68" s="207"/>
      <c r="F68" s="207" t="s">
        <v>52</v>
      </c>
      <c r="G68" s="207"/>
      <c r="H68" s="185">
        <v>1804493</v>
      </c>
      <c r="I68" s="185">
        <v>1804493</v>
      </c>
      <c r="J68" s="185">
        <v>1772493</v>
      </c>
      <c r="K68" s="185">
        <v>1575374</v>
      </c>
      <c r="L68" s="185">
        <v>197119</v>
      </c>
      <c r="M68" s="185">
        <v>0</v>
      </c>
      <c r="N68" s="185">
        <v>32000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209">
        <v>0</v>
      </c>
      <c r="U68" s="209"/>
      <c r="V68" s="185">
        <v>0</v>
      </c>
      <c r="W68" s="185">
        <v>0</v>
      </c>
    </row>
    <row r="69" spans="1:23" ht="12.75" customHeight="1">
      <c r="A69" s="210" t="s">
        <v>34</v>
      </c>
      <c r="B69" s="210" t="s">
        <v>435</v>
      </c>
      <c r="C69" s="210" t="s">
        <v>34</v>
      </c>
      <c r="D69" s="207" t="s">
        <v>436</v>
      </c>
      <c r="E69" s="207"/>
      <c r="F69" s="207" t="s">
        <v>49</v>
      </c>
      <c r="G69" s="207"/>
      <c r="H69" s="185">
        <v>25800</v>
      </c>
      <c r="I69" s="185">
        <v>25800</v>
      </c>
      <c r="J69" s="185">
        <v>25800</v>
      </c>
      <c r="K69" s="185">
        <v>0</v>
      </c>
      <c r="L69" s="185">
        <v>25800</v>
      </c>
      <c r="M69" s="185">
        <v>0</v>
      </c>
      <c r="N69" s="185">
        <v>0</v>
      </c>
      <c r="O69" s="185">
        <v>0</v>
      </c>
      <c r="P69" s="185">
        <v>0</v>
      </c>
      <c r="Q69" s="185">
        <v>0</v>
      </c>
      <c r="R69" s="185">
        <v>0</v>
      </c>
      <c r="S69" s="185">
        <v>0</v>
      </c>
      <c r="T69" s="209">
        <v>0</v>
      </c>
      <c r="U69" s="209"/>
      <c r="V69" s="185">
        <v>0</v>
      </c>
      <c r="W69" s="185">
        <v>0</v>
      </c>
    </row>
    <row r="70" spans="1:23" ht="13.5" customHeight="1">
      <c r="A70" s="210"/>
      <c r="B70" s="210"/>
      <c r="C70" s="210"/>
      <c r="D70" s="207"/>
      <c r="E70" s="207"/>
      <c r="F70" s="207" t="s">
        <v>50</v>
      </c>
      <c r="G70" s="207"/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209">
        <v>0</v>
      </c>
      <c r="U70" s="209"/>
      <c r="V70" s="185">
        <v>0</v>
      </c>
      <c r="W70" s="185">
        <v>0</v>
      </c>
    </row>
    <row r="71" spans="1:23" ht="15.75" customHeight="1">
      <c r="A71" s="210"/>
      <c r="B71" s="210"/>
      <c r="C71" s="210"/>
      <c r="D71" s="207"/>
      <c r="E71" s="207"/>
      <c r="F71" s="207" t="s">
        <v>51</v>
      </c>
      <c r="G71" s="207"/>
      <c r="H71" s="185">
        <v>3900</v>
      </c>
      <c r="I71" s="185">
        <v>3900</v>
      </c>
      <c r="J71" s="185">
        <v>3900</v>
      </c>
      <c r="K71" s="185">
        <v>0</v>
      </c>
      <c r="L71" s="185">
        <v>3900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0</v>
      </c>
      <c r="T71" s="209">
        <v>0</v>
      </c>
      <c r="U71" s="209"/>
      <c r="V71" s="185">
        <v>0</v>
      </c>
      <c r="W71" s="185">
        <v>0</v>
      </c>
    </row>
    <row r="72" spans="1:23" ht="16.5" customHeight="1">
      <c r="A72" s="210"/>
      <c r="B72" s="210"/>
      <c r="C72" s="210"/>
      <c r="D72" s="207"/>
      <c r="E72" s="207"/>
      <c r="F72" s="207" t="s">
        <v>52</v>
      </c>
      <c r="G72" s="207"/>
      <c r="H72" s="185">
        <v>29700</v>
      </c>
      <c r="I72" s="185">
        <v>29700</v>
      </c>
      <c r="J72" s="185">
        <v>29700</v>
      </c>
      <c r="K72" s="185">
        <v>0</v>
      </c>
      <c r="L72" s="185">
        <v>29700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209">
        <v>0</v>
      </c>
      <c r="U72" s="209"/>
      <c r="V72" s="185">
        <v>0</v>
      </c>
      <c r="W72" s="185">
        <v>0</v>
      </c>
    </row>
    <row r="73" spans="1:23" ht="13.5" customHeight="1">
      <c r="A73" s="210" t="s">
        <v>437</v>
      </c>
      <c r="B73" s="210" t="s">
        <v>34</v>
      </c>
      <c r="C73" s="210" t="s">
        <v>34</v>
      </c>
      <c r="D73" s="207" t="s">
        <v>438</v>
      </c>
      <c r="E73" s="207"/>
      <c r="F73" s="207" t="s">
        <v>49</v>
      </c>
      <c r="G73" s="207"/>
      <c r="H73" s="185">
        <v>2016843</v>
      </c>
      <c r="I73" s="185">
        <v>1000290</v>
      </c>
      <c r="J73" s="185">
        <v>77000</v>
      </c>
      <c r="K73" s="185">
        <v>5000</v>
      </c>
      <c r="L73" s="185">
        <v>72000</v>
      </c>
      <c r="M73" s="185">
        <v>923290</v>
      </c>
      <c r="N73" s="185">
        <v>0</v>
      </c>
      <c r="O73" s="185">
        <v>0</v>
      </c>
      <c r="P73" s="185">
        <v>0</v>
      </c>
      <c r="Q73" s="185">
        <v>0</v>
      </c>
      <c r="R73" s="185">
        <v>1016553</v>
      </c>
      <c r="S73" s="185">
        <v>1016553</v>
      </c>
      <c r="T73" s="209">
        <v>0</v>
      </c>
      <c r="U73" s="209"/>
      <c r="V73" s="185">
        <v>0</v>
      </c>
      <c r="W73" s="185">
        <v>0</v>
      </c>
    </row>
    <row r="74" spans="1:23" ht="13.5" customHeight="1">
      <c r="A74" s="210"/>
      <c r="B74" s="210"/>
      <c r="C74" s="210"/>
      <c r="D74" s="207"/>
      <c r="E74" s="207"/>
      <c r="F74" s="207" t="s">
        <v>50</v>
      </c>
      <c r="G74" s="207"/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209">
        <v>0</v>
      </c>
      <c r="U74" s="209"/>
      <c r="V74" s="185">
        <v>0</v>
      </c>
      <c r="W74" s="185">
        <v>0</v>
      </c>
    </row>
    <row r="75" spans="1:23" ht="13.5" customHeight="1">
      <c r="A75" s="210"/>
      <c r="B75" s="210"/>
      <c r="C75" s="210"/>
      <c r="D75" s="207"/>
      <c r="E75" s="207"/>
      <c r="F75" s="207" t="s">
        <v>51</v>
      </c>
      <c r="G75" s="207"/>
      <c r="H75" s="185">
        <v>23000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23000</v>
      </c>
      <c r="S75" s="185">
        <v>23000</v>
      </c>
      <c r="T75" s="209">
        <v>0</v>
      </c>
      <c r="U75" s="209"/>
      <c r="V75" s="185">
        <v>0</v>
      </c>
      <c r="W75" s="185">
        <v>0</v>
      </c>
    </row>
    <row r="76" spans="1:23" ht="14.25" customHeight="1">
      <c r="A76" s="210"/>
      <c r="B76" s="210"/>
      <c r="C76" s="210"/>
      <c r="D76" s="207"/>
      <c r="E76" s="207"/>
      <c r="F76" s="207" t="s">
        <v>52</v>
      </c>
      <c r="G76" s="207"/>
      <c r="H76" s="185">
        <v>2039843</v>
      </c>
      <c r="I76" s="185">
        <v>1000290</v>
      </c>
      <c r="J76" s="185">
        <v>77000</v>
      </c>
      <c r="K76" s="185">
        <v>5000</v>
      </c>
      <c r="L76" s="185">
        <v>72000</v>
      </c>
      <c r="M76" s="185">
        <v>923290</v>
      </c>
      <c r="N76" s="185">
        <v>0</v>
      </c>
      <c r="O76" s="185">
        <v>0</v>
      </c>
      <c r="P76" s="185">
        <v>0</v>
      </c>
      <c r="Q76" s="185">
        <v>0</v>
      </c>
      <c r="R76" s="185">
        <v>1039553</v>
      </c>
      <c r="S76" s="185">
        <v>1039553</v>
      </c>
      <c r="T76" s="209">
        <v>0</v>
      </c>
      <c r="U76" s="209"/>
      <c r="V76" s="185">
        <v>0</v>
      </c>
      <c r="W76" s="185">
        <v>0</v>
      </c>
    </row>
    <row r="77" spans="1:23" ht="11.25" customHeight="1">
      <c r="A77" s="210" t="s">
        <v>34</v>
      </c>
      <c r="B77" s="210" t="s">
        <v>439</v>
      </c>
      <c r="C77" s="210" t="s">
        <v>34</v>
      </c>
      <c r="D77" s="207" t="s">
        <v>9</v>
      </c>
      <c r="E77" s="207"/>
      <c r="F77" s="207" t="s">
        <v>49</v>
      </c>
      <c r="G77" s="207"/>
      <c r="H77" s="185">
        <v>97000</v>
      </c>
      <c r="I77" s="185">
        <v>77000</v>
      </c>
      <c r="J77" s="185">
        <v>77000</v>
      </c>
      <c r="K77" s="185">
        <v>5000</v>
      </c>
      <c r="L77" s="185">
        <v>72000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20000</v>
      </c>
      <c r="S77" s="185">
        <v>20000</v>
      </c>
      <c r="T77" s="209">
        <v>0</v>
      </c>
      <c r="U77" s="209"/>
      <c r="V77" s="185">
        <v>0</v>
      </c>
      <c r="W77" s="185">
        <v>0</v>
      </c>
    </row>
    <row r="78" spans="1:23" ht="12.75" customHeight="1">
      <c r="A78" s="210"/>
      <c r="B78" s="210"/>
      <c r="C78" s="210"/>
      <c r="D78" s="207"/>
      <c r="E78" s="207"/>
      <c r="F78" s="207" t="s">
        <v>50</v>
      </c>
      <c r="G78" s="207"/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209">
        <v>0</v>
      </c>
      <c r="U78" s="209"/>
      <c r="V78" s="185">
        <v>0</v>
      </c>
      <c r="W78" s="185">
        <v>0</v>
      </c>
    </row>
    <row r="79" spans="1:23" ht="12" customHeight="1">
      <c r="A79" s="210"/>
      <c r="B79" s="210"/>
      <c r="C79" s="210"/>
      <c r="D79" s="207"/>
      <c r="E79" s="207"/>
      <c r="F79" s="207" t="s">
        <v>51</v>
      </c>
      <c r="G79" s="207"/>
      <c r="H79" s="185">
        <v>23000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5">
        <v>0</v>
      </c>
      <c r="Q79" s="185">
        <v>0</v>
      </c>
      <c r="R79" s="185">
        <v>23000</v>
      </c>
      <c r="S79" s="185">
        <v>23000</v>
      </c>
      <c r="T79" s="209">
        <v>0</v>
      </c>
      <c r="U79" s="209"/>
      <c r="V79" s="185">
        <v>0</v>
      </c>
      <c r="W79" s="185">
        <v>0</v>
      </c>
    </row>
    <row r="80" spans="1:23" ht="13.5" customHeight="1">
      <c r="A80" s="210"/>
      <c r="B80" s="210"/>
      <c r="C80" s="210"/>
      <c r="D80" s="207"/>
      <c r="E80" s="207"/>
      <c r="F80" s="207" t="s">
        <v>52</v>
      </c>
      <c r="G80" s="207"/>
      <c r="H80" s="185">
        <v>120000</v>
      </c>
      <c r="I80" s="185">
        <v>77000</v>
      </c>
      <c r="J80" s="185">
        <v>77000</v>
      </c>
      <c r="K80" s="185">
        <v>5000</v>
      </c>
      <c r="L80" s="185">
        <v>72000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43000</v>
      </c>
      <c r="S80" s="185">
        <v>43000</v>
      </c>
      <c r="T80" s="209">
        <v>0</v>
      </c>
      <c r="U80" s="209"/>
      <c r="V80" s="185">
        <v>0</v>
      </c>
      <c r="W80" s="185">
        <v>0</v>
      </c>
    </row>
    <row r="81" spans="1:23" ht="15.75" customHeight="1">
      <c r="A81" s="206" t="s">
        <v>53</v>
      </c>
      <c r="B81" s="206"/>
      <c r="C81" s="206"/>
      <c r="D81" s="206"/>
      <c r="E81" s="206"/>
      <c r="F81" s="207" t="s">
        <v>49</v>
      </c>
      <c r="G81" s="207"/>
      <c r="H81" s="186">
        <v>202075539.08</v>
      </c>
      <c r="I81" s="187"/>
      <c r="J81" s="187"/>
      <c r="K81" s="187"/>
      <c r="L81" s="186">
        <v>34801017.68</v>
      </c>
      <c r="M81" s="186">
        <v>6083189.32</v>
      </c>
      <c r="N81" s="186">
        <v>3201055.61</v>
      </c>
      <c r="O81" s="186">
        <v>2690328.47</v>
      </c>
      <c r="P81" s="186">
        <v>771377</v>
      </c>
      <c r="Q81" s="186">
        <v>0</v>
      </c>
      <c r="R81" s="186">
        <v>50730192</v>
      </c>
      <c r="S81" s="186">
        <v>49822192</v>
      </c>
      <c r="T81" s="208">
        <v>0</v>
      </c>
      <c r="U81" s="208"/>
      <c r="V81" s="186">
        <v>908000</v>
      </c>
      <c r="W81" s="185">
        <v>0</v>
      </c>
    </row>
    <row r="82" spans="1:23" ht="14.25" customHeight="1">
      <c r="A82" s="206"/>
      <c r="B82" s="206"/>
      <c r="C82" s="206"/>
      <c r="D82" s="206"/>
      <c r="E82" s="206"/>
      <c r="F82" s="207" t="s">
        <v>50</v>
      </c>
      <c r="G82" s="207"/>
      <c r="H82" s="186">
        <v>-56100</v>
      </c>
      <c r="I82" s="186">
        <v>-56100</v>
      </c>
      <c r="J82" s="186">
        <v>-56100</v>
      </c>
      <c r="K82" s="186">
        <v>-2200</v>
      </c>
      <c r="L82" s="186">
        <v>-53900</v>
      </c>
      <c r="M82" s="186">
        <v>0</v>
      </c>
      <c r="N82" s="186">
        <v>0</v>
      </c>
      <c r="O82" s="186">
        <v>0</v>
      </c>
      <c r="P82" s="186">
        <v>0</v>
      </c>
      <c r="Q82" s="186">
        <v>0</v>
      </c>
      <c r="R82" s="186">
        <v>0</v>
      </c>
      <c r="S82" s="186">
        <v>0</v>
      </c>
      <c r="T82" s="208">
        <v>0</v>
      </c>
      <c r="U82" s="208"/>
      <c r="V82" s="186">
        <v>0</v>
      </c>
      <c r="W82" s="185">
        <v>0</v>
      </c>
    </row>
    <row r="83" spans="1:23" ht="13.5" customHeight="1">
      <c r="A83" s="206"/>
      <c r="B83" s="206"/>
      <c r="C83" s="206"/>
      <c r="D83" s="206"/>
      <c r="E83" s="206"/>
      <c r="F83" s="207" t="s">
        <v>51</v>
      </c>
      <c r="G83" s="207"/>
      <c r="H83" s="186">
        <v>364712</v>
      </c>
      <c r="I83" s="186">
        <v>266620</v>
      </c>
      <c r="J83" s="186">
        <v>100571</v>
      </c>
      <c r="K83" s="186">
        <v>7657</v>
      </c>
      <c r="L83" s="186">
        <v>92914</v>
      </c>
      <c r="M83" s="186">
        <v>0</v>
      </c>
      <c r="N83" s="186">
        <v>0</v>
      </c>
      <c r="O83" s="186">
        <v>166049</v>
      </c>
      <c r="P83" s="186">
        <v>0</v>
      </c>
      <c r="Q83" s="186">
        <v>0</v>
      </c>
      <c r="R83" s="186">
        <v>98092</v>
      </c>
      <c r="S83" s="186">
        <v>98092</v>
      </c>
      <c r="T83" s="208">
        <v>75092</v>
      </c>
      <c r="U83" s="208"/>
      <c r="V83" s="186">
        <v>0</v>
      </c>
      <c r="W83" s="185">
        <v>0</v>
      </c>
    </row>
    <row r="84" spans="1:23" ht="23.25" customHeight="1">
      <c r="A84" s="206"/>
      <c r="B84" s="206"/>
      <c r="C84" s="206"/>
      <c r="D84" s="206"/>
      <c r="E84" s="206"/>
      <c r="F84" s="207" t="s">
        <v>52</v>
      </c>
      <c r="G84" s="207"/>
      <c r="H84" s="186">
        <v>202384151.08</v>
      </c>
      <c r="I84" s="187"/>
      <c r="J84" s="187"/>
      <c r="K84" s="187"/>
      <c r="L84" s="186">
        <v>34840031.68</v>
      </c>
      <c r="M84" s="186">
        <v>6083189.32</v>
      </c>
      <c r="N84" s="186">
        <v>3201055.61</v>
      </c>
      <c r="O84" s="186">
        <v>2856377.47</v>
      </c>
      <c r="P84" s="186">
        <v>771377</v>
      </c>
      <c r="Q84" s="186">
        <v>0</v>
      </c>
      <c r="R84" s="186">
        <v>50828284</v>
      </c>
      <c r="S84" s="186">
        <v>49920284</v>
      </c>
      <c r="T84" s="208">
        <v>75092</v>
      </c>
      <c r="U84" s="208"/>
      <c r="V84" s="186">
        <v>908000</v>
      </c>
      <c r="W84" s="185">
        <v>0</v>
      </c>
    </row>
  </sheetData>
  <sheetProtection/>
  <mergeCells count="251">
    <mergeCell ref="F36:G36"/>
    <mergeCell ref="T36:U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V6:V7"/>
    <mergeCell ref="W6:W7"/>
    <mergeCell ref="T7:U7"/>
    <mergeCell ref="T8:U8"/>
    <mergeCell ref="D8:G8"/>
    <mergeCell ref="N6:N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F79:G79"/>
    <mergeCell ref="T79:U79"/>
    <mergeCell ref="F80:G80"/>
    <mergeCell ref="T80:U80"/>
    <mergeCell ref="F81:G81"/>
    <mergeCell ref="T81:U81"/>
    <mergeCell ref="A81:E84"/>
    <mergeCell ref="F82:G82"/>
    <mergeCell ref="T82:U82"/>
    <mergeCell ref="F83:G83"/>
    <mergeCell ref="T83:U83"/>
    <mergeCell ref="F84:G84"/>
    <mergeCell ref="T84:U84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8"/>
  <sheetViews>
    <sheetView zoomScalePageLayoutView="0" workbookViewId="0" topLeftCell="A1">
      <selection activeCell="U6" sqref="U6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2.83203125" style="4" customWidth="1"/>
    <col min="14" max="14" width="13.16015625" style="4" customWidth="1"/>
    <col min="15" max="16384" width="9.33203125" style="4" customWidth="1"/>
  </cols>
  <sheetData>
    <row r="1" spans="1:15" ht="49.5" customHeight="1">
      <c r="A1" s="29"/>
      <c r="B1" s="29"/>
      <c r="C1" s="29"/>
      <c r="D1" s="29"/>
      <c r="E1" s="29"/>
      <c r="F1" s="29"/>
      <c r="G1" s="29"/>
      <c r="H1" s="29"/>
      <c r="I1" s="29"/>
      <c r="J1" s="235" t="s">
        <v>443</v>
      </c>
      <c r="K1" s="235"/>
      <c r="L1" s="235"/>
      <c r="M1" s="235"/>
      <c r="N1" s="235"/>
      <c r="O1" s="235"/>
    </row>
    <row r="2" spans="1:15" ht="12.75" customHeight="1">
      <c r="A2" s="236" t="s">
        <v>324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8"/>
      <c r="O2" s="28"/>
    </row>
    <row r="3" spans="1:15" ht="27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37" t="s">
        <v>0</v>
      </c>
      <c r="N3" s="237"/>
      <c r="O3" s="237"/>
    </row>
    <row r="4" spans="1:15" ht="15" customHeight="1">
      <c r="A4" s="231" t="s">
        <v>26</v>
      </c>
      <c r="B4" s="231" t="s">
        <v>1</v>
      </c>
      <c r="C4" s="231" t="s">
        <v>116</v>
      </c>
      <c r="D4" s="231" t="s">
        <v>115</v>
      </c>
      <c r="E4" s="231" t="s">
        <v>114</v>
      </c>
      <c r="F4" s="219" t="s">
        <v>113</v>
      </c>
      <c r="G4" s="219"/>
      <c r="H4" s="219"/>
      <c r="I4" s="219"/>
      <c r="J4" s="219"/>
      <c r="K4" s="219"/>
      <c r="L4" s="219"/>
      <c r="M4" s="219"/>
      <c r="N4" s="219"/>
      <c r="O4" s="231" t="s">
        <v>112</v>
      </c>
    </row>
    <row r="5" spans="1:15" ht="15" customHeight="1">
      <c r="A5" s="231"/>
      <c r="B5" s="231"/>
      <c r="C5" s="231"/>
      <c r="D5" s="231"/>
      <c r="E5" s="231"/>
      <c r="F5" s="231" t="s">
        <v>323</v>
      </c>
      <c r="G5" s="231" t="s">
        <v>111</v>
      </c>
      <c r="H5" s="231"/>
      <c r="I5" s="231"/>
      <c r="J5" s="231"/>
      <c r="K5" s="231"/>
      <c r="L5" s="231"/>
      <c r="M5" s="231"/>
      <c r="N5" s="231"/>
      <c r="O5" s="231"/>
    </row>
    <row r="6" spans="1:15" ht="27.75" customHeight="1">
      <c r="A6" s="231"/>
      <c r="B6" s="231"/>
      <c r="C6" s="231"/>
      <c r="D6" s="231"/>
      <c r="E6" s="231"/>
      <c r="F6" s="231"/>
      <c r="G6" s="231" t="s">
        <v>110</v>
      </c>
      <c r="H6" s="232" t="s">
        <v>109</v>
      </c>
      <c r="I6" s="233" t="s">
        <v>108</v>
      </c>
      <c r="J6" s="231" t="s">
        <v>107</v>
      </c>
      <c r="K6" s="106" t="s">
        <v>21</v>
      </c>
      <c r="L6" s="231" t="s">
        <v>106</v>
      </c>
      <c r="M6" s="231"/>
      <c r="N6" s="231" t="s">
        <v>105</v>
      </c>
      <c r="O6" s="231"/>
    </row>
    <row r="7" spans="1:15" ht="12.75" customHeight="1">
      <c r="A7" s="231"/>
      <c r="B7" s="231"/>
      <c r="C7" s="231"/>
      <c r="D7" s="231"/>
      <c r="E7" s="231"/>
      <c r="F7" s="231"/>
      <c r="G7" s="231"/>
      <c r="H7" s="232"/>
      <c r="I7" s="233"/>
      <c r="J7" s="231"/>
      <c r="K7" s="234" t="s">
        <v>104</v>
      </c>
      <c r="L7" s="231"/>
      <c r="M7" s="231"/>
      <c r="N7" s="231"/>
      <c r="O7" s="231"/>
    </row>
    <row r="8" spans="1:15" ht="12.75">
      <c r="A8" s="231"/>
      <c r="B8" s="231"/>
      <c r="C8" s="231"/>
      <c r="D8" s="231"/>
      <c r="E8" s="231"/>
      <c r="F8" s="231"/>
      <c r="G8" s="231"/>
      <c r="H8" s="232"/>
      <c r="I8" s="233"/>
      <c r="J8" s="231"/>
      <c r="K8" s="234"/>
      <c r="L8" s="231"/>
      <c r="M8" s="231"/>
      <c r="N8" s="231"/>
      <c r="O8" s="231"/>
    </row>
    <row r="9" spans="1:15" ht="61.5" customHeight="1">
      <c r="A9" s="231"/>
      <c r="B9" s="231"/>
      <c r="C9" s="231"/>
      <c r="D9" s="231"/>
      <c r="E9" s="231"/>
      <c r="F9" s="231"/>
      <c r="G9" s="231"/>
      <c r="H9" s="232"/>
      <c r="I9" s="233"/>
      <c r="J9" s="231"/>
      <c r="K9" s="234"/>
      <c r="L9" s="231"/>
      <c r="M9" s="231"/>
      <c r="N9" s="231"/>
      <c r="O9" s="231"/>
    </row>
    <row r="10" spans="1:15" ht="12.75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230">
        <v>12</v>
      </c>
      <c r="M10" s="230"/>
      <c r="N10" s="105">
        <v>13</v>
      </c>
      <c r="O10" s="105">
        <v>14</v>
      </c>
    </row>
    <row r="11" spans="1:16" ht="56.25" customHeight="1">
      <c r="A11" s="166" t="s">
        <v>27</v>
      </c>
      <c r="B11" s="166">
        <v>600</v>
      </c>
      <c r="C11" s="166">
        <v>60014</v>
      </c>
      <c r="D11" s="26" t="s">
        <v>276</v>
      </c>
      <c r="E11" s="165">
        <f>SUM(E12:E13)</f>
        <v>8658336</v>
      </c>
      <c r="F11" s="165">
        <f>SUM(F12:F13)</f>
        <v>8475309</v>
      </c>
      <c r="G11" s="165">
        <v>419629</v>
      </c>
      <c r="H11" s="165">
        <v>0</v>
      </c>
      <c r="I11" s="165">
        <v>0</v>
      </c>
      <c r="J11" s="165">
        <v>0</v>
      </c>
      <c r="K11" s="165">
        <v>0</v>
      </c>
      <c r="L11" s="215" t="s">
        <v>322</v>
      </c>
      <c r="M11" s="215"/>
      <c r="N11" s="165">
        <v>0</v>
      </c>
      <c r="O11" s="9" t="s">
        <v>103</v>
      </c>
      <c r="P11" s="6"/>
    </row>
    <row r="12" spans="1:16" ht="18" customHeight="1">
      <c r="A12" s="166"/>
      <c r="B12" s="166"/>
      <c r="C12" s="166"/>
      <c r="D12" s="10" t="s">
        <v>68</v>
      </c>
      <c r="E12" s="165">
        <v>1178725</v>
      </c>
      <c r="F12" s="165">
        <f>G12+J12++L12+N12</f>
        <v>1178725</v>
      </c>
      <c r="G12" s="165">
        <v>75688</v>
      </c>
      <c r="H12" s="165">
        <v>0</v>
      </c>
      <c r="I12" s="165">
        <v>0</v>
      </c>
      <c r="J12" s="165">
        <v>0</v>
      </c>
      <c r="K12" s="165">
        <v>0</v>
      </c>
      <c r="L12" s="214">
        <v>1103037</v>
      </c>
      <c r="M12" s="214"/>
      <c r="N12" s="165">
        <v>0</v>
      </c>
      <c r="O12" s="9"/>
      <c r="P12" s="6"/>
    </row>
    <row r="13" spans="1:16" ht="21.75" customHeight="1">
      <c r="A13" s="166"/>
      <c r="B13" s="166"/>
      <c r="C13" s="166"/>
      <c r="D13" s="10" t="s">
        <v>67</v>
      </c>
      <c r="E13" s="165">
        <v>7479611</v>
      </c>
      <c r="F13" s="165">
        <f>G13+J13++L13+N13</f>
        <v>7296584</v>
      </c>
      <c r="G13" s="165">
        <v>426730</v>
      </c>
      <c r="H13" s="165">
        <v>0</v>
      </c>
      <c r="I13" s="165">
        <v>0</v>
      </c>
      <c r="J13" s="165">
        <v>0</v>
      </c>
      <c r="K13" s="165">
        <v>0</v>
      </c>
      <c r="L13" s="214">
        <v>6869854</v>
      </c>
      <c r="M13" s="214"/>
      <c r="N13" s="165">
        <f>N11</f>
        <v>0</v>
      </c>
      <c r="O13" s="9"/>
      <c r="P13" s="6"/>
    </row>
    <row r="14" spans="1:16" ht="84.75" customHeight="1">
      <c r="A14" s="166" t="s">
        <v>29</v>
      </c>
      <c r="B14" s="166">
        <v>600</v>
      </c>
      <c r="C14" s="166">
        <v>60014</v>
      </c>
      <c r="D14" s="26" t="s">
        <v>175</v>
      </c>
      <c r="E14" s="165">
        <f>SUM(E15)</f>
        <v>296434</v>
      </c>
      <c r="F14" s="165">
        <f>SUM(F15:F16)</f>
        <v>296434</v>
      </c>
      <c r="G14" s="165">
        <f>SUM(G15:G16)</f>
        <v>88931</v>
      </c>
      <c r="H14" s="165">
        <v>0</v>
      </c>
      <c r="I14" s="165">
        <v>0</v>
      </c>
      <c r="J14" s="165">
        <v>0</v>
      </c>
      <c r="K14" s="165">
        <v>0</v>
      </c>
      <c r="L14" s="215" t="s">
        <v>321</v>
      </c>
      <c r="M14" s="215"/>
      <c r="N14" s="165">
        <v>0</v>
      </c>
      <c r="O14" s="9" t="s">
        <v>103</v>
      </c>
      <c r="P14" s="6"/>
    </row>
    <row r="15" spans="1:16" ht="12.75" customHeight="1">
      <c r="A15" s="166"/>
      <c r="B15" s="166"/>
      <c r="C15" s="166"/>
      <c r="D15" s="10" t="s">
        <v>68</v>
      </c>
      <c r="E15" s="165">
        <v>296434</v>
      </c>
      <c r="F15" s="165">
        <f>G15+J15++L15+N15</f>
        <v>296434</v>
      </c>
      <c r="G15" s="165">
        <v>88931</v>
      </c>
      <c r="H15" s="165">
        <v>0</v>
      </c>
      <c r="I15" s="165">
        <v>0</v>
      </c>
      <c r="J15" s="165">
        <v>0</v>
      </c>
      <c r="K15" s="165">
        <v>0</v>
      </c>
      <c r="L15" s="214">
        <v>207503</v>
      </c>
      <c r="M15" s="214"/>
      <c r="N15" s="165">
        <v>0</v>
      </c>
      <c r="O15" s="9"/>
      <c r="P15" s="6"/>
    </row>
    <row r="16" spans="1:16" ht="12.75" customHeight="1">
      <c r="A16" s="166"/>
      <c r="B16" s="166"/>
      <c r="C16" s="166"/>
      <c r="D16" s="10" t="s">
        <v>67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214">
        <v>0</v>
      </c>
      <c r="M16" s="214"/>
      <c r="N16" s="165">
        <f>N14</f>
        <v>0</v>
      </c>
      <c r="O16" s="9"/>
      <c r="P16" s="6"/>
    </row>
    <row r="17" spans="1:16" ht="100.5" customHeight="1">
      <c r="A17" s="166" t="s">
        <v>30</v>
      </c>
      <c r="B17" s="166">
        <v>600</v>
      </c>
      <c r="C17" s="166">
        <v>60014</v>
      </c>
      <c r="D17" s="26" t="s">
        <v>177</v>
      </c>
      <c r="E17" s="165">
        <f>SUM(E18)</f>
        <v>592681</v>
      </c>
      <c r="F17" s="165">
        <f>SUM(F18:F19)</f>
        <v>592681</v>
      </c>
      <c r="G17" s="165">
        <f>SUM(G18:G19)</f>
        <v>177805</v>
      </c>
      <c r="H17" s="165">
        <v>0</v>
      </c>
      <c r="I17" s="165">
        <v>0</v>
      </c>
      <c r="J17" s="165">
        <v>0</v>
      </c>
      <c r="K17" s="165">
        <v>0</v>
      </c>
      <c r="L17" s="215" t="s">
        <v>320</v>
      </c>
      <c r="M17" s="215"/>
      <c r="N17" s="165">
        <v>0</v>
      </c>
      <c r="O17" s="9" t="s">
        <v>103</v>
      </c>
      <c r="P17" s="6"/>
    </row>
    <row r="18" spans="1:16" ht="12.75" customHeight="1">
      <c r="A18" s="166"/>
      <c r="B18" s="166"/>
      <c r="C18" s="166"/>
      <c r="D18" s="10" t="s">
        <v>68</v>
      </c>
      <c r="E18" s="165">
        <v>592681</v>
      </c>
      <c r="F18" s="165">
        <f>G18+J18++L18+N18</f>
        <v>592681</v>
      </c>
      <c r="G18" s="165">
        <v>177805</v>
      </c>
      <c r="H18" s="165">
        <v>0</v>
      </c>
      <c r="I18" s="165">
        <v>0</v>
      </c>
      <c r="J18" s="165">
        <v>0</v>
      </c>
      <c r="K18" s="165">
        <v>0</v>
      </c>
      <c r="L18" s="214">
        <v>414876</v>
      </c>
      <c r="M18" s="214"/>
      <c r="N18" s="165">
        <v>0</v>
      </c>
      <c r="O18" s="9"/>
      <c r="P18" s="6"/>
    </row>
    <row r="19" spans="1:16" ht="12.75" customHeight="1">
      <c r="A19" s="166"/>
      <c r="B19" s="166"/>
      <c r="C19" s="166"/>
      <c r="D19" s="10" t="s">
        <v>67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214">
        <v>0</v>
      </c>
      <c r="M19" s="214"/>
      <c r="N19" s="165">
        <f>N17</f>
        <v>0</v>
      </c>
      <c r="O19" s="9"/>
      <c r="P19" s="6"/>
    </row>
    <row r="20" spans="1:16" ht="103.5" customHeight="1">
      <c r="A20" s="166" t="s">
        <v>31</v>
      </c>
      <c r="B20" s="166">
        <v>600</v>
      </c>
      <c r="C20" s="166">
        <v>60014</v>
      </c>
      <c r="D20" s="26" t="s">
        <v>176</v>
      </c>
      <c r="E20" s="165">
        <f aca="true" t="shared" si="0" ref="E20:J20">SUM(E22)</f>
        <v>1228264</v>
      </c>
      <c r="F20" s="165">
        <f t="shared" si="0"/>
        <v>1182754</v>
      </c>
      <c r="G20" s="165">
        <f t="shared" si="0"/>
        <v>354827</v>
      </c>
      <c r="H20" s="165">
        <f t="shared" si="0"/>
        <v>0</v>
      </c>
      <c r="I20" s="165">
        <f t="shared" si="0"/>
        <v>0</v>
      </c>
      <c r="J20" s="165">
        <f t="shared" si="0"/>
        <v>0</v>
      </c>
      <c r="K20" s="165">
        <v>0</v>
      </c>
      <c r="L20" s="215" t="s">
        <v>319</v>
      </c>
      <c r="M20" s="215"/>
      <c r="N20" s="165">
        <v>0</v>
      </c>
      <c r="O20" s="9" t="s">
        <v>103</v>
      </c>
      <c r="P20" s="6"/>
    </row>
    <row r="21" spans="1:16" ht="12.75" customHeight="1">
      <c r="A21" s="166"/>
      <c r="B21" s="166"/>
      <c r="C21" s="166"/>
      <c r="D21" s="10" t="s">
        <v>68</v>
      </c>
      <c r="E21" s="165">
        <v>0</v>
      </c>
      <c r="F21" s="165">
        <f>G21+J21++L21+N21</f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214">
        <v>0</v>
      </c>
      <c r="M21" s="214"/>
      <c r="N21" s="165">
        <v>0</v>
      </c>
      <c r="O21" s="9"/>
      <c r="P21" s="6"/>
    </row>
    <row r="22" spans="1:16" ht="12.75" customHeight="1">
      <c r="A22" s="166"/>
      <c r="B22" s="166"/>
      <c r="C22" s="166"/>
      <c r="D22" s="10" t="s">
        <v>67</v>
      </c>
      <c r="E22" s="165">
        <v>1228264</v>
      </c>
      <c r="F22" s="165">
        <f>G22+L22+N22</f>
        <v>1182754</v>
      </c>
      <c r="G22" s="165">
        <v>354827</v>
      </c>
      <c r="H22" s="165">
        <v>0</v>
      </c>
      <c r="I22" s="165">
        <v>0</v>
      </c>
      <c r="J22" s="165">
        <v>0</v>
      </c>
      <c r="K22" s="165">
        <v>0</v>
      </c>
      <c r="L22" s="214">
        <v>827927</v>
      </c>
      <c r="M22" s="214"/>
      <c r="N22" s="165">
        <f>N20</f>
        <v>0</v>
      </c>
      <c r="O22" s="9"/>
      <c r="P22" s="6"/>
    </row>
    <row r="23" spans="1:16" ht="99" customHeight="1">
      <c r="A23" s="166" t="s">
        <v>32</v>
      </c>
      <c r="B23" s="166">
        <v>600</v>
      </c>
      <c r="C23" s="166">
        <v>60014</v>
      </c>
      <c r="D23" s="26" t="s">
        <v>318</v>
      </c>
      <c r="E23" s="165">
        <f aca="true" t="shared" si="1" ref="E23:J23">SUM(E25)</f>
        <v>425205</v>
      </c>
      <c r="F23" s="165">
        <f t="shared" si="1"/>
        <v>414442</v>
      </c>
      <c r="G23" s="165">
        <f t="shared" si="1"/>
        <v>82889</v>
      </c>
      <c r="H23" s="165">
        <f t="shared" si="1"/>
        <v>331553</v>
      </c>
      <c r="I23" s="165">
        <f t="shared" si="1"/>
        <v>0</v>
      </c>
      <c r="J23" s="165">
        <f t="shared" si="1"/>
        <v>0</v>
      </c>
      <c r="K23" s="165">
        <v>0</v>
      </c>
      <c r="L23" s="215" t="s">
        <v>98</v>
      </c>
      <c r="M23" s="215"/>
      <c r="N23" s="165">
        <v>0</v>
      </c>
      <c r="O23" s="9" t="s">
        <v>103</v>
      </c>
      <c r="P23" s="6"/>
    </row>
    <row r="24" spans="1:16" ht="18" customHeight="1">
      <c r="A24" s="166"/>
      <c r="B24" s="166"/>
      <c r="C24" s="166"/>
      <c r="D24" s="10" t="s">
        <v>68</v>
      </c>
      <c r="E24" s="165">
        <v>0</v>
      </c>
      <c r="F24" s="165">
        <f>G24+J24++L24+N24</f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214">
        <v>0</v>
      </c>
      <c r="M24" s="214"/>
      <c r="N24" s="165">
        <v>0</v>
      </c>
      <c r="O24" s="9"/>
      <c r="P24" s="6"/>
    </row>
    <row r="25" spans="1:16" ht="18.75" customHeight="1">
      <c r="A25" s="166"/>
      <c r="B25" s="166"/>
      <c r="C25" s="166"/>
      <c r="D25" s="10" t="s">
        <v>67</v>
      </c>
      <c r="E25" s="165">
        <v>425205</v>
      </c>
      <c r="F25" s="165">
        <f>G25+H25+N25</f>
        <v>414442</v>
      </c>
      <c r="G25" s="165">
        <v>82889</v>
      </c>
      <c r="H25" s="165">
        <v>331553</v>
      </c>
      <c r="I25" s="165">
        <v>0</v>
      </c>
      <c r="J25" s="165">
        <v>0</v>
      </c>
      <c r="K25" s="165">
        <v>0</v>
      </c>
      <c r="L25" s="214">
        <v>0</v>
      </c>
      <c r="M25" s="214"/>
      <c r="N25" s="165">
        <f>N23</f>
        <v>0</v>
      </c>
      <c r="O25" s="9"/>
      <c r="P25" s="6"/>
    </row>
    <row r="26" spans="1:16" ht="105.75" customHeight="1">
      <c r="A26" s="166" t="s">
        <v>33</v>
      </c>
      <c r="B26" s="166">
        <v>600</v>
      </c>
      <c r="C26" s="166">
        <v>60014</v>
      </c>
      <c r="D26" s="26" t="s">
        <v>317</v>
      </c>
      <c r="E26" s="165">
        <f aca="true" t="shared" si="2" ref="E26:K26">SUM(E28)</f>
        <v>278680</v>
      </c>
      <c r="F26" s="165">
        <f t="shared" si="2"/>
        <v>267917</v>
      </c>
      <c r="G26" s="165">
        <f t="shared" si="2"/>
        <v>53584</v>
      </c>
      <c r="H26" s="165">
        <f t="shared" si="2"/>
        <v>214333</v>
      </c>
      <c r="I26" s="165">
        <f t="shared" si="2"/>
        <v>0</v>
      </c>
      <c r="J26" s="165">
        <f t="shared" si="2"/>
        <v>0</v>
      </c>
      <c r="K26" s="165">
        <f t="shared" si="2"/>
        <v>0</v>
      </c>
      <c r="L26" s="215" t="s">
        <v>98</v>
      </c>
      <c r="M26" s="215"/>
      <c r="N26" s="165">
        <v>0</v>
      </c>
      <c r="O26" s="9" t="s">
        <v>103</v>
      </c>
      <c r="P26" s="6"/>
    </row>
    <row r="27" spans="1:16" ht="18.75" customHeight="1">
      <c r="A27" s="166"/>
      <c r="B27" s="166"/>
      <c r="C27" s="166"/>
      <c r="D27" s="10" t="s">
        <v>68</v>
      </c>
      <c r="E27" s="165">
        <v>0</v>
      </c>
      <c r="F27" s="165">
        <f>G27+J27++L27+N27</f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214">
        <v>0</v>
      </c>
      <c r="M27" s="214"/>
      <c r="N27" s="165">
        <v>0</v>
      </c>
      <c r="O27" s="9"/>
      <c r="P27" s="6"/>
    </row>
    <row r="28" spans="1:16" ht="18.75" customHeight="1">
      <c r="A28" s="166"/>
      <c r="B28" s="166"/>
      <c r="C28" s="166"/>
      <c r="D28" s="10" t="s">
        <v>67</v>
      </c>
      <c r="E28" s="165">
        <v>278680</v>
      </c>
      <c r="F28" s="165">
        <f>G28+H28+N28</f>
        <v>267917</v>
      </c>
      <c r="G28" s="165">
        <v>53584</v>
      </c>
      <c r="H28" s="165">
        <v>214333</v>
      </c>
      <c r="I28" s="165">
        <v>0</v>
      </c>
      <c r="J28" s="165">
        <v>0</v>
      </c>
      <c r="K28" s="165">
        <v>0</v>
      </c>
      <c r="L28" s="214">
        <v>0</v>
      </c>
      <c r="M28" s="214"/>
      <c r="N28" s="165">
        <f>N26</f>
        <v>0</v>
      </c>
      <c r="O28" s="9"/>
      <c r="P28" s="6"/>
    </row>
    <row r="29" spans="1:16" ht="112.5" customHeight="1">
      <c r="A29" s="166" t="s">
        <v>102</v>
      </c>
      <c r="B29" s="166">
        <v>600</v>
      </c>
      <c r="C29" s="166">
        <v>60014</v>
      </c>
      <c r="D29" s="26" t="s">
        <v>316</v>
      </c>
      <c r="E29" s="165">
        <f aca="true" t="shared" si="3" ref="E29:J29">SUM(E31)</f>
        <v>351864</v>
      </c>
      <c r="F29" s="165">
        <f t="shared" si="3"/>
        <v>341101</v>
      </c>
      <c r="G29" s="165">
        <f t="shared" si="3"/>
        <v>68221</v>
      </c>
      <c r="H29" s="165">
        <f t="shared" si="3"/>
        <v>272880</v>
      </c>
      <c r="I29" s="165">
        <f t="shared" si="3"/>
        <v>0</v>
      </c>
      <c r="J29" s="165">
        <f t="shared" si="3"/>
        <v>0</v>
      </c>
      <c r="K29" s="165">
        <v>0</v>
      </c>
      <c r="L29" s="215" t="s">
        <v>98</v>
      </c>
      <c r="M29" s="215"/>
      <c r="N29" s="165">
        <v>0</v>
      </c>
      <c r="O29" s="9" t="s">
        <v>103</v>
      </c>
      <c r="P29" s="6"/>
    </row>
    <row r="30" spans="1:16" ht="18.75" customHeight="1">
      <c r="A30" s="166"/>
      <c r="B30" s="166"/>
      <c r="C30" s="166"/>
      <c r="D30" s="10" t="s">
        <v>68</v>
      </c>
      <c r="E30" s="165">
        <v>0</v>
      </c>
      <c r="F30" s="165">
        <f>G30+J30++L30+N30</f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214">
        <v>0</v>
      </c>
      <c r="M30" s="214"/>
      <c r="N30" s="165">
        <v>0</v>
      </c>
      <c r="O30" s="9"/>
      <c r="P30" s="6"/>
    </row>
    <row r="31" spans="1:16" ht="18.75" customHeight="1">
      <c r="A31" s="166"/>
      <c r="B31" s="166"/>
      <c r="C31" s="166"/>
      <c r="D31" s="10" t="s">
        <v>67</v>
      </c>
      <c r="E31" s="165">
        <v>351864</v>
      </c>
      <c r="F31" s="165">
        <f>G31+H31+N31</f>
        <v>341101</v>
      </c>
      <c r="G31" s="165">
        <v>68221</v>
      </c>
      <c r="H31" s="165">
        <v>272880</v>
      </c>
      <c r="I31" s="165">
        <v>0</v>
      </c>
      <c r="J31" s="165">
        <v>0</v>
      </c>
      <c r="K31" s="165">
        <v>0</v>
      </c>
      <c r="L31" s="214">
        <v>0</v>
      </c>
      <c r="M31" s="214"/>
      <c r="N31" s="165">
        <f>N29</f>
        <v>0</v>
      </c>
      <c r="O31" s="9"/>
      <c r="P31" s="6"/>
    </row>
    <row r="32" spans="1:16" ht="95.25" customHeight="1">
      <c r="A32" s="166" t="s">
        <v>101</v>
      </c>
      <c r="B32" s="166">
        <v>600</v>
      </c>
      <c r="C32" s="166">
        <v>60014</v>
      </c>
      <c r="D32" s="26" t="s">
        <v>315</v>
      </c>
      <c r="E32" s="165">
        <f aca="true" t="shared" si="4" ref="E32:J32">SUM(E34)</f>
        <v>732201</v>
      </c>
      <c r="F32" s="165">
        <f t="shared" si="4"/>
        <v>721438</v>
      </c>
      <c r="G32" s="165">
        <f t="shared" si="4"/>
        <v>144288</v>
      </c>
      <c r="H32" s="165">
        <f t="shared" si="4"/>
        <v>577150</v>
      </c>
      <c r="I32" s="165">
        <f t="shared" si="4"/>
        <v>0</v>
      </c>
      <c r="J32" s="165">
        <f t="shared" si="4"/>
        <v>0</v>
      </c>
      <c r="K32" s="165">
        <v>0</v>
      </c>
      <c r="L32" s="215" t="s">
        <v>98</v>
      </c>
      <c r="M32" s="215"/>
      <c r="N32" s="165">
        <v>0</v>
      </c>
      <c r="O32" s="9" t="s">
        <v>103</v>
      </c>
      <c r="P32" s="6"/>
    </row>
    <row r="33" spans="1:16" ht="18.75" customHeight="1">
      <c r="A33" s="166"/>
      <c r="B33" s="166"/>
      <c r="C33" s="166"/>
      <c r="D33" s="10" t="s">
        <v>68</v>
      </c>
      <c r="E33" s="165">
        <v>0</v>
      </c>
      <c r="F33" s="165">
        <f>G33+J33++L33+N33</f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214">
        <v>0</v>
      </c>
      <c r="M33" s="214"/>
      <c r="N33" s="165">
        <v>0</v>
      </c>
      <c r="O33" s="9"/>
      <c r="P33" s="6"/>
    </row>
    <row r="34" spans="1:16" ht="18.75" customHeight="1">
      <c r="A34" s="166"/>
      <c r="B34" s="166"/>
      <c r="C34" s="166"/>
      <c r="D34" s="10" t="s">
        <v>67</v>
      </c>
      <c r="E34" s="165">
        <v>732201</v>
      </c>
      <c r="F34" s="165">
        <f>G34+H34+N34</f>
        <v>721438</v>
      </c>
      <c r="G34" s="165">
        <v>144288</v>
      </c>
      <c r="H34" s="165">
        <v>577150</v>
      </c>
      <c r="I34" s="165">
        <v>0</v>
      </c>
      <c r="J34" s="165">
        <v>0</v>
      </c>
      <c r="K34" s="165">
        <v>0</v>
      </c>
      <c r="L34" s="214">
        <v>0</v>
      </c>
      <c r="M34" s="214"/>
      <c r="N34" s="165">
        <f>N32</f>
        <v>0</v>
      </c>
      <c r="O34" s="9"/>
      <c r="P34" s="6"/>
    </row>
    <row r="35" spans="1:16" ht="104.25" customHeight="1">
      <c r="A35" s="166" t="s">
        <v>100</v>
      </c>
      <c r="B35" s="166">
        <v>600</v>
      </c>
      <c r="C35" s="166">
        <v>60014</v>
      </c>
      <c r="D35" s="26" t="s">
        <v>314</v>
      </c>
      <c r="E35" s="165">
        <f aca="true" t="shared" si="5" ref="E35:J35">SUM(E37)</f>
        <v>308046</v>
      </c>
      <c r="F35" s="165">
        <f t="shared" si="5"/>
        <v>297099</v>
      </c>
      <c r="G35" s="165">
        <f t="shared" si="5"/>
        <v>59421</v>
      </c>
      <c r="H35" s="165">
        <f t="shared" si="5"/>
        <v>237678</v>
      </c>
      <c r="I35" s="165">
        <f t="shared" si="5"/>
        <v>0</v>
      </c>
      <c r="J35" s="165">
        <f t="shared" si="5"/>
        <v>0</v>
      </c>
      <c r="K35" s="165">
        <v>0</v>
      </c>
      <c r="L35" s="215" t="s">
        <v>98</v>
      </c>
      <c r="M35" s="215"/>
      <c r="N35" s="165">
        <v>0</v>
      </c>
      <c r="O35" s="9" t="s">
        <v>103</v>
      </c>
      <c r="P35" s="6"/>
    </row>
    <row r="36" spans="1:16" ht="18.75" customHeight="1">
      <c r="A36" s="166"/>
      <c r="B36" s="166"/>
      <c r="C36" s="166"/>
      <c r="D36" s="10" t="s">
        <v>68</v>
      </c>
      <c r="E36" s="165">
        <v>0</v>
      </c>
      <c r="F36" s="165">
        <f>G36+J36++L36+N36</f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214">
        <v>0</v>
      </c>
      <c r="M36" s="214"/>
      <c r="N36" s="165">
        <v>0</v>
      </c>
      <c r="O36" s="9"/>
      <c r="P36" s="6"/>
    </row>
    <row r="37" spans="1:16" ht="18.75" customHeight="1">
      <c r="A37" s="166"/>
      <c r="B37" s="166"/>
      <c r="C37" s="166"/>
      <c r="D37" s="10" t="s">
        <v>67</v>
      </c>
      <c r="E37" s="165">
        <v>308046</v>
      </c>
      <c r="F37" s="165">
        <f>G37+H37+N37</f>
        <v>297099</v>
      </c>
      <c r="G37" s="165">
        <v>59421</v>
      </c>
      <c r="H37" s="165">
        <v>237678</v>
      </c>
      <c r="I37" s="165">
        <v>0</v>
      </c>
      <c r="J37" s="165">
        <v>0</v>
      </c>
      <c r="K37" s="165">
        <v>0</v>
      </c>
      <c r="L37" s="214">
        <v>0</v>
      </c>
      <c r="M37" s="214"/>
      <c r="N37" s="165">
        <f>N35</f>
        <v>0</v>
      </c>
      <c r="O37" s="9"/>
      <c r="P37" s="6"/>
    </row>
    <row r="38" spans="1:16" ht="107.25" customHeight="1">
      <c r="A38" s="166" t="s">
        <v>99</v>
      </c>
      <c r="B38" s="166">
        <v>600</v>
      </c>
      <c r="C38" s="166">
        <v>60014</v>
      </c>
      <c r="D38" s="26" t="s">
        <v>313</v>
      </c>
      <c r="E38" s="165">
        <f>SUM(E40)</f>
        <v>448993</v>
      </c>
      <c r="F38" s="165">
        <f>SUM(F40)</f>
        <v>438046</v>
      </c>
      <c r="G38" s="165">
        <f>SUM(G40)</f>
        <v>87610</v>
      </c>
      <c r="H38" s="165">
        <f>SUM(H40)</f>
        <v>350436</v>
      </c>
      <c r="I38" s="165">
        <v>0</v>
      </c>
      <c r="J38" s="165">
        <v>0</v>
      </c>
      <c r="K38" s="165">
        <v>0</v>
      </c>
      <c r="L38" s="215" t="s">
        <v>98</v>
      </c>
      <c r="M38" s="215"/>
      <c r="N38" s="165">
        <v>0</v>
      </c>
      <c r="O38" s="9" t="s">
        <v>103</v>
      </c>
      <c r="P38" s="6"/>
    </row>
    <row r="39" spans="1:16" ht="18.75" customHeight="1">
      <c r="A39" s="166"/>
      <c r="B39" s="166"/>
      <c r="C39" s="166"/>
      <c r="D39" s="10" t="s">
        <v>68</v>
      </c>
      <c r="E39" s="165">
        <v>0</v>
      </c>
      <c r="F39" s="165">
        <f>G39+J39++L39+N39</f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214">
        <v>0</v>
      </c>
      <c r="M39" s="214"/>
      <c r="N39" s="165">
        <v>0</v>
      </c>
      <c r="O39" s="9"/>
      <c r="P39" s="6"/>
    </row>
    <row r="40" spans="1:16" ht="18.75" customHeight="1">
      <c r="A40" s="166"/>
      <c r="B40" s="166"/>
      <c r="C40" s="166"/>
      <c r="D40" s="10" t="s">
        <v>67</v>
      </c>
      <c r="E40" s="165">
        <v>448993</v>
      </c>
      <c r="F40" s="165">
        <f>G40+H40+N40</f>
        <v>438046</v>
      </c>
      <c r="G40" s="165">
        <v>87610</v>
      </c>
      <c r="H40" s="165">
        <v>350436</v>
      </c>
      <c r="I40" s="165">
        <v>0</v>
      </c>
      <c r="J40" s="165">
        <v>0</v>
      </c>
      <c r="K40" s="165">
        <v>0</v>
      </c>
      <c r="L40" s="214">
        <v>0</v>
      </c>
      <c r="M40" s="214"/>
      <c r="N40" s="165">
        <f>N38</f>
        <v>0</v>
      </c>
      <c r="O40" s="9"/>
      <c r="P40" s="6"/>
    </row>
    <row r="41" spans="1:16" ht="112.5" customHeight="1">
      <c r="A41" s="166" t="s">
        <v>97</v>
      </c>
      <c r="B41" s="166">
        <v>600</v>
      </c>
      <c r="C41" s="166">
        <v>60014</v>
      </c>
      <c r="D41" s="26" t="s">
        <v>312</v>
      </c>
      <c r="E41" s="165">
        <f aca="true" t="shared" si="6" ref="E41:K41">SUM(E43)</f>
        <v>468662</v>
      </c>
      <c r="F41" s="165">
        <f t="shared" si="6"/>
        <v>457715</v>
      </c>
      <c r="G41" s="165">
        <f t="shared" si="6"/>
        <v>91544</v>
      </c>
      <c r="H41" s="165">
        <f t="shared" si="6"/>
        <v>366171</v>
      </c>
      <c r="I41" s="165">
        <f t="shared" si="6"/>
        <v>0</v>
      </c>
      <c r="J41" s="165">
        <f t="shared" si="6"/>
        <v>0</v>
      </c>
      <c r="K41" s="165">
        <f t="shared" si="6"/>
        <v>0</v>
      </c>
      <c r="L41" s="215" t="s">
        <v>98</v>
      </c>
      <c r="M41" s="215"/>
      <c r="N41" s="165">
        <v>0</v>
      </c>
      <c r="O41" s="9" t="s">
        <v>103</v>
      </c>
      <c r="P41" s="6"/>
    </row>
    <row r="42" spans="1:16" ht="18.75" customHeight="1">
      <c r="A42" s="166"/>
      <c r="B42" s="166"/>
      <c r="C42" s="166"/>
      <c r="D42" s="10" t="s">
        <v>68</v>
      </c>
      <c r="E42" s="165">
        <v>0</v>
      </c>
      <c r="F42" s="165">
        <f>G42+J42++L42+N42</f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214">
        <v>0</v>
      </c>
      <c r="M42" s="214"/>
      <c r="N42" s="165">
        <v>0</v>
      </c>
      <c r="O42" s="9"/>
      <c r="P42" s="6"/>
    </row>
    <row r="43" spans="1:16" ht="18.75" customHeight="1">
      <c r="A43" s="166"/>
      <c r="B43" s="166"/>
      <c r="C43" s="166"/>
      <c r="D43" s="10" t="s">
        <v>67</v>
      </c>
      <c r="E43" s="165">
        <v>468662</v>
      </c>
      <c r="F43" s="165">
        <f>G43+H43+N43</f>
        <v>457715</v>
      </c>
      <c r="G43" s="165">
        <v>91544</v>
      </c>
      <c r="H43" s="165">
        <v>366171</v>
      </c>
      <c r="I43" s="165">
        <v>0</v>
      </c>
      <c r="J43" s="165">
        <v>0</v>
      </c>
      <c r="K43" s="165">
        <v>0</v>
      </c>
      <c r="L43" s="214">
        <v>0</v>
      </c>
      <c r="M43" s="214"/>
      <c r="N43" s="165">
        <f>N41</f>
        <v>0</v>
      </c>
      <c r="O43" s="9"/>
      <c r="P43" s="6"/>
    </row>
    <row r="44" spans="1:16" ht="128.25" customHeight="1">
      <c r="A44" s="166" t="s">
        <v>94</v>
      </c>
      <c r="B44" s="166">
        <v>600</v>
      </c>
      <c r="C44" s="166">
        <v>60014</v>
      </c>
      <c r="D44" s="26" t="s">
        <v>311</v>
      </c>
      <c r="E44" s="165">
        <f aca="true" t="shared" si="7" ref="E44:J44">SUM(E46)</f>
        <v>472766</v>
      </c>
      <c r="F44" s="165">
        <f t="shared" si="7"/>
        <v>461819</v>
      </c>
      <c r="G44" s="165">
        <f t="shared" si="7"/>
        <v>92365</v>
      </c>
      <c r="H44" s="165">
        <f t="shared" si="7"/>
        <v>369454</v>
      </c>
      <c r="I44" s="165">
        <f t="shared" si="7"/>
        <v>0</v>
      </c>
      <c r="J44" s="165">
        <f t="shared" si="7"/>
        <v>0</v>
      </c>
      <c r="K44" s="165">
        <v>0</v>
      </c>
      <c r="L44" s="215" t="s">
        <v>98</v>
      </c>
      <c r="M44" s="215"/>
      <c r="N44" s="165">
        <v>0</v>
      </c>
      <c r="O44" s="9" t="s">
        <v>103</v>
      </c>
      <c r="P44" s="6"/>
    </row>
    <row r="45" spans="1:16" ht="18.75" customHeight="1">
      <c r="A45" s="166"/>
      <c r="B45" s="166"/>
      <c r="C45" s="166"/>
      <c r="D45" s="10" t="s">
        <v>68</v>
      </c>
      <c r="E45" s="165">
        <v>0</v>
      </c>
      <c r="F45" s="165">
        <f>G45+J45++L45+N45</f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214">
        <v>0</v>
      </c>
      <c r="M45" s="214"/>
      <c r="N45" s="165">
        <v>0</v>
      </c>
      <c r="O45" s="9"/>
      <c r="P45" s="6"/>
    </row>
    <row r="46" spans="1:16" ht="18" customHeight="1">
      <c r="A46" s="166"/>
      <c r="B46" s="166"/>
      <c r="C46" s="166"/>
      <c r="D46" s="10" t="s">
        <v>67</v>
      </c>
      <c r="E46" s="165">
        <v>472766</v>
      </c>
      <c r="F46" s="165">
        <f>G46+H46+N46</f>
        <v>461819</v>
      </c>
      <c r="G46" s="165">
        <v>92365</v>
      </c>
      <c r="H46" s="165">
        <v>369454</v>
      </c>
      <c r="I46" s="165">
        <v>0</v>
      </c>
      <c r="J46" s="165">
        <v>0</v>
      </c>
      <c r="K46" s="165">
        <v>0</v>
      </c>
      <c r="L46" s="214">
        <v>0</v>
      </c>
      <c r="M46" s="214"/>
      <c r="N46" s="165">
        <f>N44</f>
        <v>0</v>
      </c>
      <c r="O46" s="9"/>
      <c r="P46" s="6"/>
    </row>
    <row r="47" spans="1:16" ht="111.75" customHeight="1">
      <c r="A47" s="166" t="s">
        <v>93</v>
      </c>
      <c r="B47" s="166">
        <v>600</v>
      </c>
      <c r="C47" s="166">
        <v>60014</v>
      </c>
      <c r="D47" s="26" t="s">
        <v>310</v>
      </c>
      <c r="E47" s="165">
        <f aca="true" t="shared" si="8" ref="E47:J47">SUM(E49)</f>
        <v>462564</v>
      </c>
      <c r="F47" s="165">
        <f t="shared" si="8"/>
        <v>451617</v>
      </c>
      <c r="G47" s="165">
        <f t="shared" si="8"/>
        <v>90324</v>
      </c>
      <c r="H47" s="165">
        <f t="shared" si="8"/>
        <v>361293</v>
      </c>
      <c r="I47" s="165">
        <f t="shared" si="8"/>
        <v>0</v>
      </c>
      <c r="J47" s="165">
        <f t="shared" si="8"/>
        <v>0</v>
      </c>
      <c r="K47" s="165">
        <v>0</v>
      </c>
      <c r="L47" s="215" t="s">
        <v>98</v>
      </c>
      <c r="M47" s="215"/>
      <c r="N47" s="165">
        <v>0</v>
      </c>
      <c r="O47" s="9" t="s">
        <v>103</v>
      </c>
      <c r="P47" s="6"/>
    </row>
    <row r="48" spans="1:16" ht="18.75" customHeight="1">
      <c r="A48" s="166"/>
      <c r="B48" s="166"/>
      <c r="C48" s="166"/>
      <c r="D48" s="10" t="s">
        <v>68</v>
      </c>
      <c r="E48" s="165">
        <v>0</v>
      </c>
      <c r="F48" s="165">
        <f>G48+J48++L48+N48</f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214">
        <v>0</v>
      </c>
      <c r="M48" s="214"/>
      <c r="N48" s="165">
        <v>0</v>
      </c>
      <c r="O48" s="9"/>
      <c r="P48" s="6"/>
    </row>
    <row r="49" spans="1:16" ht="18.75" customHeight="1">
      <c r="A49" s="166"/>
      <c r="B49" s="166"/>
      <c r="C49" s="166"/>
      <c r="D49" s="10" t="s">
        <v>67</v>
      </c>
      <c r="E49" s="165">
        <v>462564</v>
      </c>
      <c r="F49" s="165">
        <f>G49+H49+N49</f>
        <v>451617</v>
      </c>
      <c r="G49" s="165">
        <v>90324</v>
      </c>
      <c r="H49" s="165">
        <v>361293</v>
      </c>
      <c r="I49" s="165">
        <v>0</v>
      </c>
      <c r="J49" s="165">
        <v>0</v>
      </c>
      <c r="K49" s="165">
        <v>0</v>
      </c>
      <c r="L49" s="214">
        <v>0</v>
      </c>
      <c r="M49" s="214"/>
      <c r="N49" s="165">
        <f>N47</f>
        <v>0</v>
      </c>
      <c r="O49" s="9"/>
      <c r="P49" s="6"/>
    </row>
    <row r="50" spans="1:16" ht="114.75" customHeight="1">
      <c r="A50" s="166" t="s">
        <v>92</v>
      </c>
      <c r="B50" s="166">
        <v>600</v>
      </c>
      <c r="C50" s="166">
        <v>60014</v>
      </c>
      <c r="D50" s="26" t="s">
        <v>309</v>
      </c>
      <c r="E50" s="165">
        <f aca="true" t="shared" si="9" ref="E50:J50">SUM(E52)</f>
        <v>989516</v>
      </c>
      <c r="F50" s="165">
        <f t="shared" si="9"/>
        <v>978569</v>
      </c>
      <c r="G50" s="165">
        <f t="shared" si="9"/>
        <v>195715</v>
      </c>
      <c r="H50" s="165">
        <f t="shared" si="9"/>
        <v>782854</v>
      </c>
      <c r="I50" s="165">
        <f t="shared" si="9"/>
        <v>0</v>
      </c>
      <c r="J50" s="165">
        <f t="shared" si="9"/>
        <v>0</v>
      </c>
      <c r="K50" s="165">
        <v>0</v>
      </c>
      <c r="L50" s="215" t="s">
        <v>98</v>
      </c>
      <c r="M50" s="215"/>
      <c r="N50" s="165">
        <v>0</v>
      </c>
      <c r="O50" s="9" t="s">
        <v>103</v>
      </c>
      <c r="P50" s="6"/>
    </row>
    <row r="51" spans="1:16" ht="18.75" customHeight="1">
      <c r="A51" s="166"/>
      <c r="B51" s="166"/>
      <c r="C51" s="166"/>
      <c r="D51" s="10" t="s">
        <v>68</v>
      </c>
      <c r="E51" s="165">
        <v>0</v>
      </c>
      <c r="F51" s="165">
        <f>G51+J51++L51+N51</f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214">
        <v>0</v>
      </c>
      <c r="M51" s="214"/>
      <c r="N51" s="165">
        <v>0</v>
      </c>
      <c r="O51" s="9"/>
      <c r="P51" s="6"/>
    </row>
    <row r="52" spans="1:16" ht="18.75" customHeight="1">
      <c r="A52" s="166"/>
      <c r="B52" s="166"/>
      <c r="C52" s="166"/>
      <c r="D52" s="10" t="s">
        <v>67</v>
      </c>
      <c r="E52" s="165">
        <v>989516</v>
      </c>
      <c r="F52" s="165">
        <f>G52+H52+N52</f>
        <v>978569</v>
      </c>
      <c r="G52" s="165">
        <v>195715</v>
      </c>
      <c r="H52" s="165">
        <v>782854</v>
      </c>
      <c r="I52" s="165">
        <v>0</v>
      </c>
      <c r="J52" s="165">
        <v>0</v>
      </c>
      <c r="K52" s="165">
        <v>0</v>
      </c>
      <c r="L52" s="214">
        <v>0</v>
      </c>
      <c r="M52" s="214"/>
      <c r="N52" s="165">
        <f>N50</f>
        <v>0</v>
      </c>
      <c r="O52" s="9"/>
      <c r="P52" s="6"/>
    </row>
    <row r="53" spans="1:16" ht="71.25" customHeight="1" thickBot="1">
      <c r="A53" s="166" t="s">
        <v>90</v>
      </c>
      <c r="B53" s="166">
        <v>600</v>
      </c>
      <c r="C53" s="166">
        <v>60014</v>
      </c>
      <c r="D53" s="102" t="s">
        <v>308</v>
      </c>
      <c r="E53" s="165">
        <f>SUM(E55)</f>
        <v>65000</v>
      </c>
      <c r="F53" s="165">
        <v>65000</v>
      </c>
      <c r="G53" s="165">
        <v>65000</v>
      </c>
      <c r="H53" s="165">
        <v>0</v>
      </c>
      <c r="I53" s="165">
        <v>0</v>
      </c>
      <c r="J53" s="165">
        <v>0</v>
      </c>
      <c r="K53" s="165">
        <v>0</v>
      </c>
      <c r="L53" s="215" t="s">
        <v>98</v>
      </c>
      <c r="M53" s="215"/>
      <c r="N53" s="165">
        <v>0</v>
      </c>
      <c r="O53" s="9" t="s">
        <v>103</v>
      </c>
      <c r="P53" s="6"/>
    </row>
    <row r="54" spans="1:16" ht="18.75" customHeight="1">
      <c r="A54" s="166"/>
      <c r="B54" s="166"/>
      <c r="C54" s="166"/>
      <c r="D54" s="10" t="s">
        <v>68</v>
      </c>
      <c r="E54" s="165">
        <v>0</v>
      </c>
      <c r="F54" s="165">
        <f>G54+J54++L54+N54</f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214">
        <v>0</v>
      </c>
      <c r="M54" s="214"/>
      <c r="N54" s="165">
        <v>0</v>
      </c>
      <c r="O54" s="9"/>
      <c r="P54" s="6"/>
    </row>
    <row r="55" spans="1:16" ht="18.75" customHeight="1">
      <c r="A55" s="166"/>
      <c r="B55" s="166"/>
      <c r="C55" s="166"/>
      <c r="D55" s="10" t="s">
        <v>67</v>
      </c>
      <c r="E55" s="165">
        <v>65000</v>
      </c>
      <c r="F55" s="165">
        <v>65000</v>
      </c>
      <c r="G55" s="165">
        <v>65000</v>
      </c>
      <c r="H55" s="165">
        <v>0</v>
      </c>
      <c r="I55" s="165">
        <v>0</v>
      </c>
      <c r="J55" s="165">
        <v>0</v>
      </c>
      <c r="K55" s="165">
        <v>0</v>
      </c>
      <c r="L55" s="214">
        <v>0</v>
      </c>
      <c r="M55" s="214"/>
      <c r="N55" s="165">
        <f>N53</f>
        <v>0</v>
      </c>
      <c r="O55" s="9"/>
      <c r="P55" s="6"/>
    </row>
    <row r="56" spans="1:16" ht="66" customHeight="1" thickBot="1">
      <c r="A56" s="166" t="s">
        <v>89</v>
      </c>
      <c r="B56" s="166">
        <v>600</v>
      </c>
      <c r="C56" s="166">
        <v>60014</v>
      </c>
      <c r="D56" s="102" t="s">
        <v>307</v>
      </c>
      <c r="E56" s="165">
        <f>SUM(E58)</f>
        <v>60000</v>
      </c>
      <c r="F56" s="165">
        <v>60000</v>
      </c>
      <c r="G56" s="165">
        <v>60000</v>
      </c>
      <c r="H56" s="165">
        <v>0</v>
      </c>
      <c r="I56" s="165">
        <v>0</v>
      </c>
      <c r="J56" s="165">
        <v>0</v>
      </c>
      <c r="K56" s="165">
        <v>0</v>
      </c>
      <c r="L56" s="215" t="s">
        <v>98</v>
      </c>
      <c r="M56" s="215"/>
      <c r="N56" s="165">
        <v>0</v>
      </c>
      <c r="O56" s="9" t="s">
        <v>103</v>
      </c>
      <c r="P56" s="6"/>
    </row>
    <row r="57" spans="1:16" ht="18.75" customHeight="1">
      <c r="A57" s="166"/>
      <c r="B57" s="166"/>
      <c r="C57" s="166"/>
      <c r="D57" s="10" t="s">
        <v>68</v>
      </c>
      <c r="E57" s="165">
        <v>0</v>
      </c>
      <c r="F57" s="165">
        <f>G57+J57++L57+N57</f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214">
        <v>0</v>
      </c>
      <c r="M57" s="214"/>
      <c r="N57" s="165">
        <v>0</v>
      </c>
      <c r="O57" s="9"/>
      <c r="P57" s="6"/>
    </row>
    <row r="58" spans="1:16" ht="18.75" customHeight="1">
      <c r="A58" s="166"/>
      <c r="B58" s="166"/>
      <c r="C58" s="166"/>
      <c r="D58" s="10" t="s">
        <v>67</v>
      </c>
      <c r="E58" s="165">
        <v>60000</v>
      </c>
      <c r="F58" s="165">
        <v>60000</v>
      </c>
      <c r="G58" s="165">
        <v>60000</v>
      </c>
      <c r="H58" s="165">
        <v>0</v>
      </c>
      <c r="I58" s="165">
        <v>0</v>
      </c>
      <c r="J58" s="165">
        <v>0</v>
      </c>
      <c r="K58" s="165">
        <v>0</v>
      </c>
      <c r="L58" s="214">
        <v>0</v>
      </c>
      <c r="M58" s="214"/>
      <c r="N58" s="165">
        <f>N56</f>
        <v>0</v>
      </c>
      <c r="O58" s="9"/>
      <c r="P58" s="6"/>
    </row>
    <row r="59" spans="1:16" ht="78" customHeight="1" thickBot="1">
      <c r="A59" s="166" t="s">
        <v>85</v>
      </c>
      <c r="B59" s="166">
        <v>600</v>
      </c>
      <c r="C59" s="166">
        <v>60014</v>
      </c>
      <c r="D59" s="102" t="s">
        <v>306</v>
      </c>
      <c r="E59" s="165">
        <f>SUM(E61)</f>
        <v>100000</v>
      </c>
      <c r="F59" s="165">
        <v>100000</v>
      </c>
      <c r="G59" s="165">
        <v>100000</v>
      </c>
      <c r="H59" s="165">
        <v>0</v>
      </c>
      <c r="I59" s="165">
        <v>0</v>
      </c>
      <c r="J59" s="165">
        <v>0</v>
      </c>
      <c r="K59" s="165">
        <v>0</v>
      </c>
      <c r="L59" s="215" t="s">
        <v>98</v>
      </c>
      <c r="M59" s="215"/>
      <c r="N59" s="165">
        <v>0</v>
      </c>
      <c r="O59" s="9" t="s">
        <v>103</v>
      </c>
      <c r="P59" s="6"/>
    </row>
    <row r="60" spans="1:16" ht="18.75" customHeight="1">
      <c r="A60" s="166"/>
      <c r="B60" s="166"/>
      <c r="C60" s="166"/>
      <c r="D60" s="10" t="s">
        <v>68</v>
      </c>
      <c r="E60" s="165">
        <v>0</v>
      </c>
      <c r="F60" s="165">
        <f>G60+J60++L60+N60</f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214">
        <v>0</v>
      </c>
      <c r="M60" s="214"/>
      <c r="N60" s="165">
        <v>0</v>
      </c>
      <c r="O60" s="9"/>
      <c r="P60" s="6"/>
    </row>
    <row r="61" spans="1:16" ht="18.75" customHeight="1">
      <c r="A61" s="166"/>
      <c r="B61" s="166"/>
      <c r="C61" s="166"/>
      <c r="D61" s="10" t="s">
        <v>67</v>
      </c>
      <c r="E61" s="165">
        <v>100000</v>
      </c>
      <c r="F61" s="165">
        <v>100000</v>
      </c>
      <c r="G61" s="165">
        <v>100000</v>
      </c>
      <c r="H61" s="165">
        <v>0</v>
      </c>
      <c r="I61" s="165">
        <v>0</v>
      </c>
      <c r="J61" s="165">
        <v>0</v>
      </c>
      <c r="K61" s="165">
        <v>0</v>
      </c>
      <c r="L61" s="214">
        <v>0</v>
      </c>
      <c r="M61" s="214"/>
      <c r="N61" s="165">
        <f>N59</f>
        <v>0</v>
      </c>
      <c r="O61" s="9"/>
      <c r="P61" s="6"/>
    </row>
    <row r="62" spans="1:16" ht="65.25" customHeight="1" thickBot="1">
      <c r="A62" s="166" t="s">
        <v>82</v>
      </c>
      <c r="B62" s="166">
        <v>600</v>
      </c>
      <c r="C62" s="166">
        <v>60014</v>
      </c>
      <c r="D62" s="102" t="s">
        <v>305</v>
      </c>
      <c r="E62" s="165">
        <f>SUM(E64)</f>
        <v>120000</v>
      </c>
      <c r="F62" s="165">
        <v>120000</v>
      </c>
      <c r="G62" s="165">
        <v>120000</v>
      </c>
      <c r="H62" s="165">
        <v>0</v>
      </c>
      <c r="I62" s="165">
        <v>0</v>
      </c>
      <c r="J62" s="165">
        <v>0</v>
      </c>
      <c r="K62" s="165">
        <v>0</v>
      </c>
      <c r="L62" s="215" t="s">
        <v>98</v>
      </c>
      <c r="M62" s="215"/>
      <c r="N62" s="165">
        <v>0</v>
      </c>
      <c r="O62" s="9" t="s">
        <v>103</v>
      </c>
      <c r="P62" s="6"/>
    </row>
    <row r="63" spans="1:16" ht="18.75" customHeight="1">
      <c r="A63" s="166"/>
      <c r="B63" s="166"/>
      <c r="C63" s="166"/>
      <c r="D63" s="10" t="s">
        <v>68</v>
      </c>
      <c r="E63" s="165">
        <v>0</v>
      </c>
      <c r="F63" s="165">
        <f>G63+J63++L63+N63</f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214">
        <v>0</v>
      </c>
      <c r="M63" s="214"/>
      <c r="N63" s="165">
        <v>0</v>
      </c>
      <c r="O63" s="9"/>
      <c r="P63" s="6"/>
    </row>
    <row r="64" spans="1:16" ht="18.75" customHeight="1">
      <c r="A64" s="166"/>
      <c r="B64" s="166"/>
      <c r="C64" s="166"/>
      <c r="D64" s="10" t="s">
        <v>67</v>
      </c>
      <c r="E64" s="165">
        <v>120000</v>
      </c>
      <c r="F64" s="165">
        <v>120000</v>
      </c>
      <c r="G64" s="165">
        <v>120000</v>
      </c>
      <c r="H64" s="165">
        <v>0</v>
      </c>
      <c r="I64" s="165">
        <v>0</v>
      </c>
      <c r="J64" s="165">
        <v>0</v>
      </c>
      <c r="K64" s="165">
        <v>0</v>
      </c>
      <c r="L64" s="214">
        <v>0</v>
      </c>
      <c r="M64" s="214"/>
      <c r="N64" s="165">
        <f>N62</f>
        <v>0</v>
      </c>
      <c r="O64" s="9"/>
      <c r="P64" s="6"/>
    </row>
    <row r="65" spans="1:16" ht="86.25" customHeight="1">
      <c r="A65" s="166" t="s">
        <v>81</v>
      </c>
      <c r="B65" s="166">
        <v>600</v>
      </c>
      <c r="C65" s="166">
        <v>60014</v>
      </c>
      <c r="D65" s="26" t="s">
        <v>265</v>
      </c>
      <c r="E65" s="165">
        <v>70000</v>
      </c>
      <c r="F65" s="165">
        <v>70000</v>
      </c>
      <c r="G65" s="165">
        <v>70000</v>
      </c>
      <c r="H65" s="165">
        <v>0</v>
      </c>
      <c r="I65" s="165">
        <v>0</v>
      </c>
      <c r="J65" s="165">
        <v>0</v>
      </c>
      <c r="K65" s="165">
        <v>0</v>
      </c>
      <c r="L65" s="215" t="s">
        <v>98</v>
      </c>
      <c r="M65" s="215"/>
      <c r="N65" s="165">
        <v>0</v>
      </c>
      <c r="O65" s="9" t="s">
        <v>103</v>
      </c>
      <c r="P65" s="6"/>
    </row>
    <row r="66" spans="1:16" ht="18.75" customHeight="1">
      <c r="A66" s="166"/>
      <c r="B66" s="166"/>
      <c r="C66" s="166"/>
      <c r="D66" s="10" t="s">
        <v>68</v>
      </c>
      <c r="E66" s="165">
        <v>0</v>
      </c>
      <c r="F66" s="165">
        <f>G66+J66++L66+N66</f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214">
        <v>0</v>
      </c>
      <c r="M66" s="214"/>
      <c r="N66" s="165">
        <v>0</v>
      </c>
      <c r="O66" s="9"/>
      <c r="P66" s="6"/>
    </row>
    <row r="67" spans="1:16" ht="18.75" customHeight="1">
      <c r="A67" s="166"/>
      <c r="B67" s="166"/>
      <c r="C67" s="166"/>
      <c r="D67" s="10" t="s">
        <v>67</v>
      </c>
      <c r="E67" s="165">
        <v>70000</v>
      </c>
      <c r="F67" s="165">
        <v>70000</v>
      </c>
      <c r="G67" s="165">
        <v>70000</v>
      </c>
      <c r="H67" s="165">
        <v>0</v>
      </c>
      <c r="I67" s="165">
        <v>0</v>
      </c>
      <c r="J67" s="165">
        <v>0</v>
      </c>
      <c r="K67" s="165">
        <v>0</v>
      </c>
      <c r="L67" s="214">
        <v>0</v>
      </c>
      <c r="M67" s="214"/>
      <c r="N67" s="165">
        <f>N65</f>
        <v>0</v>
      </c>
      <c r="O67" s="9"/>
      <c r="P67" s="6"/>
    </row>
    <row r="68" spans="1:16" ht="93.75" customHeight="1">
      <c r="A68" s="166" t="s">
        <v>79</v>
      </c>
      <c r="B68" s="166">
        <v>600</v>
      </c>
      <c r="C68" s="166">
        <v>60014</v>
      </c>
      <c r="D68" s="26" t="s">
        <v>266</v>
      </c>
      <c r="E68" s="165">
        <v>70000</v>
      </c>
      <c r="F68" s="165">
        <v>70000</v>
      </c>
      <c r="G68" s="165">
        <v>70000</v>
      </c>
      <c r="H68" s="165">
        <v>0</v>
      </c>
      <c r="I68" s="165">
        <v>0</v>
      </c>
      <c r="J68" s="165">
        <v>0</v>
      </c>
      <c r="K68" s="165">
        <v>0</v>
      </c>
      <c r="L68" s="215" t="s">
        <v>98</v>
      </c>
      <c r="M68" s="215"/>
      <c r="N68" s="165">
        <v>0</v>
      </c>
      <c r="O68" s="9" t="s">
        <v>103</v>
      </c>
      <c r="P68" s="6"/>
    </row>
    <row r="69" spans="1:16" ht="18.75" customHeight="1">
      <c r="A69" s="166"/>
      <c r="B69" s="166"/>
      <c r="C69" s="166"/>
      <c r="D69" s="10" t="s">
        <v>68</v>
      </c>
      <c r="E69" s="165">
        <v>0</v>
      </c>
      <c r="F69" s="165">
        <f>G69+J69++L69+N69</f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214">
        <v>0</v>
      </c>
      <c r="M69" s="214"/>
      <c r="N69" s="165">
        <v>0</v>
      </c>
      <c r="O69" s="9"/>
      <c r="P69" s="6"/>
    </row>
    <row r="70" spans="1:16" ht="18.75" customHeight="1">
      <c r="A70" s="166"/>
      <c r="B70" s="166"/>
      <c r="C70" s="166"/>
      <c r="D70" s="10" t="s">
        <v>67</v>
      </c>
      <c r="E70" s="165">
        <v>70000</v>
      </c>
      <c r="F70" s="165">
        <v>70000</v>
      </c>
      <c r="G70" s="165">
        <v>70000</v>
      </c>
      <c r="H70" s="165">
        <v>0</v>
      </c>
      <c r="I70" s="165">
        <v>0</v>
      </c>
      <c r="J70" s="165">
        <v>0</v>
      </c>
      <c r="K70" s="165">
        <v>0</v>
      </c>
      <c r="L70" s="214">
        <v>0</v>
      </c>
      <c r="M70" s="214"/>
      <c r="N70" s="165">
        <f>N68</f>
        <v>0</v>
      </c>
      <c r="O70" s="9"/>
      <c r="P70" s="6"/>
    </row>
    <row r="71" spans="1:16" ht="104.25" customHeight="1">
      <c r="A71" s="166" t="s">
        <v>78</v>
      </c>
      <c r="B71" s="11">
        <v>630</v>
      </c>
      <c r="C71" s="11">
        <v>63095</v>
      </c>
      <c r="D71" s="10" t="s">
        <v>304</v>
      </c>
      <c r="E71" s="165">
        <f>(E72+E73)</f>
        <v>4500</v>
      </c>
      <c r="F71" s="165">
        <f>(F72+F73)</f>
        <v>1575</v>
      </c>
      <c r="G71" s="165">
        <v>1575</v>
      </c>
      <c r="H71" s="165">
        <v>0</v>
      </c>
      <c r="I71" s="165">
        <v>0</v>
      </c>
      <c r="J71" s="165">
        <v>0</v>
      </c>
      <c r="K71" s="165">
        <v>0</v>
      </c>
      <c r="L71" s="215" t="s">
        <v>70</v>
      </c>
      <c r="M71" s="215"/>
      <c r="N71" s="165">
        <f>(N72+N73)</f>
        <v>0</v>
      </c>
      <c r="O71" s="9" t="s">
        <v>69</v>
      </c>
      <c r="P71" s="6"/>
    </row>
    <row r="72" spans="1:16" ht="18.75" customHeight="1">
      <c r="A72" s="166"/>
      <c r="B72" s="166"/>
      <c r="C72" s="166"/>
      <c r="D72" s="10" t="s">
        <v>68</v>
      </c>
      <c r="E72" s="165">
        <v>4500</v>
      </c>
      <c r="F72" s="165">
        <f>G72+J72++L72+N72</f>
        <v>1575</v>
      </c>
      <c r="G72" s="165">
        <f>G71</f>
        <v>1575</v>
      </c>
      <c r="H72" s="165">
        <v>0</v>
      </c>
      <c r="I72" s="165">
        <v>0</v>
      </c>
      <c r="J72" s="165">
        <v>0</v>
      </c>
      <c r="K72" s="165">
        <v>0</v>
      </c>
      <c r="L72" s="214">
        <v>0</v>
      </c>
      <c r="M72" s="214"/>
      <c r="N72" s="165">
        <v>0</v>
      </c>
      <c r="O72" s="9"/>
      <c r="P72" s="6"/>
    </row>
    <row r="73" spans="1:16" ht="18.75" customHeight="1">
      <c r="A73" s="166"/>
      <c r="B73" s="166"/>
      <c r="C73" s="166"/>
      <c r="D73" s="10" t="s">
        <v>67</v>
      </c>
      <c r="E73" s="165">
        <v>0</v>
      </c>
      <c r="F73" s="165">
        <f>G73+J73+L73+N73</f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214">
        <v>0</v>
      </c>
      <c r="M73" s="214"/>
      <c r="N73" s="165">
        <v>0</v>
      </c>
      <c r="O73" s="9"/>
      <c r="P73" s="6"/>
    </row>
    <row r="74" spans="1:16" ht="52.5" customHeight="1">
      <c r="A74" s="166" t="s">
        <v>76</v>
      </c>
      <c r="B74" s="166">
        <v>700</v>
      </c>
      <c r="C74" s="166">
        <v>70005</v>
      </c>
      <c r="D74" s="83" t="s">
        <v>267</v>
      </c>
      <c r="E74" s="165">
        <v>41929394</v>
      </c>
      <c r="F74" s="165">
        <v>25145982</v>
      </c>
      <c r="G74" s="165">
        <v>3093514</v>
      </c>
      <c r="H74" s="165">
        <v>0</v>
      </c>
      <c r="I74" s="165">
        <v>0</v>
      </c>
      <c r="J74" s="165">
        <v>0</v>
      </c>
      <c r="K74" s="165">
        <v>0</v>
      </c>
      <c r="L74" s="215" t="s">
        <v>303</v>
      </c>
      <c r="M74" s="215"/>
      <c r="N74" s="165">
        <v>0</v>
      </c>
      <c r="O74" s="9" t="s">
        <v>69</v>
      </c>
      <c r="P74" s="6"/>
    </row>
    <row r="75" spans="1:16" ht="12.75" customHeight="1">
      <c r="A75" s="166"/>
      <c r="B75" s="166"/>
      <c r="C75" s="166"/>
      <c r="D75" s="10" t="s">
        <v>68</v>
      </c>
      <c r="E75" s="165">
        <v>0</v>
      </c>
      <c r="F75" s="165">
        <f>G75+J75++L75+N75</f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214">
        <v>0</v>
      </c>
      <c r="M75" s="214"/>
      <c r="N75" s="165">
        <v>0</v>
      </c>
      <c r="O75" s="9"/>
      <c r="P75" s="6"/>
    </row>
    <row r="76" spans="1:16" ht="12.75" customHeight="1">
      <c r="A76" s="166"/>
      <c r="B76" s="166"/>
      <c r="C76" s="166"/>
      <c r="D76" s="10" t="s">
        <v>67</v>
      </c>
      <c r="E76" s="165">
        <v>41929394</v>
      </c>
      <c r="F76" s="165">
        <v>25145982</v>
      </c>
      <c r="G76" s="165">
        <v>3093514</v>
      </c>
      <c r="H76" s="165">
        <v>0</v>
      </c>
      <c r="I76" s="165">
        <v>0</v>
      </c>
      <c r="J76" s="165">
        <v>0</v>
      </c>
      <c r="K76" s="165">
        <v>0</v>
      </c>
      <c r="L76" s="214">
        <v>22052468</v>
      </c>
      <c r="M76" s="214"/>
      <c r="N76" s="165">
        <f>N74</f>
        <v>0</v>
      </c>
      <c r="O76" s="9"/>
      <c r="P76" s="6"/>
    </row>
    <row r="77" spans="1:16" ht="86.25" customHeight="1">
      <c r="A77" s="166" t="s">
        <v>74</v>
      </c>
      <c r="B77" s="166">
        <v>710</v>
      </c>
      <c r="C77" s="166">
        <v>71012</v>
      </c>
      <c r="D77" s="10" t="s">
        <v>174</v>
      </c>
      <c r="E77" s="165">
        <v>197030</v>
      </c>
      <c r="F77" s="165">
        <f>SUM(F78:F79)</f>
        <v>100374</v>
      </c>
      <c r="G77" s="165">
        <f>SUM(G78:G79)</f>
        <v>100374</v>
      </c>
      <c r="H77" s="165">
        <v>0</v>
      </c>
      <c r="I77" s="165">
        <v>0</v>
      </c>
      <c r="J77" s="165">
        <v>0</v>
      </c>
      <c r="K77" s="165">
        <v>0</v>
      </c>
      <c r="L77" s="215" t="s">
        <v>98</v>
      </c>
      <c r="M77" s="215"/>
      <c r="N77" s="165">
        <f>SUM(N78:N79)</f>
        <v>0</v>
      </c>
      <c r="O77" s="9" t="s">
        <v>69</v>
      </c>
      <c r="P77" s="6"/>
    </row>
    <row r="78" spans="1:16" ht="12.75" customHeight="1">
      <c r="A78" s="166"/>
      <c r="B78" s="166"/>
      <c r="C78" s="166"/>
      <c r="D78" s="10" t="s">
        <v>68</v>
      </c>
      <c r="E78" s="165">
        <v>197030</v>
      </c>
      <c r="F78" s="165">
        <f>G78+J78+N78+L78</f>
        <v>100374</v>
      </c>
      <c r="G78" s="165">
        <v>100374</v>
      </c>
      <c r="H78" s="165">
        <v>0</v>
      </c>
      <c r="I78" s="165">
        <v>0</v>
      </c>
      <c r="J78" s="165">
        <v>0</v>
      </c>
      <c r="K78" s="165">
        <v>0</v>
      </c>
      <c r="L78" s="214">
        <v>0</v>
      </c>
      <c r="M78" s="214"/>
      <c r="N78" s="165">
        <v>0</v>
      </c>
      <c r="O78" s="9"/>
      <c r="P78" s="6"/>
    </row>
    <row r="79" spans="1:16" ht="12.75" customHeight="1">
      <c r="A79" s="166"/>
      <c r="B79" s="166"/>
      <c r="C79" s="166"/>
      <c r="D79" s="10" t="s">
        <v>67</v>
      </c>
      <c r="E79" s="165">
        <v>0</v>
      </c>
      <c r="F79" s="165">
        <f>G79+J79+N79</f>
        <v>0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214">
        <v>0</v>
      </c>
      <c r="M79" s="214"/>
      <c r="N79" s="165">
        <v>0</v>
      </c>
      <c r="O79" s="9"/>
      <c r="P79" s="6"/>
    </row>
    <row r="80" spans="1:16" ht="55.5" customHeight="1">
      <c r="A80" s="182" t="s">
        <v>72</v>
      </c>
      <c r="B80" s="182">
        <v>710</v>
      </c>
      <c r="C80" s="182">
        <v>71012</v>
      </c>
      <c r="D80" s="10" t="s">
        <v>374</v>
      </c>
      <c r="E80" s="181">
        <v>200000</v>
      </c>
      <c r="F80" s="181">
        <f>SUM(F81:F82)</f>
        <v>140000</v>
      </c>
      <c r="G80" s="181">
        <f>SUM(G81:G82)</f>
        <v>140000</v>
      </c>
      <c r="H80" s="181">
        <v>0</v>
      </c>
      <c r="I80" s="181">
        <v>0</v>
      </c>
      <c r="J80" s="181">
        <v>0</v>
      </c>
      <c r="K80" s="181">
        <v>0</v>
      </c>
      <c r="L80" s="215" t="s">
        <v>98</v>
      </c>
      <c r="M80" s="215"/>
      <c r="N80" s="181">
        <f>SUM(N81:N82)</f>
        <v>0</v>
      </c>
      <c r="O80" s="9" t="s">
        <v>69</v>
      </c>
      <c r="P80" s="6"/>
    </row>
    <row r="81" spans="1:16" ht="13.5" customHeight="1">
      <c r="A81" s="182"/>
      <c r="B81" s="182"/>
      <c r="C81" s="182"/>
      <c r="D81" s="10" t="s">
        <v>68</v>
      </c>
      <c r="E81" s="181">
        <v>200000</v>
      </c>
      <c r="F81" s="181">
        <f>G81+J81+N81+L81</f>
        <v>140000</v>
      </c>
      <c r="G81" s="181">
        <v>140000</v>
      </c>
      <c r="H81" s="181">
        <v>0</v>
      </c>
      <c r="I81" s="181">
        <v>0</v>
      </c>
      <c r="J81" s="181">
        <v>0</v>
      </c>
      <c r="K81" s="181">
        <v>0</v>
      </c>
      <c r="L81" s="214">
        <v>0</v>
      </c>
      <c r="M81" s="214"/>
      <c r="N81" s="181">
        <v>0</v>
      </c>
      <c r="O81" s="9"/>
      <c r="P81" s="6"/>
    </row>
    <row r="82" spans="1:16" ht="12.75" customHeight="1">
      <c r="A82" s="182"/>
      <c r="B82" s="182"/>
      <c r="C82" s="182"/>
      <c r="D82" s="10" t="s">
        <v>67</v>
      </c>
      <c r="E82" s="181">
        <v>0</v>
      </c>
      <c r="F82" s="181">
        <f>G82+J82+N82</f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214">
        <v>0</v>
      </c>
      <c r="M82" s="214"/>
      <c r="N82" s="181">
        <v>0</v>
      </c>
      <c r="O82" s="9"/>
      <c r="P82" s="6"/>
    </row>
    <row r="83" spans="1:16" ht="60" customHeight="1">
      <c r="A83" s="182" t="s">
        <v>440</v>
      </c>
      <c r="B83" s="182">
        <v>720</v>
      </c>
      <c r="C83" s="182">
        <v>72095</v>
      </c>
      <c r="D83" s="10" t="s">
        <v>382</v>
      </c>
      <c r="E83" s="181">
        <f>SUM(E84:E85)</f>
        <v>849154</v>
      </c>
      <c r="F83" s="181">
        <f>SUM(F84:F85)</f>
        <v>241141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215" t="s">
        <v>383</v>
      </c>
      <c r="M83" s="215"/>
      <c r="N83" s="181">
        <f>SUM(N84:N85)</f>
        <v>197736</v>
      </c>
      <c r="O83" s="9" t="s">
        <v>69</v>
      </c>
      <c r="P83" s="6"/>
    </row>
    <row r="84" spans="1:16" ht="12.75" customHeight="1">
      <c r="A84" s="182"/>
      <c r="B84" s="182"/>
      <c r="C84" s="182"/>
      <c r="D84" s="10" t="s">
        <v>68</v>
      </c>
      <c r="E84" s="181">
        <v>366635</v>
      </c>
      <c r="F84" s="181">
        <f>G84+J84++L84+N84</f>
        <v>166049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214">
        <v>29888</v>
      </c>
      <c r="M84" s="214"/>
      <c r="N84" s="181">
        <v>136161</v>
      </c>
      <c r="O84" s="9"/>
      <c r="P84" s="6"/>
    </row>
    <row r="85" spans="1:16" ht="12.75" customHeight="1">
      <c r="A85" s="182"/>
      <c r="B85" s="182"/>
      <c r="C85" s="182"/>
      <c r="D85" s="10" t="s">
        <v>67</v>
      </c>
      <c r="E85" s="181">
        <v>482519</v>
      </c>
      <c r="F85" s="181">
        <f>G85+J85++L85+N85</f>
        <v>75092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214">
        <v>13517</v>
      </c>
      <c r="M85" s="214"/>
      <c r="N85" s="181">
        <v>61575</v>
      </c>
      <c r="O85" s="9"/>
      <c r="P85" s="6"/>
    </row>
    <row r="86" spans="1:16" ht="48.75" customHeight="1">
      <c r="A86" s="174" t="s">
        <v>123</v>
      </c>
      <c r="B86" s="174">
        <v>750</v>
      </c>
      <c r="C86" s="174">
        <v>75020</v>
      </c>
      <c r="D86" s="10" t="s">
        <v>141</v>
      </c>
      <c r="E86" s="173">
        <v>65978</v>
      </c>
      <c r="F86" s="173">
        <f>G86+J86+N86</f>
        <v>32989</v>
      </c>
      <c r="G86" s="173">
        <v>32989</v>
      </c>
      <c r="H86" s="173">
        <v>0</v>
      </c>
      <c r="I86" s="173">
        <v>0</v>
      </c>
      <c r="J86" s="173">
        <v>0</v>
      </c>
      <c r="K86" s="173">
        <v>0</v>
      </c>
      <c r="L86" s="215" t="s">
        <v>77</v>
      </c>
      <c r="M86" s="215"/>
      <c r="N86" s="173">
        <v>0</v>
      </c>
      <c r="O86" s="9" t="s">
        <v>69</v>
      </c>
      <c r="P86" s="6"/>
    </row>
    <row r="87" spans="1:16" ht="12.75" customHeight="1">
      <c r="A87" s="174"/>
      <c r="B87" s="174"/>
      <c r="C87" s="174"/>
      <c r="D87" s="10" t="s">
        <v>68</v>
      </c>
      <c r="E87" s="173">
        <f>E86</f>
        <v>65978</v>
      </c>
      <c r="F87" s="173">
        <f>F86</f>
        <v>32989</v>
      </c>
      <c r="G87" s="173">
        <f>G86</f>
        <v>32989</v>
      </c>
      <c r="H87" s="173">
        <v>0</v>
      </c>
      <c r="I87" s="173">
        <v>0</v>
      </c>
      <c r="J87" s="173">
        <v>0</v>
      </c>
      <c r="K87" s="173">
        <v>0</v>
      </c>
      <c r="L87" s="214">
        <v>0</v>
      </c>
      <c r="M87" s="214"/>
      <c r="N87" s="173">
        <v>0</v>
      </c>
      <c r="O87" s="9"/>
      <c r="P87" s="6"/>
    </row>
    <row r="88" spans="1:16" ht="12.75" customHeight="1">
      <c r="A88" s="174"/>
      <c r="B88" s="174"/>
      <c r="C88" s="174"/>
      <c r="D88" s="10" t="s">
        <v>67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214">
        <v>0</v>
      </c>
      <c r="M88" s="214"/>
      <c r="N88" s="173">
        <f>N86</f>
        <v>0</v>
      </c>
      <c r="O88" s="9"/>
      <c r="P88" s="6"/>
    </row>
    <row r="89" spans="1:16" ht="93.75" customHeight="1">
      <c r="A89" s="166" t="s">
        <v>159</v>
      </c>
      <c r="B89" s="166">
        <v>750</v>
      </c>
      <c r="C89" s="166">
        <v>75020</v>
      </c>
      <c r="D89" s="12" t="s">
        <v>275</v>
      </c>
      <c r="E89" s="165">
        <v>9840</v>
      </c>
      <c r="F89" s="165">
        <f>F91</f>
        <v>9840</v>
      </c>
      <c r="G89" s="165">
        <v>9840</v>
      </c>
      <c r="H89" s="165">
        <v>0</v>
      </c>
      <c r="I89" s="165">
        <v>0</v>
      </c>
      <c r="J89" s="165">
        <v>0</v>
      </c>
      <c r="K89" s="165">
        <v>0</v>
      </c>
      <c r="L89" s="228" t="s">
        <v>98</v>
      </c>
      <c r="M89" s="229"/>
      <c r="N89" s="165">
        <v>0</v>
      </c>
      <c r="O89" s="9" t="s">
        <v>69</v>
      </c>
      <c r="P89" s="6"/>
    </row>
    <row r="90" spans="1:16" ht="12.75" customHeight="1">
      <c r="A90" s="166"/>
      <c r="B90" s="166"/>
      <c r="C90" s="166"/>
      <c r="D90" s="10" t="s">
        <v>68</v>
      </c>
      <c r="E90" s="165">
        <v>0</v>
      </c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214">
        <v>0</v>
      </c>
      <c r="M90" s="214"/>
      <c r="N90" s="165">
        <f>N89</f>
        <v>0</v>
      </c>
      <c r="O90" s="9"/>
      <c r="P90" s="6"/>
    </row>
    <row r="91" spans="1:16" ht="12.75" customHeight="1">
      <c r="A91" s="166"/>
      <c r="B91" s="166"/>
      <c r="C91" s="166"/>
      <c r="D91" s="10" t="s">
        <v>67</v>
      </c>
      <c r="E91" s="165">
        <f>E89</f>
        <v>9840</v>
      </c>
      <c r="F91" s="165">
        <f>G91+J91+L91+N91</f>
        <v>9840</v>
      </c>
      <c r="G91" s="165">
        <f>G89</f>
        <v>9840</v>
      </c>
      <c r="H91" s="165">
        <v>0</v>
      </c>
      <c r="I91" s="165">
        <v>0</v>
      </c>
      <c r="J91" s="165">
        <v>0</v>
      </c>
      <c r="K91" s="165">
        <v>0</v>
      </c>
      <c r="L91" s="214">
        <v>0</v>
      </c>
      <c r="M91" s="214"/>
      <c r="N91" s="165">
        <v>0</v>
      </c>
      <c r="O91" s="9"/>
      <c r="P91" s="6"/>
    </row>
    <row r="92" spans="1:16" ht="57.75" customHeight="1">
      <c r="A92" s="166" t="s">
        <v>124</v>
      </c>
      <c r="B92" s="166">
        <v>750</v>
      </c>
      <c r="C92" s="166">
        <v>75020</v>
      </c>
      <c r="D92" s="12" t="s">
        <v>274</v>
      </c>
      <c r="E92" s="165">
        <v>4976048</v>
      </c>
      <c r="F92" s="165">
        <f>F94</f>
        <v>84870</v>
      </c>
      <c r="G92" s="165">
        <v>84870</v>
      </c>
      <c r="H92" s="165">
        <v>0</v>
      </c>
      <c r="I92" s="165">
        <v>0</v>
      </c>
      <c r="J92" s="165">
        <v>0</v>
      </c>
      <c r="K92" s="165">
        <v>0</v>
      </c>
      <c r="L92" s="228" t="s">
        <v>98</v>
      </c>
      <c r="M92" s="229"/>
      <c r="N92" s="165">
        <v>0</v>
      </c>
      <c r="O92" s="9" t="s">
        <v>69</v>
      </c>
      <c r="P92" s="6"/>
    </row>
    <row r="93" spans="1:16" ht="12.75" customHeight="1">
      <c r="A93" s="166"/>
      <c r="B93" s="166"/>
      <c r="C93" s="166"/>
      <c r="D93" s="10" t="s">
        <v>68</v>
      </c>
      <c r="E93" s="165">
        <v>0</v>
      </c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214">
        <v>0</v>
      </c>
      <c r="M93" s="214"/>
      <c r="N93" s="165">
        <f>N92</f>
        <v>0</v>
      </c>
      <c r="O93" s="9"/>
      <c r="P93" s="6"/>
    </row>
    <row r="94" spans="1:16" ht="12.75" customHeight="1">
      <c r="A94" s="166"/>
      <c r="B94" s="166"/>
      <c r="C94" s="166"/>
      <c r="D94" s="10" t="s">
        <v>67</v>
      </c>
      <c r="E94" s="165">
        <f>E92</f>
        <v>4976048</v>
      </c>
      <c r="F94" s="165">
        <f>G94+J94+L94+N94</f>
        <v>84870</v>
      </c>
      <c r="G94" s="165">
        <f>G92</f>
        <v>84870</v>
      </c>
      <c r="H94" s="165">
        <v>0</v>
      </c>
      <c r="I94" s="165">
        <v>0</v>
      </c>
      <c r="J94" s="165">
        <v>0</v>
      </c>
      <c r="K94" s="165">
        <v>0</v>
      </c>
      <c r="L94" s="214">
        <v>0</v>
      </c>
      <c r="M94" s="214"/>
      <c r="N94" s="165">
        <v>0</v>
      </c>
      <c r="O94" s="9"/>
      <c r="P94" s="6"/>
    </row>
    <row r="95" spans="1:16" ht="68.25" customHeight="1">
      <c r="A95" s="166" t="s">
        <v>125</v>
      </c>
      <c r="B95" s="166">
        <v>801</v>
      </c>
      <c r="C95" s="166">
        <v>80115</v>
      </c>
      <c r="D95" s="10" t="s">
        <v>302</v>
      </c>
      <c r="E95" s="165">
        <v>1728865.85</v>
      </c>
      <c r="F95" s="107">
        <f>F96</f>
        <v>1088635.57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215" t="s">
        <v>333</v>
      </c>
      <c r="M95" s="215"/>
      <c r="N95" s="165">
        <v>1028197</v>
      </c>
      <c r="O95" s="9" t="s">
        <v>69</v>
      </c>
      <c r="P95" s="6"/>
    </row>
    <row r="96" spans="1:16" ht="16.5" customHeight="1">
      <c r="A96" s="166"/>
      <c r="B96" s="166"/>
      <c r="C96" s="166"/>
      <c r="D96" s="10" t="s">
        <v>68</v>
      </c>
      <c r="E96" s="165">
        <f>E95</f>
        <v>1728865.85</v>
      </c>
      <c r="F96" s="107">
        <f>G96+J96+N96+L96</f>
        <v>1088635.57</v>
      </c>
      <c r="G96" s="165">
        <f>G95</f>
        <v>0</v>
      </c>
      <c r="H96" s="165">
        <v>0</v>
      </c>
      <c r="I96" s="165">
        <v>0</v>
      </c>
      <c r="J96" s="165">
        <v>0</v>
      </c>
      <c r="K96" s="165">
        <v>0</v>
      </c>
      <c r="L96" s="214">
        <v>60438.57</v>
      </c>
      <c r="M96" s="214"/>
      <c r="N96" s="165">
        <f>N95</f>
        <v>1028197</v>
      </c>
      <c r="O96" s="9"/>
      <c r="P96" s="6"/>
    </row>
    <row r="97" spans="1:16" ht="17.25" customHeight="1">
      <c r="A97" s="166"/>
      <c r="B97" s="166"/>
      <c r="C97" s="166"/>
      <c r="D97" s="10" t="s">
        <v>67</v>
      </c>
      <c r="E97" s="165">
        <v>0</v>
      </c>
      <c r="F97" s="165">
        <v>0</v>
      </c>
      <c r="G97" s="165">
        <v>0</v>
      </c>
      <c r="H97" s="165">
        <v>0</v>
      </c>
      <c r="I97" s="165">
        <v>0</v>
      </c>
      <c r="J97" s="165">
        <v>0</v>
      </c>
      <c r="K97" s="165">
        <v>0</v>
      </c>
      <c r="L97" s="214">
        <v>0</v>
      </c>
      <c r="M97" s="214"/>
      <c r="N97" s="165">
        <v>0</v>
      </c>
      <c r="O97" s="9"/>
      <c r="P97" s="6"/>
    </row>
    <row r="98" spans="1:16" ht="90.75" customHeight="1">
      <c r="A98" s="166" t="s">
        <v>127</v>
      </c>
      <c r="B98" s="166">
        <v>801</v>
      </c>
      <c r="C98" s="166">
        <v>80195</v>
      </c>
      <c r="D98" s="10" t="s">
        <v>96</v>
      </c>
      <c r="E98" s="165">
        <v>1032372</v>
      </c>
      <c r="F98" s="165">
        <v>216480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215" t="s">
        <v>301</v>
      </c>
      <c r="M98" s="215"/>
      <c r="N98" s="165">
        <v>0</v>
      </c>
      <c r="O98" s="25" t="s">
        <v>95</v>
      </c>
      <c r="P98" s="6"/>
    </row>
    <row r="99" spans="1:16" ht="12.75" customHeight="1">
      <c r="A99" s="166"/>
      <c r="B99" s="166"/>
      <c r="C99" s="166"/>
      <c r="D99" s="10" t="s">
        <v>68</v>
      </c>
      <c r="E99" s="165">
        <v>1032372</v>
      </c>
      <c r="F99" s="165">
        <f>F98</f>
        <v>216480</v>
      </c>
      <c r="G99" s="165">
        <f>G98</f>
        <v>0</v>
      </c>
      <c r="H99" s="165">
        <v>0</v>
      </c>
      <c r="I99" s="165">
        <v>0</v>
      </c>
      <c r="J99" s="165">
        <v>0</v>
      </c>
      <c r="K99" s="165">
        <v>0</v>
      </c>
      <c r="L99" s="214">
        <v>216480</v>
      </c>
      <c r="M99" s="214"/>
      <c r="N99" s="165">
        <f>N98</f>
        <v>0</v>
      </c>
      <c r="O99" s="9"/>
      <c r="P99" s="6"/>
    </row>
    <row r="100" spans="1:16" ht="12.75" customHeight="1">
      <c r="A100" s="166"/>
      <c r="B100" s="166"/>
      <c r="C100" s="166"/>
      <c r="D100" s="10" t="s">
        <v>67</v>
      </c>
      <c r="E100" s="165">
        <v>0</v>
      </c>
      <c r="F100" s="165">
        <v>0</v>
      </c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214">
        <v>0</v>
      </c>
      <c r="M100" s="214"/>
      <c r="N100" s="165">
        <v>0</v>
      </c>
      <c r="O100" s="9"/>
      <c r="P100" s="6"/>
    </row>
    <row r="101" spans="1:16" ht="51" customHeight="1">
      <c r="A101" s="166" t="s">
        <v>129</v>
      </c>
      <c r="B101" s="166">
        <v>801</v>
      </c>
      <c r="C101" s="166">
        <v>80195</v>
      </c>
      <c r="D101" s="10" t="s">
        <v>169</v>
      </c>
      <c r="E101" s="165">
        <v>1382671</v>
      </c>
      <c r="F101" s="165">
        <f>G101+I101+N101</f>
        <v>518502</v>
      </c>
      <c r="G101" s="165">
        <v>86144</v>
      </c>
      <c r="H101" s="165">
        <v>0</v>
      </c>
      <c r="I101" s="24">
        <v>144120</v>
      </c>
      <c r="J101" s="165">
        <v>0</v>
      </c>
      <c r="K101" s="165">
        <v>0</v>
      </c>
      <c r="L101" s="215" t="s">
        <v>77</v>
      </c>
      <c r="M101" s="215"/>
      <c r="N101" s="165">
        <v>288238</v>
      </c>
      <c r="O101" s="9" t="s">
        <v>69</v>
      </c>
      <c r="P101" s="6"/>
    </row>
    <row r="102" spans="1:16" ht="12.75" customHeight="1">
      <c r="A102" s="166"/>
      <c r="B102" s="166"/>
      <c r="C102" s="166"/>
      <c r="D102" s="10" t="s">
        <v>68</v>
      </c>
      <c r="E102" s="165">
        <f>E101</f>
        <v>1382671</v>
      </c>
      <c r="F102" s="165">
        <f>F101</f>
        <v>518502</v>
      </c>
      <c r="G102" s="165">
        <f>G101</f>
        <v>86144</v>
      </c>
      <c r="H102" s="165">
        <v>0</v>
      </c>
      <c r="I102" s="24">
        <v>144120</v>
      </c>
      <c r="J102" s="165">
        <v>0</v>
      </c>
      <c r="K102" s="165">
        <v>0</v>
      </c>
      <c r="L102" s="214">
        <v>0</v>
      </c>
      <c r="M102" s="214"/>
      <c r="N102" s="165">
        <f>N101</f>
        <v>288238</v>
      </c>
      <c r="O102" s="9"/>
      <c r="P102" s="6"/>
    </row>
    <row r="103" spans="1:16" ht="12.75" customHeight="1">
      <c r="A103" s="166"/>
      <c r="B103" s="166"/>
      <c r="C103" s="166"/>
      <c r="D103" s="10" t="s">
        <v>67</v>
      </c>
      <c r="E103" s="165">
        <v>0</v>
      </c>
      <c r="F103" s="165">
        <v>0</v>
      </c>
      <c r="G103" s="165">
        <v>0</v>
      </c>
      <c r="H103" s="165">
        <v>0</v>
      </c>
      <c r="I103" s="165">
        <v>0</v>
      </c>
      <c r="J103" s="165">
        <v>0</v>
      </c>
      <c r="K103" s="165">
        <v>0</v>
      </c>
      <c r="L103" s="214">
        <v>0</v>
      </c>
      <c r="M103" s="214"/>
      <c r="N103" s="165">
        <v>0</v>
      </c>
      <c r="O103" s="9"/>
      <c r="P103" s="6"/>
    </row>
    <row r="104" spans="1:16" ht="33.75" customHeight="1">
      <c r="A104" s="166" t="s">
        <v>160</v>
      </c>
      <c r="B104" s="166">
        <v>801</v>
      </c>
      <c r="C104" s="166">
        <v>80195</v>
      </c>
      <c r="D104" s="10" t="s">
        <v>261</v>
      </c>
      <c r="E104" s="165">
        <v>325285</v>
      </c>
      <c r="F104" s="165">
        <f>G104+I104+N104</f>
        <v>322134.9</v>
      </c>
      <c r="G104" s="165">
        <v>56860</v>
      </c>
      <c r="H104" s="165">
        <v>0</v>
      </c>
      <c r="I104" s="165">
        <v>3779.9</v>
      </c>
      <c r="J104" s="165">
        <v>0</v>
      </c>
      <c r="K104" s="165">
        <v>0</v>
      </c>
      <c r="L104" s="215" t="s">
        <v>77</v>
      </c>
      <c r="M104" s="215"/>
      <c r="N104" s="165">
        <v>261495</v>
      </c>
      <c r="O104" s="9" t="s">
        <v>178</v>
      </c>
      <c r="P104" s="6"/>
    </row>
    <row r="105" spans="1:16" ht="12.75" customHeight="1">
      <c r="A105" s="166"/>
      <c r="B105" s="166"/>
      <c r="C105" s="166"/>
      <c r="D105" s="10" t="s">
        <v>68</v>
      </c>
      <c r="E105" s="165">
        <v>325285</v>
      </c>
      <c r="F105" s="165">
        <f>F104</f>
        <v>322134.9</v>
      </c>
      <c r="G105" s="165">
        <f>G104</f>
        <v>56860</v>
      </c>
      <c r="H105" s="165">
        <v>0</v>
      </c>
      <c r="I105" s="165">
        <v>3779.9</v>
      </c>
      <c r="J105" s="165">
        <v>0</v>
      </c>
      <c r="K105" s="165">
        <v>0</v>
      </c>
      <c r="L105" s="214">
        <v>0</v>
      </c>
      <c r="M105" s="214"/>
      <c r="N105" s="165">
        <f>N104</f>
        <v>261495</v>
      </c>
      <c r="O105" s="9"/>
      <c r="P105" s="6"/>
    </row>
    <row r="106" spans="1:16" ht="12.75" customHeight="1">
      <c r="A106" s="166"/>
      <c r="B106" s="166"/>
      <c r="C106" s="166"/>
      <c r="D106" s="10" t="s">
        <v>67</v>
      </c>
      <c r="E106" s="165">
        <v>0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214">
        <v>0</v>
      </c>
      <c r="M106" s="214"/>
      <c r="N106" s="165">
        <v>0</v>
      </c>
      <c r="O106" s="9"/>
      <c r="P106" s="6"/>
    </row>
    <row r="107" spans="1:16" ht="51" customHeight="1">
      <c r="A107" s="166" t="s">
        <v>165</v>
      </c>
      <c r="B107" s="166">
        <v>801</v>
      </c>
      <c r="C107" s="166">
        <v>80195</v>
      </c>
      <c r="D107" s="10" t="s">
        <v>361</v>
      </c>
      <c r="E107" s="165">
        <v>622844</v>
      </c>
      <c r="F107" s="165">
        <f>G107+I107+N107</f>
        <v>513550</v>
      </c>
      <c r="G107" s="165">
        <v>48594</v>
      </c>
      <c r="H107" s="165">
        <v>0</v>
      </c>
      <c r="I107" s="165">
        <v>0</v>
      </c>
      <c r="J107" s="165">
        <v>0</v>
      </c>
      <c r="K107" s="165">
        <v>0</v>
      </c>
      <c r="L107" s="215" t="s">
        <v>77</v>
      </c>
      <c r="M107" s="215"/>
      <c r="N107" s="165">
        <v>464956</v>
      </c>
      <c r="O107" s="9" t="s">
        <v>178</v>
      </c>
      <c r="P107" s="6"/>
    </row>
    <row r="108" spans="1:16" ht="12.75" customHeight="1">
      <c r="A108" s="166"/>
      <c r="B108" s="166"/>
      <c r="C108" s="166"/>
      <c r="D108" s="10" t="s">
        <v>68</v>
      </c>
      <c r="E108" s="165">
        <v>622844</v>
      </c>
      <c r="F108" s="165">
        <f>F107</f>
        <v>513550</v>
      </c>
      <c r="G108" s="165">
        <f>G107</f>
        <v>48594</v>
      </c>
      <c r="H108" s="165">
        <v>0</v>
      </c>
      <c r="I108" s="165">
        <v>0</v>
      </c>
      <c r="J108" s="165">
        <v>0</v>
      </c>
      <c r="K108" s="165">
        <v>0</v>
      </c>
      <c r="L108" s="214">
        <v>0</v>
      </c>
      <c r="M108" s="214"/>
      <c r="N108" s="165">
        <f>N107</f>
        <v>464956</v>
      </c>
      <c r="O108" s="9"/>
      <c r="P108" s="6"/>
    </row>
    <row r="109" spans="1:16" ht="12.75" customHeight="1">
      <c r="A109" s="166"/>
      <c r="B109" s="166"/>
      <c r="C109" s="166"/>
      <c r="D109" s="10" t="s">
        <v>67</v>
      </c>
      <c r="E109" s="165">
        <v>0</v>
      </c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0</v>
      </c>
      <c r="L109" s="214">
        <v>0</v>
      </c>
      <c r="M109" s="214"/>
      <c r="N109" s="165">
        <v>0</v>
      </c>
      <c r="O109" s="9"/>
      <c r="P109" s="6"/>
    </row>
    <row r="110" spans="1:16" ht="58.5" customHeight="1">
      <c r="A110" s="166" t="s">
        <v>166</v>
      </c>
      <c r="B110" s="166">
        <v>801</v>
      </c>
      <c r="C110" s="166">
        <v>80195</v>
      </c>
      <c r="D110" s="10" t="s">
        <v>358</v>
      </c>
      <c r="E110" s="165">
        <v>250861</v>
      </c>
      <c r="F110" s="165">
        <f>F111</f>
        <v>247506</v>
      </c>
      <c r="G110" s="165">
        <v>0</v>
      </c>
      <c r="H110" s="165">
        <v>0</v>
      </c>
      <c r="I110" s="165">
        <v>0</v>
      </c>
      <c r="J110" s="165">
        <v>0</v>
      </c>
      <c r="K110" s="165">
        <v>0</v>
      </c>
      <c r="L110" s="215" t="s">
        <v>357</v>
      </c>
      <c r="M110" s="215"/>
      <c r="N110" s="165">
        <v>204241</v>
      </c>
      <c r="O110" s="92" t="s">
        <v>359</v>
      </c>
      <c r="P110" s="6"/>
    </row>
    <row r="111" spans="1:16" ht="12.75" customHeight="1">
      <c r="A111" s="166"/>
      <c r="B111" s="166"/>
      <c r="C111" s="166"/>
      <c r="D111" s="10" t="s">
        <v>68</v>
      </c>
      <c r="E111" s="165">
        <f>E110</f>
        <v>250861</v>
      </c>
      <c r="F111" s="165">
        <f>G111+L111+N111</f>
        <v>247506</v>
      </c>
      <c r="G111" s="165">
        <f>G110</f>
        <v>0</v>
      </c>
      <c r="H111" s="165">
        <v>0</v>
      </c>
      <c r="I111" s="165">
        <v>0</v>
      </c>
      <c r="J111" s="165">
        <v>0</v>
      </c>
      <c r="K111" s="165">
        <v>0</v>
      </c>
      <c r="L111" s="214">
        <v>43265</v>
      </c>
      <c r="M111" s="214"/>
      <c r="N111" s="165">
        <f>N110</f>
        <v>204241</v>
      </c>
      <c r="O111" s="9"/>
      <c r="P111" s="6"/>
    </row>
    <row r="112" spans="1:16" ht="12.75" customHeight="1">
      <c r="A112" s="166"/>
      <c r="B112" s="166"/>
      <c r="C112" s="166"/>
      <c r="D112" s="10" t="s">
        <v>67</v>
      </c>
      <c r="E112" s="165">
        <v>0</v>
      </c>
      <c r="F112" s="165">
        <v>0</v>
      </c>
      <c r="G112" s="165">
        <v>0</v>
      </c>
      <c r="H112" s="165">
        <v>0</v>
      </c>
      <c r="I112" s="165">
        <v>0</v>
      </c>
      <c r="J112" s="165">
        <v>0</v>
      </c>
      <c r="K112" s="165">
        <v>0</v>
      </c>
      <c r="L112" s="214">
        <v>0</v>
      </c>
      <c r="M112" s="214"/>
      <c r="N112" s="165">
        <v>0</v>
      </c>
      <c r="O112" s="9"/>
      <c r="P112" s="6"/>
    </row>
    <row r="113" spans="1:16" ht="84" customHeight="1">
      <c r="A113" s="166" t="s">
        <v>167</v>
      </c>
      <c r="B113" s="166">
        <v>851</v>
      </c>
      <c r="C113" s="166">
        <v>85111</v>
      </c>
      <c r="D113" s="10" t="s">
        <v>300</v>
      </c>
      <c r="E113" s="165">
        <v>1478552</v>
      </c>
      <c r="F113" s="165">
        <v>1168592</v>
      </c>
      <c r="G113" s="165">
        <v>1168592</v>
      </c>
      <c r="H113" s="165"/>
      <c r="I113" s="165"/>
      <c r="J113" s="165"/>
      <c r="K113" s="165"/>
      <c r="L113" s="215" t="s">
        <v>77</v>
      </c>
      <c r="M113" s="215"/>
      <c r="N113" s="165"/>
      <c r="O113" s="9" t="s">
        <v>69</v>
      </c>
      <c r="P113" s="6"/>
    </row>
    <row r="114" spans="1:16" ht="12.75" customHeight="1">
      <c r="A114" s="166"/>
      <c r="B114" s="166"/>
      <c r="C114" s="166"/>
      <c r="D114" s="10" t="s">
        <v>68</v>
      </c>
      <c r="E114" s="165">
        <v>0</v>
      </c>
      <c r="F114" s="165">
        <f>G114+J114++L114+N114</f>
        <v>0</v>
      </c>
      <c r="G114" s="165">
        <v>0</v>
      </c>
      <c r="H114" s="165">
        <v>0</v>
      </c>
      <c r="I114" s="165">
        <v>0</v>
      </c>
      <c r="J114" s="165">
        <v>0</v>
      </c>
      <c r="K114" s="165">
        <v>0</v>
      </c>
      <c r="L114" s="214">
        <v>0</v>
      </c>
      <c r="M114" s="214"/>
      <c r="N114" s="165">
        <v>0</v>
      </c>
      <c r="O114" s="9"/>
      <c r="P114" s="6"/>
    </row>
    <row r="115" spans="1:16" ht="12.75" customHeight="1">
      <c r="A115" s="166"/>
      <c r="B115" s="166"/>
      <c r="C115" s="166"/>
      <c r="D115" s="10" t="s">
        <v>67</v>
      </c>
      <c r="E115" s="165">
        <f aca="true" t="shared" si="10" ref="E115:K115">SUM(E113)</f>
        <v>1478552</v>
      </c>
      <c r="F115" s="165">
        <f t="shared" si="10"/>
        <v>1168592</v>
      </c>
      <c r="G115" s="165">
        <f t="shared" si="10"/>
        <v>1168592</v>
      </c>
      <c r="H115" s="165">
        <f t="shared" si="10"/>
        <v>0</v>
      </c>
      <c r="I115" s="165">
        <f t="shared" si="10"/>
        <v>0</v>
      </c>
      <c r="J115" s="165">
        <f t="shared" si="10"/>
        <v>0</v>
      </c>
      <c r="K115" s="165">
        <f t="shared" si="10"/>
        <v>0</v>
      </c>
      <c r="L115" s="214">
        <v>0</v>
      </c>
      <c r="M115" s="214"/>
      <c r="N115" s="165">
        <f>SUM(N113)</f>
        <v>0</v>
      </c>
      <c r="O115" s="24">
        <f>SUM(O113)</f>
        <v>0</v>
      </c>
      <c r="P115" s="6"/>
    </row>
    <row r="116" spans="1:16" ht="80.25" customHeight="1">
      <c r="A116" s="16" t="s">
        <v>171</v>
      </c>
      <c r="B116" s="23">
        <v>851</v>
      </c>
      <c r="C116" s="23">
        <v>85195</v>
      </c>
      <c r="D116" s="22" t="s">
        <v>299</v>
      </c>
      <c r="E116" s="21">
        <v>145300</v>
      </c>
      <c r="F116" s="21">
        <v>10000</v>
      </c>
      <c r="G116" s="21">
        <v>10000</v>
      </c>
      <c r="H116" s="14">
        <v>0</v>
      </c>
      <c r="I116" s="14">
        <v>0</v>
      </c>
      <c r="J116" s="14">
        <v>0</v>
      </c>
      <c r="K116" s="14">
        <v>0</v>
      </c>
      <c r="L116" s="216" t="s">
        <v>91</v>
      </c>
      <c r="M116" s="217"/>
      <c r="N116" s="14">
        <v>0</v>
      </c>
      <c r="O116" s="13" t="s">
        <v>69</v>
      </c>
      <c r="P116" s="6"/>
    </row>
    <row r="117" spans="1:16" ht="12.75">
      <c r="A117" s="16"/>
      <c r="B117" s="16"/>
      <c r="C117" s="16"/>
      <c r="D117" s="15" t="s">
        <v>68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20">
        <v>0</v>
      </c>
      <c r="M117" s="19"/>
      <c r="N117" s="18">
        <v>0</v>
      </c>
      <c r="O117" s="17"/>
      <c r="P117" s="6"/>
    </row>
    <row r="118" spans="1:16" ht="12.75">
      <c r="A118" s="16"/>
      <c r="B118" s="16"/>
      <c r="C118" s="16"/>
      <c r="D118" s="15" t="s">
        <v>67</v>
      </c>
      <c r="E118" s="14">
        <v>145300</v>
      </c>
      <c r="F118" s="14">
        <v>10000</v>
      </c>
      <c r="G118" s="14">
        <v>10000</v>
      </c>
      <c r="H118" s="14"/>
      <c r="I118" s="14"/>
      <c r="J118" s="14"/>
      <c r="K118" s="14"/>
      <c r="L118" s="163"/>
      <c r="M118" s="164"/>
      <c r="N118" s="14"/>
      <c r="O118" s="13"/>
      <c r="P118" s="6"/>
    </row>
    <row r="119" spans="1:16" ht="78.75">
      <c r="A119" s="16" t="s">
        <v>172</v>
      </c>
      <c r="B119" s="23">
        <v>852</v>
      </c>
      <c r="C119" s="23">
        <v>85202</v>
      </c>
      <c r="D119" s="35" t="s">
        <v>164</v>
      </c>
      <c r="E119" s="21">
        <v>347810</v>
      </c>
      <c r="F119" s="21">
        <v>272810</v>
      </c>
      <c r="G119" s="21">
        <v>25000</v>
      </c>
      <c r="H119" s="14">
        <v>0</v>
      </c>
      <c r="I119" s="14">
        <v>0</v>
      </c>
      <c r="J119" s="14">
        <v>0</v>
      </c>
      <c r="K119" s="14">
        <v>0</v>
      </c>
      <c r="L119" s="216" t="s">
        <v>298</v>
      </c>
      <c r="M119" s="217"/>
      <c r="N119" s="14">
        <v>0</v>
      </c>
      <c r="O119" s="13" t="s">
        <v>162</v>
      </c>
      <c r="P119" s="6"/>
    </row>
    <row r="120" spans="1:16" ht="12.75">
      <c r="A120" s="16"/>
      <c r="B120" s="16"/>
      <c r="C120" s="16"/>
      <c r="D120" s="15" t="s">
        <v>68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20">
        <v>0</v>
      </c>
      <c r="M120" s="19"/>
      <c r="N120" s="18">
        <v>0</v>
      </c>
      <c r="O120" s="17"/>
      <c r="P120" s="6"/>
    </row>
    <row r="121" spans="1:16" ht="12.75">
      <c r="A121" s="16"/>
      <c r="B121" s="16"/>
      <c r="C121" s="16"/>
      <c r="D121" s="15" t="s">
        <v>67</v>
      </c>
      <c r="E121" s="14">
        <v>347810</v>
      </c>
      <c r="F121" s="14">
        <v>272810</v>
      </c>
      <c r="G121" s="14">
        <v>25000</v>
      </c>
      <c r="H121" s="14">
        <v>0</v>
      </c>
      <c r="I121" s="14">
        <v>0</v>
      </c>
      <c r="J121" s="14">
        <v>0</v>
      </c>
      <c r="K121" s="14">
        <v>0</v>
      </c>
      <c r="L121" s="224">
        <v>247810</v>
      </c>
      <c r="M121" s="225"/>
      <c r="N121" s="14">
        <v>0</v>
      </c>
      <c r="O121" s="13"/>
      <c r="P121" s="6"/>
    </row>
    <row r="122" spans="1:16" ht="63">
      <c r="A122" s="16" t="s">
        <v>173</v>
      </c>
      <c r="B122" s="23">
        <v>852</v>
      </c>
      <c r="C122" s="23">
        <v>85203</v>
      </c>
      <c r="D122" s="35" t="s">
        <v>117</v>
      </c>
      <c r="E122" s="21">
        <v>590691</v>
      </c>
      <c r="F122" s="21">
        <v>546739</v>
      </c>
      <c r="G122" s="21">
        <v>111269</v>
      </c>
      <c r="H122" s="14">
        <v>0</v>
      </c>
      <c r="I122" s="14">
        <v>0</v>
      </c>
      <c r="J122" s="14">
        <v>0</v>
      </c>
      <c r="K122" s="14">
        <v>0</v>
      </c>
      <c r="L122" s="216" t="s">
        <v>327</v>
      </c>
      <c r="M122" s="217"/>
      <c r="N122" s="14">
        <v>0</v>
      </c>
      <c r="O122" s="13" t="s">
        <v>163</v>
      </c>
      <c r="P122" s="6"/>
    </row>
    <row r="123" spans="1:16" ht="12.75">
      <c r="A123" s="16"/>
      <c r="B123" s="16"/>
      <c r="C123" s="16"/>
      <c r="D123" s="15" t="s">
        <v>68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226">
        <v>0</v>
      </c>
      <c r="M123" s="227"/>
      <c r="N123" s="18">
        <v>0</v>
      </c>
      <c r="O123" s="17"/>
      <c r="P123" s="6"/>
    </row>
    <row r="124" spans="1:16" ht="12.75">
      <c r="A124" s="16"/>
      <c r="B124" s="16"/>
      <c r="C124" s="16"/>
      <c r="D124" s="15" t="s">
        <v>67</v>
      </c>
      <c r="E124" s="14">
        <v>590691</v>
      </c>
      <c r="F124" s="14">
        <v>546739</v>
      </c>
      <c r="G124" s="14">
        <v>111269</v>
      </c>
      <c r="H124" s="14">
        <v>0</v>
      </c>
      <c r="I124" s="14">
        <v>0</v>
      </c>
      <c r="J124" s="14">
        <v>0</v>
      </c>
      <c r="K124" s="14">
        <v>0</v>
      </c>
      <c r="L124" s="224">
        <v>435470</v>
      </c>
      <c r="M124" s="225"/>
      <c r="N124" s="14">
        <v>0</v>
      </c>
      <c r="O124" s="13"/>
      <c r="P124" s="6"/>
    </row>
    <row r="125" spans="1:16" ht="71.25" customHeight="1">
      <c r="A125" s="166" t="s">
        <v>258</v>
      </c>
      <c r="B125" s="166">
        <v>852</v>
      </c>
      <c r="C125" s="166">
        <v>85295</v>
      </c>
      <c r="D125" s="10" t="s">
        <v>88</v>
      </c>
      <c r="E125" s="165">
        <f>SUM(E126:E127)</f>
        <v>783957</v>
      </c>
      <c r="F125" s="165">
        <f>SUM(F126:F127)</f>
        <v>324100</v>
      </c>
      <c r="G125" s="165">
        <f>SUM(G126:G127)</f>
        <v>324100</v>
      </c>
      <c r="H125" s="165">
        <v>0</v>
      </c>
      <c r="I125" s="165">
        <v>0</v>
      </c>
      <c r="J125" s="165">
        <v>0</v>
      </c>
      <c r="K125" s="165">
        <v>0</v>
      </c>
      <c r="L125" s="215" t="s">
        <v>87</v>
      </c>
      <c r="M125" s="215"/>
      <c r="N125" s="165">
        <v>0</v>
      </c>
      <c r="O125" s="9" t="s">
        <v>86</v>
      </c>
      <c r="P125" s="6"/>
    </row>
    <row r="126" spans="1:16" ht="12.75" customHeight="1">
      <c r="A126" s="166"/>
      <c r="B126" s="166"/>
      <c r="C126" s="166"/>
      <c r="D126" s="10" t="s">
        <v>68</v>
      </c>
      <c r="E126" s="165">
        <v>783957</v>
      </c>
      <c r="F126" s="165">
        <f>G126+J126+L126+N126</f>
        <v>324100</v>
      </c>
      <c r="G126" s="165">
        <v>324100</v>
      </c>
      <c r="H126" s="165">
        <v>0</v>
      </c>
      <c r="I126" s="165">
        <v>0</v>
      </c>
      <c r="J126" s="165">
        <v>0</v>
      </c>
      <c r="K126" s="165">
        <v>0</v>
      </c>
      <c r="L126" s="214">
        <v>0</v>
      </c>
      <c r="M126" s="214"/>
      <c r="N126" s="165">
        <f>N125</f>
        <v>0</v>
      </c>
      <c r="O126" s="9"/>
      <c r="P126" s="6"/>
    </row>
    <row r="127" spans="1:16" ht="12.75" customHeight="1">
      <c r="A127" s="166"/>
      <c r="B127" s="166"/>
      <c r="C127" s="166"/>
      <c r="D127" s="10" t="s">
        <v>67</v>
      </c>
      <c r="E127" s="165">
        <v>0</v>
      </c>
      <c r="F127" s="165">
        <f>G127+J127+L127+N127</f>
        <v>0</v>
      </c>
      <c r="G127" s="165">
        <v>0</v>
      </c>
      <c r="H127" s="165">
        <v>0</v>
      </c>
      <c r="I127" s="165">
        <v>0</v>
      </c>
      <c r="J127" s="165">
        <v>0</v>
      </c>
      <c r="K127" s="165">
        <v>0</v>
      </c>
      <c r="L127" s="214">
        <v>0</v>
      </c>
      <c r="M127" s="214"/>
      <c r="N127" s="165">
        <v>0</v>
      </c>
      <c r="O127" s="9"/>
      <c r="P127" s="6"/>
    </row>
    <row r="128" spans="1:16" ht="45" customHeight="1">
      <c r="A128" s="166" t="s">
        <v>259</v>
      </c>
      <c r="B128" s="166">
        <v>852</v>
      </c>
      <c r="C128" s="166">
        <v>85295</v>
      </c>
      <c r="D128" s="10" t="s">
        <v>84</v>
      </c>
      <c r="E128" s="165">
        <f>SUM(E129:E130)</f>
        <v>1999807.81</v>
      </c>
      <c r="F128" s="165">
        <f>SUM(F129:F130)</f>
        <v>358105</v>
      </c>
      <c r="G128" s="165">
        <f>SUM(G129:G130)</f>
        <v>358105</v>
      </c>
      <c r="H128" s="165">
        <v>0</v>
      </c>
      <c r="I128" s="165">
        <v>0</v>
      </c>
      <c r="J128" s="165">
        <v>0</v>
      </c>
      <c r="K128" s="165">
        <v>0</v>
      </c>
      <c r="L128" s="215" t="s">
        <v>349</v>
      </c>
      <c r="M128" s="215"/>
      <c r="N128" s="165">
        <v>0</v>
      </c>
      <c r="O128" s="9" t="s">
        <v>83</v>
      </c>
      <c r="P128" s="6"/>
    </row>
    <row r="129" spans="1:16" ht="12.75" customHeight="1">
      <c r="A129" s="166"/>
      <c r="B129" s="166"/>
      <c r="C129" s="166"/>
      <c r="D129" s="10" t="s">
        <v>68</v>
      </c>
      <c r="E129" s="165">
        <v>1840555.21</v>
      </c>
      <c r="F129" s="165">
        <f>G129+J129+L129+N129</f>
        <v>358105</v>
      </c>
      <c r="G129" s="165">
        <v>358105</v>
      </c>
      <c r="H129" s="165">
        <v>0</v>
      </c>
      <c r="I129" s="165">
        <v>0</v>
      </c>
      <c r="J129" s="165">
        <v>0</v>
      </c>
      <c r="K129" s="165">
        <v>0</v>
      </c>
      <c r="L129" s="214">
        <v>0</v>
      </c>
      <c r="M129" s="214"/>
      <c r="N129" s="165">
        <f>N128</f>
        <v>0</v>
      </c>
      <c r="O129" s="9"/>
      <c r="P129" s="6"/>
    </row>
    <row r="130" spans="1:16" ht="12.75" customHeight="1">
      <c r="A130" s="166"/>
      <c r="B130" s="166"/>
      <c r="C130" s="166"/>
      <c r="D130" s="10" t="s">
        <v>67</v>
      </c>
      <c r="E130" s="165">
        <v>159252.6</v>
      </c>
      <c r="F130" s="165">
        <f>G130+J130+L130+N130</f>
        <v>0</v>
      </c>
      <c r="G130" s="165">
        <v>0</v>
      </c>
      <c r="H130" s="165">
        <v>0</v>
      </c>
      <c r="I130" s="165">
        <v>0</v>
      </c>
      <c r="J130" s="165">
        <v>0</v>
      </c>
      <c r="K130" s="165">
        <v>0</v>
      </c>
      <c r="L130" s="214">
        <v>0</v>
      </c>
      <c r="M130" s="214"/>
      <c r="N130" s="165">
        <v>0</v>
      </c>
      <c r="O130" s="9"/>
      <c r="P130" s="6"/>
    </row>
    <row r="131" spans="1:16" ht="95.25" customHeight="1">
      <c r="A131" s="166" t="s">
        <v>260</v>
      </c>
      <c r="B131" s="166">
        <v>854</v>
      </c>
      <c r="C131" s="166">
        <v>85410</v>
      </c>
      <c r="D131" s="10" t="s">
        <v>350</v>
      </c>
      <c r="E131" s="165">
        <f>SUM(E132:E133)</f>
        <v>3711891</v>
      </c>
      <c r="F131" s="165">
        <f>SUM(F132:F133)</f>
        <v>3560601</v>
      </c>
      <c r="G131" s="165">
        <v>1695615</v>
      </c>
      <c r="H131" s="165">
        <f>SUM(H132:H133)</f>
        <v>0</v>
      </c>
      <c r="I131" s="165">
        <v>0</v>
      </c>
      <c r="J131" s="165">
        <v>0</v>
      </c>
      <c r="K131" s="165">
        <v>0</v>
      </c>
      <c r="L131" s="215" t="s">
        <v>297</v>
      </c>
      <c r="M131" s="215"/>
      <c r="N131" s="165">
        <v>0</v>
      </c>
      <c r="O131" s="9" t="s">
        <v>69</v>
      </c>
      <c r="P131" s="6"/>
    </row>
    <row r="132" spans="1:16" ht="12.75" customHeight="1">
      <c r="A132" s="166"/>
      <c r="B132" s="166"/>
      <c r="C132" s="166"/>
      <c r="D132" s="10" t="s">
        <v>68</v>
      </c>
      <c r="E132" s="165">
        <v>0</v>
      </c>
      <c r="F132" s="165">
        <f>G132+J132+L132+N132+H132</f>
        <v>0</v>
      </c>
      <c r="G132" s="165">
        <v>0</v>
      </c>
      <c r="H132" s="165">
        <v>0</v>
      </c>
      <c r="I132" s="165">
        <v>0</v>
      </c>
      <c r="J132" s="165">
        <v>0</v>
      </c>
      <c r="K132" s="165">
        <v>0</v>
      </c>
      <c r="L132" s="214">
        <v>0</v>
      </c>
      <c r="M132" s="214"/>
      <c r="N132" s="165">
        <v>0</v>
      </c>
      <c r="O132" s="9"/>
      <c r="P132" s="6"/>
    </row>
    <row r="133" spans="1:16" ht="12.75" customHeight="1">
      <c r="A133" s="166"/>
      <c r="B133" s="166"/>
      <c r="C133" s="166"/>
      <c r="D133" s="10" t="s">
        <v>67</v>
      </c>
      <c r="E133" s="165">
        <v>3711891</v>
      </c>
      <c r="F133" s="165">
        <f>G133+J133+L133+N133+H133</f>
        <v>3560601</v>
      </c>
      <c r="G133" s="165">
        <v>1695615</v>
      </c>
      <c r="H133" s="165">
        <v>0</v>
      </c>
      <c r="I133" s="165">
        <v>0</v>
      </c>
      <c r="J133" s="165">
        <v>0</v>
      </c>
      <c r="K133" s="165">
        <v>0</v>
      </c>
      <c r="L133" s="214">
        <v>1864986</v>
      </c>
      <c r="M133" s="214"/>
      <c r="N133" s="165">
        <v>0</v>
      </c>
      <c r="O133" s="9"/>
      <c r="P133" s="6"/>
    </row>
    <row r="134" spans="1:16" ht="86.25" customHeight="1">
      <c r="A134" s="166" t="s">
        <v>270</v>
      </c>
      <c r="B134" s="166">
        <v>855</v>
      </c>
      <c r="C134" s="166">
        <v>85510</v>
      </c>
      <c r="D134" s="12" t="s">
        <v>80</v>
      </c>
      <c r="E134" s="165">
        <v>4460184.62</v>
      </c>
      <c r="F134" s="165">
        <f>F136</f>
        <v>1930130</v>
      </c>
      <c r="G134" s="165">
        <v>239681</v>
      </c>
      <c r="H134" s="165">
        <v>0</v>
      </c>
      <c r="I134" s="165">
        <v>0</v>
      </c>
      <c r="J134" s="165">
        <v>0</v>
      </c>
      <c r="K134" s="165">
        <v>0</v>
      </c>
      <c r="L134" s="215" t="s">
        <v>296</v>
      </c>
      <c r="M134" s="215"/>
      <c r="N134" s="165">
        <v>0</v>
      </c>
      <c r="O134" s="9" t="s">
        <v>69</v>
      </c>
      <c r="P134" s="6"/>
    </row>
    <row r="135" spans="1:16" ht="12.75" customHeight="1">
      <c r="A135" s="166"/>
      <c r="B135" s="166"/>
      <c r="C135" s="166"/>
      <c r="D135" s="10" t="s">
        <v>68</v>
      </c>
      <c r="E135" s="165">
        <v>0</v>
      </c>
      <c r="F135" s="165">
        <v>0</v>
      </c>
      <c r="G135" s="165">
        <v>0</v>
      </c>
      <c r="H135" s="165">
        <v>0</v>
      </c>
      <c r="I135" s="165">
        <v>0</v>
      </c>
      <c r="J135" s="165">
        <v>0</v>
      </c>
      <c r="K135" s="165">
        <v>0</v>
      </c>
      <c r="L135" s="214">
        <v>0</v>
      </c>
      <c r="M135" s="214"/>
      <c r="N135" s="165">
        <v>0</v>
      </c>
      <c r="O135" s="9"/>
      <c r="P135" s="6"/>
    </row>
    <row r="136" spans="1:16" ht="12.75" customHeight="1">
      <c r="A136" s="166"/>
      <c r="B136" s="166"/>
      <c r="C136" s="166"/>
      <c r="D136" s="10" t="s">
        <v>67</v>
      </c>
      <c r="E136" s="165">
        <f>E134</f>
        <v>4460184.62</v>
      </c>
      <c r="F136" s="165">
        <f>G136+N136+L136</f>
        <v>1930130</v>
      </c>
      <c r="G136" s="165">
        <v>239681</v>
      </c>
      <c r="H136" s="165">
        <v>0</v>
      </c>
      <c r="I136" s="165">
        <v>0</v>
      </c>
      <c r="J136" s="165">
        <v>0</v>
      </c>
      <c r="K136" s="165">
        <v>0</v>
      </c>
      <c r="L136" s="214">
        <v>1690449</v>
      </c>
      <c r="M136" s="214"/>
      <c r="N136" s="165">
        <f>N134</f>
        <v>0</v>
      </c>
      <c r="O136" s="9"/>
      <c r="P136" s="6"/>
    </row>
    <row r="137" spans="1:16" ht="72.75" customHeight="1">
      <c r="A137" s="166" t="s">
        <v>271</v>
      </c>
      <c r="B137" s="11">
        <v>900</v>
      </c>
      <c r="C137" s="11">
        <v>90019</v>
      </c>
      <c r="D137" s="12" t="s">
        <v>295</v>
      </c>
      <c r="E137" s="165">
        <v>12400</v>
      </c>
      <c r="F137" s="165">
        <v>6000</v>
      </c>
      <c r="G137" s="165">
        <v>6000</v>
      </c>
      <c r="H137" s="165">
        <v>0</v>
      </c>
      <c r="I137" s="165">
        <v>0</v>
      </c>
      <c r="J137" s="165">
        <v>0</v>
      </c>
      <c r="K137" s="165">
        <v>0</v>
      </c>
      <c r="L137" s="215" t="s">
        <v>77</v>
      </c>
      <c r="M137" s="215"/>
      <c r="N137" s="165">
        <v>0</v>
      </c>
      <c r="O137" s="9" t="s">
        <v>69</v>
      </c>
      <c r="P137" s="6"/>
    </row>
    <row r="138" spans="1:16" ht="12.75" customHeight="1">
      <c r="A138" s="166"/>
      <c r="B138" s="166"/>
      <c r="C138" s="166"/>
      <c r="D138" s="10" t="s">
        <v>68</v>
      </c>
      <c r="E138" s="165">
        <v>12400</v>
      </c>
      <c r="F138" s="165">
        <v>6000</v>
      </c>
      <c r="G138" s="165">
        <v>6000</v>
      </c>
      <c r="H138" s="165">
        <v>0</v>
      </c>
      <c r="I138" s="165">
        <v>0</v>
      </c>
      <c r="J138" s="165">
        <v>0</v>
      </c>
      <c r="K138" s="165">
        <v>0</v>
      </c>
      <c r="L138" s="214">
        <v>0</v>
      </c>
      <c r="M138" s="214"/>
      <c r="N138" s="165">
        <v>0</v>
      </c>
      <c r="O138" s="9"/>
      <c r="P138" s="6"/>
    </row>
    <row r="139" spans="1:16" ht="12.75" customHeight="1">
      <c r="A139" s="166"/>
      <c r="B139" s="166"/>
      <c r="C139" s="166"/>
      <c r="D139" s="10" t="s">
        <v>67</v>
      </c>
      <c r="E139" s="165">
        <v>0</v>
      </c>
      <c r="F139" s="165">
        <v>0</v>
      </c>
      <c r="G139" s="165">
        <v>0</v>
      </c>
      <c r="H139" s="165">
        <v>0</v>
      </c>
      <c r="I139" s="165">
        <v>0</v>
      </c>
      <c r="J139" s="165">
        <v>0</v>
      </c>
      <c r="K139" s="165">
        <v>0</v>
      </c>
      <c r="L139" s="214">
        <v>0</v>
      </c>
      <c r="M139" s="214"/>
      <c r="N139" s="165">
        <f>N137</f>
        <v>0</v>
      </c>
      <c r="O139" s="9"/>
      <c r="P139" s="6"/>
    </row>
    <row r="140" spans="1:16" ht="54" customHeight="1">
      <c r="A140" s="166" t="s">
        <v>272</v>
      </c>
      <c r="B140" s="166">
        <v>900</v>
      </c>
      <c r="C140" s="166">
        <v>90019</v>
      </c>
      <c r="D140" s="10" t="s">
        <v>294</v>
      </c>
      <c r="E140" s="165">
        <v>559050</v>
      </c>
      <c r="F140" s="165">
        <f>G140</f>
        <v>454500</v>
      </c>
      <c r="G140" s="165">
        <f>SUM(G141:G142)</f>
        <v>454500</v>
      </c>
      <c r="H140" s="165">
        <v>0</v>
      </c>
      <c r="I140" s="165">
        <v>0</v>
      </c>
      <c r="J140" s="165">
        <v>0</v>
      </c>
      <c r="K140" s="165">
        <v>0</v>
      </c>
      <c r="L140" s="215" t="s">
        <v>77</v>
      </c>
      <c r="M140" s="215"/>
      <c r="N140" s="165">
        <v>0</v>
      </c>
      <c r="O140" s="9" t="s">
        <v>69</v>
      </c>
      <c r="P140" s="6"/>
    </row>
    <row r="141" spans="1:16" ht="12.75" customHeight="1">
      <c r="A141" s="166"/>
      <c r="B141" s="166"/>
      <c r="C141" s="166"/>
      <c r="D141" s="10" t="s">
        <v>68</v>
      </c>
      <c r="E141" s="165">
        <v>0</v>
      </c>
      <c r="F141" s="165">
        <v>0</v>
      </c>
      <c r="G141" s="165">
        <v>0</v>
      </c>
      <c r="H141" s="165">
        <v>0</v>
      </c>
      <c r="I141" s="165">
        <v>0</v>
      </c>
      <c r="J141" s="165">
        <v>0</v>
      </c>
      <c r="K141" s="165">
        <v>0</v>
      </c>
      <c r="L141" s="214">
        <v>0</v>
      </c>
      <c r="M141" s="214"/>
      <c r="N141" s="165">
        <v>0</v>
      </c>
      <c r="O141" s="9"/>
      <c r="P141" s="6"/>
    </row>
    <row r="142" spans="1:16" ht="12.75" customHeight="1">
      <c r="A142" s="166"/>
      <c r="B142" s="166"/>
      <c r="C142" s="166"/>
      <c r="D142" s="10" t="s">
        <v>67</v>
      </c>
      <c r="E142" s="165">
        <f>E140</f>
        <v>559050</v>
      </c>
      <c r="F142" s="165">
        <f>G142</f>
        <v>454500</v>
      </c>
      <c r="G142" s="165">
        <v>454500</v>
      </c>
      <c r="H142" s="165">
        <v>0</v>
      </c>
      <c r="I142" s="165">
        <v>0</v>
      </c>
      <c r="J142" s="165">
        <v>0</v>
      </c>
      <c r="K142" s="165">
        <v>0</v>
      </c>
      <c r="L142" s="214">
        <v>0</v>
      </c>
      <c r="M142" s="214"/>
      <c r="N142" s="165">
        <f>N140</f>
        <v>0</v>
      </c>
      <c r="O142" s="9"/>
      <c r="P142" s="6"/>
    </row>
    <row r="143" spans="1:16" ht="67.5" customHeight="1">
      <c r="A143" s="166">
        <v>45</v>
      </c>
      <c r="B143" s="11">
        <v>900</v>
      </c>
      <c r="C143" s="11">
        <v>90095</v>
      </c>
      <c r="D143" s="10" t="s">
        <v>277</v>
      </c>
      <c r="E143" s="165">
        <f>(E144+E145)</f>
        <v>49692</v>
      </c>
      <c r="F143" s="165">
        <f>(F144+F145)</f>
        <v>49692</v>
      </c>
      <c r="G143" s="165">
        <v>49692</v>
      </c>
      <c r="H143" s="165">
        <v>0</v>
      </c>
      <c r="I143" s="165">
        <v>0</v>
      </c>
      <c r="J143" s="165">
        <v>0</v>
      </c>
      <c r="K143" s="165">
        <v>0</v>
      </c>
      <c r="L143" s="215" t="s">
        <v>70</v>
      </c>
      <c r="M143" s="215"/>
      <c r="N143" s="165">
        <f>(N144+N145)</f>
        <v>0</v>
      </c>
      <c r="O143" s="9" t="s">
        <v>69</v>
      </c>
      <c r="P143" s="6"/>
    </row>
    <row r="144" spans="1:16" ht="18" customHeight="1">
      <c r="A144" s="166"/>
      <c r="B144" s="166"/>
      <c r="C144" s="166"/>
      <c r="D144" s="10" t="s">
        <v>68</v>
      </c>
      <c r="E144" s="165">
        <v>49692</v>
      </c>
      <c r="F144" s="165">
        <f>G144+J144++L144+N144</f>
        <v>49692</v>
      </c>
      <c r="G144" s="165">
        <f>G143</f>
        <v>49692</v>
      </c>
      <c r="H144" s="165">
        <v>0</v>
      </c>
      <c r="I144" s="165">
        <v>0</v>
      </c>
      <c r="J144" s="165">
        <v>0</v>
      </c>
      <c r="K144" s="165">
        <v>0</v>
      </c>
      <c r="L144" s="214">
        <v>0</v>
      </c>
      <c r="M144" s="214"/>
      <c r="N144" s="165">
        <v>0</v>
      </c>
      <c r="O144" s="9"/>
      <c r="P144" s="6"/>
    </row>
    <row r="145" spans="1:16" ht="15.75" customHeight="1">
      <c r="A145" s="166"/>
      <c r="B145" s="166"/>
      <c r="C145" s="166"/>
      <c r="D145" s="10" t="s">
        <v>67</v>
      </c>
      <c r="E145" s="165">
        <v>0</v>
      </c>
      <c r="F145" s="165">
        <f>G145+J145+L145+N145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214">
        <v>0</v>
      </c>
      <c r="M145" s="214"/>
      <c r="N145" s="165">
        <v>0</v>
      </c>
      <c r="O145" s="9"/>
      <c r="P145" s="6"/>
    </row>
    <row r="146" spans="1:16" ht="73.5" customHeight="1">
      <c r="A146" s="166" t="s">
        <v>273</v>
      </c>
      <c r="B146" s="166">
        <v>921</v>
      </c>
      <c r="C146" s="166">
        <v>92195</v>
      </c>
      <c r="D146" s="10" t="s">
        <v>293</v>
      </c>
      <c r="E146" s="165">
        <v>92265</v>
      </c>
      <c r="F146" s="165">
        <f>G146</f>
        <v>20000</v>
      </c>
      <c r="G146" s="165">
        <v>20000</v>
      </c>
      <c r="H146" s="165">
        <v>0</v>
      </c>
      <c r="I146" s="165">
        <v>0</v>
      </c>
      <c r="J146" s="165">
        <v>0</v>
      </c>
      <c r="K146" s="165">
        <v>0</v>
      </c>
      <c r="L146" s="215" t="s">
        <v>77</v>
      </c>
      <c r="M146" s="215"/>
      <c r="N146" s="165">
        <v>0</v>
      </c>
      <c r="O146" s="9" t="s">
        <v>69</v>
      </c>
      <c r="P146" s="6"/>
    </row>
    <row r="147" spans="1:16" ht="12.75" customHeight="1">
      <c r="A147" s="166"/>
      <c r="B147" s="166"/>
      <c r="C147" s="166"/>
      <c r="D147" s="10" t="s">
        <v>68</v>
      </c>
      <c r="E147" s="165">
        <v>0</v>
      </c>
      <c r="F147" s="165">
        <v>0</v>
      </c>
      <c r="G147" s="165">
        <v>0</v>
      </c>
      <c r="H147" s="165">
        <v>0</v>
      </c>
      <c r="I147" s="165">
        <v>0</v>
      </c>
      <c r="J147" s="165">
        <v>0</v>
      </c>
      <c r="K147" s="165">
        <v>0</v>
      </c>
      <c r="L147" s="214">
        <v>0</v>
      </c>
      <c r="M147" s="214"/>
      <c r="N147" s="165">
        <v>0</v>
      </c>
      <c r="O147" s="9"/>
      <c r="P147" s="6"/>
    </row>
    <row r="148" spans="1:16" ht="12.75" customHeight="1">
      <c r="A148" s="166"/>
      <c r="B148" s="166"/>
      <c r="C148" s="166"/>
      <c r="D148" s="10" t="s">
        <v>67</v>
      </c>
      <c r="E148" s="165">
        <f>E146</f>
        <v>92265</v>
      </c>
      <c r="F148" s="165">
        <f>G148</f>
        <v>20000</v>
      </c>
      <c r="G148" s="165">
        <v>20000</v>
      </c>
      <c r="H148" s="165">
        <v>0</v>
      </c>
      <c r="I148" s="165">
        <v>0</v>
      </c>
      <c r="J148" s="165">
        <v>0</v>
      </c>
      <c r="K148" s="165">
        <v>0</v>
      </c>
      <c r="L148" s="214">
        <v>0</v>
      </c>
      <c r="M148" s="214"/>
      <c r="N148" s="165">
        <f>N146</f>
        <v>0</v>
      </c>
      <c r="O148" s="9"/>
      <c r="P148" s="6"/>
    </row>
    <row r="149" spans="1:16" ht="56.25" customHeight="1">
      <c r="A149" s="166" t="s">
        <v>370</v>
      </c>
      <c r="B149" s="11">
        <v>926</v>
      </c>
      <c r="C149" s="11">
        <v>92695</v>
      </c>
      <c r="D149" s="10" t="s">
        <v>75</v>
      </c>
      <c r="E149" s="165">
        <f>(E150+E151)</f>
        <v>7000</v>
      </c>
      <c r="F149" s="165">
        <f>(F150+F151)</f>
        <v>1000</v>
      </c>
      <c r="G149" s="165">
        <v>1000</v>
      </c>
      <c r="H149" s="165">
        <v>0</v>
      </c>
      <c r="I149" s="165">
        <v>0</v>
      </c>
      <c r="J149" s="165">
        <v>0</v>
      </c>
      <c r="K149" s="165">
        <v>0</v>
      </c>
      <c r="L149" s="215" t="s">
        <v>70</v>
      </c>
      <c r="M149" s="215"/>
      <c r="N149" s="165">
        <f>(N150+N151)</f>
        <v>0</v>
      </c>
      <c r="O149" s="9" t="s">
        <v>69</v>
      </c>
      <c r="P149" s="6"/>
    </row>
    <row r="150" spans="1:16" ht="12.75" customHeight="1">
      <c r="A150" s="166"/>
      <c r="B150" s="166"/>
      <c r="C150" s="166"/>
      <c r="D150" s="10" t="s">
        <v>68</v>
      </c>
      <c r="E150" s="165">
        <v>7000</v>
      </c>
      <c r="F150" s="165">
        <f>G150+J150++L150+N150</f>
        <v>1000</v>
      </c>
      <c r="G150" s="165">
        <f>G149</f>
        <v>1000</v>
      </c>
      <c r="H150" s="165">
        <v>0</v>
      </c>
      <c r="I150" s="165">
        <v>0</v>
      </c>
      <c r="J150" s="165">
        <v>0</v>
      </c>
      <c r="K150" s="165">
        <v>0</v>
      </c>
      <c r="L150" s="214">
        <v>0</v>
      </c>
      <c r="M150" s="214"/>
      <c r="N150" s="165">
        <v>0</v>
      </c>
      <c r="O150" s="9"/>
      <c r="P150" s="6"/>
    </row>
    <row r="151" spans="1:16" ht="12.75" customHeight="1">
      <c r="A151" s="166"/>
      <c r="B151" s="166"/>
      <c r="C151" s="166"/>
      <c r="D151" s="10" t="s">
        <v>67</v>
      </c>
      <c r="E151" s="165">
        <v>0</v>
      </c>
      <c r="F151" s="165">
        <f>G151+J151+L151+N151</f>
        <v>0</v>
      </c>
      <c r="G151" s="165">
        <v>0</v>
      </c>
      <c r="H151" s="165">
        <v>0</v>
      </c>
      <c r="I151" s="165">
        <v>0</v>
      </c>
      <c r="J151" s="165">
        <v>0</v>
      </c>
      <c r="K151" s="165">
        <v>0</v>
      </c>
      <c r="L151" s="214">
        <v>0</v>
      </c>
      <c r="M151" s="214"/>
      <c r="N151" s="165">
        <v>0</v>
      </c>
      <c r="O151" s="9"/>
      <c r="P151" s="6"/>
    </row>
    <row r="152" spans="1:16" ht="54.75" customHeight="1">
      <c r="A152" s="166" t="s">
        <v>371</v>
      </c>
      <c r="B152" s="11">
        <v>926</v>
      </c>
      <c r="C152" s="11">
        <v>92695</v>
      </c>
      <c r="D152" s="10" t="s">
        <v>73</v>
      </c>
      <c r="E152" s="165">
        <f>(E153+E154)</f>
        <v>7000</v>
      </c>
      <c r="F152" s="165">
        <f>(F153+F154)</f>
        <v>1000</v>
      </c>
      <c r="G152" s="165">
        <v>1000</v>
      </c>
      <c r="H152" s="165">
        <v>0</v>
      </c>
      <c r="I152" s="165">
        <v>0</v>
      </c>
      <c r="J152" s="165">
        <v>0</v>
      </c>
      <c r="K152" s="165">
        <v>0</v>
      </c>
      <c r="L152" s="215" t="s">
        <v>70</v>
      </c>
      <c r="M152" s="215"/>
      <c r="N152" s="165">
        <f>(N153+N154)</f>
        <v>0</v>
      </c>
      <c r="O152" s="9" t="s">
        <v>69</v>
      </c>
      <c r="P152" s="6"/>
    </row>
    <row r="153" spans="1:16" ht="12.75" customHeight="1">
      <c r="A153" s="166"/>
      <c r="B153" s="166"/>
      <c r="C153" s="166"/>
      <c r="D153" s="10" t="s">
        <v>68</v>
      </c>
      <c r="E153" s="165">
        <v>7000</v>
      </c>
      <c r="F153" s="165">
        <f>G153+J153++L153+N153</f>
        <v>1000</v>
      </c>
      <c r="G153" s="165">
        <f>G152</f>
        <v>1000</v>
      </c>
      <c r="H153" s="165">
        <v>0</v>
      </c>
      <c r="I153" s="165">
        <v>0</v>
      </c>
      <c r="J153" s="165">
        <v>0</v>
      </c>
      <c r="K153" s="165">
        <v>0</v>
      </c>
      <c r="L153" s="214">
        <v>0</v>
      </c>
      <c r="M153" s="214"/>
      <c r="N153" s="165">
        <v>0</v>
      </c>
      <c r="O153" s="9"/>
      <c r="P153" s="6"/>
    </row>
    <row r="154" spans="1:16" ht="12.75" customHeight="1">
      <c r="A154" s="166"/>
      <c r="B154" s="166"/>
      <c r="C154" s="166"/>
      <c r="D154" s="10" t="s">
        <v>67</v>
      </c>
      <c r="E154" s="165">
        <v>0</v>
      </c>
      <c r="F154" s="165">
        <f>G154+J154+L154+N154</f>
        <v>0</v>
      </c>
      <c r="G154" s="165">
        <v>0</v>
      </c>
      <c r="H154" s="165">
        <v>0</v>
      </c>
      <c r="I154" s="165">
        <v>0</v>
      </c>
      <c r="J154" s="165">
        <v>0</v>
      </c>
      <c r="K154" s="165">
        <v>0</v>
      </c>
      <c r="L154" s="214">
        <v>0</v>
      </c>
      <c r="M154" s="214"/>
      <c r="N154" s="165">
        <v>0</v>
      </c>
      <c r="O154" s="9"/>
      <c r="P154" s="6"/>
    </row>
    <row r="155" spans="1:16" ht="56.25" customHeight="1">
      <c r="A155" s="166" t="s">
        <v>441</v>
      </c>
      <c r="B155" s="11">
        <v>926</v>
      </c>
      <c r="C155" s="11">
        <v>92695</v>
      </c>
      <c r="D155" s="10" t="s">
        <v>71</v>
      </c>
      <c r="E155" s="165">
        <f>(E156+E157)</f>
        <v>7000</v>
      </c>
      <c r="F155" s="165">
        <f>(F156+F157)</f>
        <v>1000</v>
      </c>
      <c r="G155" s="165">
        <v>1000</v>
      </c>
      <c r="H155" s="165">
        <v>0</v>
      </c>
      <c r="I155" s="165">
        <v>0</v>
      </c>
      <c r="J155" s="165">
        <v>0</v>
      </c>
      <c r="K155" s="165">
        <v>0</v>
      </c>
      <c r="L155" s="215" t="s">
        <v>70</v>
      </c>
      <c r="M155" s="215"/>
      <c r="N155" s="165">
        <f>(N156+N157)</f>
        <v>0</v>
      </c>
      <c r="O155" s="9" t="s">
        <v>69</v>
      </c>
      <c r="P155" s="6"/>
    </row>
    <row r="156" spans="1:16" ht="12.75" customHeight="1">
      <c r="A156" s="166"/>
      <c r="B156" s="166"/>
      <c r="C156" s="166"/>
      <c r="D156" s="10" t="s">
        <v>68</v>
      </c>
      <c r="E156" s="165">
        <v>7000</v>
      </c>
      <c r="F156" s="165">
        <f>G156+J156++L156+N156</f>
        <v>1000</v>
      </c>
      <c r="G156" s="165">
        <f>G155</f>
        <v>1000</v>
      </c>
      <c r="H156" s="165">
        <v>0</v>
      </c>
      <c r="I156" s="165">
        <v>0</v>
      </c>
      <c r="J156" s="165">
        <v>0</v>
      </c>
      <c r="K156" s="165">
        <v>0</v>
      </c>
      <c r="L156" s="214">
        <v>0</v>
      </c>
      <c r="M156" s="214"/>
      <c r="N156" s="165">
        <v>0</v>
      </c>
      <c r="O156" s="9"/>
      <c r="P156" s="6"/>
    </row>
    <row r="157" spans="1:16" ht="12.75" customHeight="1">
      <c r="A157" s="166"/>
      <c r="B157" s="166"/>
      <c r="C157" s="166"/>
      <c r="D157" s="10" t="s">
        <v>67</v>
      </c>
      <c r="E157" s="165">
        <v>0</v>
      </c>
      <c r="F157" s="165">
        <f>G157+J157+L157+N157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214">
        <v>0</v>
      </c>
      <c r="M157" s="214"/>
      <c r="N157" s="165">
        <v>0</v>
      </c>
      <c r="O157" s="9"/>
      <c r="P157" s="6"/>
    </row>
    <row r="158" spans="1:16" ht="21" customHeight="1">
      <c r="A158" s="219" t="s">
        <v>28</v>
      </c>
      <c r="B158" s="219"/>
      <c r="C158" s="219"/>
      <c r="D158" s="219"/>
      <c r="E158" s="8">
        <f>SUM(E11+E14+E17+E20+E23+E26+E29+E32+E35+E38+E41+E44+E47+E50+E53+E56+E59+E62+E65+E68+E71+E74+E77+E80+E83+E86+E89+E92+E95+E98+E101+E104+E107+E110+E113+E116+E119+E122+E125+E128+E131+E134+E137+E140+E143+E146+E149+E152+E155)</f>
        <v>84026655.28</v>
      </c>
      <c r="F158" s="8">
        <f aca="true" t="shared" si="11" ref="F158:K158">SUM(F11+F14+F17+F20+F23+F26+F29+F32+F35+F38+F41+F44+F47+F50+F53+F56+F59+F62+F65+F68+F71+F74+F77+F80+F83+F86+F89+F92+F95+F98+F101+F104+F107+F110+F113+F116+F119+F122+F125+F128+F131+F134+F137+F140+F143+F146+F149+F152+F155)</f>
        <v>53229789.47</v>
      </c>
      <c r="G158" s="8">
        <f t="shared" si="11"/>
        <v>10612467</v>
      </c>
      <c r="H158" s="170">
        <f t="shared" si="11"/>
        <v>3863802</v>
      </c>
      <c r="I158" s="170">
        <f t="shared" si="11"/>
        <v>147899.9</v>
      </c>
      <c r="J158" s="8">
        <f t="shared" si="11"/>
        <v>0</v>
      </c>
      <c r="K158" s="8">
        <f t="shared" si="11"/>
        <v>0</v>
      </c>
      <c r="L158" s="223">
        <f>SUM(L159:L160)</f>
        <v>36034563.57</v>
      </c>
      <c r="M158" s="223"/>
      <c r="N158" s="8">
        <f>SUM(N11+N14+N17+N20+N23+N26+N29+N32+N35+N38+N41+N44+N47+N50+N53+N56+N59+N62+N65+N68+N71+N74+N77+N80+N83+N86+N89+N92+N95+N98+N101+N104+N107+N110+N113+N116+N119+N122+N125+N128+N131+N134+N137+N140+N143+N146+N149+N152+N155)</f>
        <v>2444863</v>
      </c>
      <c r="O158" s="168" t="s">
        <v>66</v>
      </c>
      <c r="P158" s="6"/>
    </row>
    <row r="159" spans="1:16" ht="21" customHeight="1">
      <c r="A159" s="219" t="s">
        <v>28</v>
      </c>
      <c r="B159" s="219"/>
      <c r="C159" s="219"/>
      <c r="D159" s="167" t="s">
        <v>68</v>
      </c>
      <c r="E159" s="8">
        <f>SUM(E12+E15+E18+E21+E24+E27+E30+E33+E36+E39+E42+E45+E48+E51+E54+E57+E60+E63+E66+E69+E72+E75+E78+E81+E84+E87+E90+E93+E96+E99+E102+E105+E108+E111+E114+E117+E120+E123+E126+E129+E132+E135+E138+E141+E144+E147+E150+E153+E156)</f>
        <v>10952486.059999999</v>
      </c>
      <c r="F159" s="8">
        <f aca="true" t="shared" si="12" ref="F159:K159">SUM(F12+F15+F18+F21+F24+F27+F30+F33+F36+F39+F42+F45+F48+F51+F54+F57+F60+F63+F66+F69+F72+F75+F78+F81+F84+F87+F90+F93+F96+F99+F102+F105+F108+F111+F114+F117+F120+F123+F126+F129+F132+F135+F138+F141+F144+F147+F150+F153+F156)</f>
        <v>6156532.470000001</v>
      </c>
      <c r="G159" s="8">
        <f t="shared" si="12"/>
        <v>1549857</v>
      </c>
      <c r="H159" s="170">
        <f t="shared" si="12"/>
        <v>0</v>
      </c>
      <c r="I159" s="170">
        <f t="shared" si="12"/>
        <v>147899.9</v>
      </c>
      <c r="J159" s="8">
        <f t="shared" si="12"/>
        <v>0</v>
      </c>
      <c r="K159" s="8">
        <f t="shared" si="12"/>
        <v>0</v>
      </c>
      <c r="L159" s="220">
        <v>2045599.57</v>
      </c>
      <c r="M159" s="220"/>
      <c r="N159" s="8">
        <f>SUM(N12+N15+N18+N21+N24+N27+N30+N33+N36+N39+N42+N45+N48+N51+N54+N57+N60+N63+N66+N69+N72+N75+N78+N81+N84+N87+N90+N93+N96+N99+N102+N105+N108+N111+N114+N117+N120+N123+N126+N129+N132+N135+N138+N141+N144+N147+N150+N153+N156)</f>
        <v>2383288</v>
      </c>
      <c r="O159" s="7" t="s">
        <v>66</v>
      </c>
      <c r="P159" s="6"/>
    </row>
    <row r="160" spans="1:16" ht="21" customHeight="1">
      <c r="A160" s="219" t="s">
        <v>28</v>
      </c>
      <c r="B160" s="219"/>
      <c r="C160" s="219"/>
      <c r="D160" s="167" t="s">
        <v>67</v>
      </c>
      <c r="E160" s="8">
        <f>SUM(E13+E16+E19+E22+E25+E28+E31+E34+E37+E40+E43+E46+E49+E52+E55+E58+E61+E64+E67+E70+E73+E76+E79+E82+E85+E88+E91+E94+E97+E100+E103+E106+E109+E112+E115+E118+E121+E124+E127+E130+E133+E136+E139+E142+E145+E148+E151+E154+E157)</f>
        <v>73074169.22</v>
      </c>
      <c r="F160" s="8">
        <f aca="true" t="shared" si="13" ref="F160:K160">SUM(F13+F16+F19+F22+F25+F28+F31+F34+F37+F40+F43+F46+F49+F52+F55+F58+F61+F64+F67+F70+F73+F76+F79+F82+F85+F88+F91+F94+F97+F100+F103+F106+F109+F112+F115+F118+F121+F124+F127+F130+F133+F136+F139+F142+F145+F148+F151+F154+F157)</f>
        <v>47073257</v>
      </c>
      <c r="G160" s="8">
        <f t="shared" si="13"/>
        <v>9145399</v>
      </c>
      <c r="H160" s="170">
        <f t="shared" si="13"/>
        <v>3863802</v>
      </c>
      <c r="I160" s="170">
        <f t="shared" si="13"/>
        <v>0</v>
      </c>
      <c r="J160" s="8">
        <f t="shared" si="13"/>
        <v>0</v>
      </c>
      <c r="K160" s="8">
        <f t="shared" si="13"/>
        <v>0</v>
      </c>
      <c r="L160" s="220">
        <v>33988964</v>
      </c>
      <c r="M160" s="220"/>
      <c r="N160" s="8">
        <f>SUM(N13+N16+N19+N22+N25+N28+N31+N34+N37+N40+N43+N46+N49+N52+N55+N58+N61+N64+N67+N70+N73+N76+N79+N82+N85+N88+N91+N94+N97+N100+N103+N106+N109+N112+N115+N118+N121+N124+N127+N130+N133+N136+N139+N142+N145+N148+N151+N154+N157)</f>
        <v>61575</v>
      </c>
      <c r="O160" s="7" t="s">
        <v>66</v>
      </c>
      <c r="P160" s="6"/>
    </row>
    <row r="161" spans="1:15" ht="4.5" customHeight="1">
      <c r="A161" s="84"/>
      <c r="B161" s="84"/>
      <c r="C161" s="84"/>
      <c r="D161" s="84"/>
      <c r="E161" s="84"/>
      <c r="F161" s="84"/>
      <c r="G161" s="5"/>
      <c r="H161" s="5"/>
      <c r="I161" s="5"/>
      <c r="J161" s="84"/>
      <c r="K161" s="84"/>
      <c r="L161" s="222"/>
      <c r="M161" s="222"/>
      <c r="N161" s="84"/>
      <c r="O161" s="84"/>
    </row>
    <row r="162" spans="1:15" ht="12.75" customHeight="1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</row>
    <row r="163" spans="1:15" ht="12.75" customHeight="1">
      <c r="A163" s="221" t="s">
        <v>65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</row>
    <row r="164" spans="1:15" ht="12.75" customHeight="1">
      <c r="A164" s="218" t="s">
        <v>64</v>
      </c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</row>
    <row r="165" spans="1:15" ht="12.75" customHeight="1">
      <c r="A165" s="218" t="s">
        <v>63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</row>
    <row r="166" spans="1:15" ht="12.75" customHeight="1">
      <c r="A166" s="218" t="s">
        <v>62</v>
      </c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</row>
    <row r="167" spans="1:15" ht="7.5" customHeight="1">
      <c r="A167" s="218" t="s">
        <v>61</v>
      </c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</row>
    <row r="168" spans="1:15" ht="21" customHeight="1">
      <c r="A168" s="218" t="s">
        <v>60</v>
      </c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</row>
  </sheetData>
  <sheetProtection selectLockedCells="1" selectUnlockedCells="1"/>
  <mergeCells count="178">
    <mergeCell ref="L71:M71"/>
    <mergeCell ref="L72:M72"/>
    <mergeCell ref="L85:M85"/>
    <mergeCell ref="L78:M78"/>
    <mergeCell ref="L69:M69"/>
    <mergeCell ref="L70:M70"/>
    <mergeCell ref="L80:M80"/>
    <mergeCell ref="L81:M81"/>
    <mergeCell ref="L82:M82"/>
    <mergeCell ref="L88:M88"/>
    <mergeCell ref="L143:M143"/>
    <mergeCell ref="L91:M91"/>
    <mergeCell ref="L87:M87"/>
    <mergeCell ref="L94:M94"/>
    <mergeCell ref="L98:M98"/>
    <mergeCell ref="L105:M105"/>
    <mergeCell ref="L106:M106"/>
    <mergeCell ref="L95:M95"/>
    <mergeCell ref="L114:M114"/>
    <mergeCell ref="L47:M47"/>
    <mergeCell ref="L48:M48"/>
    <mergeCell ref="L73:M73"/>
    <mergeCell ref="L74:M74"/>
    <mergeCell ref="L96:M96"/>
    <mergeCell ref="L97:M97"/>
    <mergeCell ref="L89:M89"/>
    <mergeCell ref="L90:M90"/>
    <mergeCell ref="L75:M75"/>
    <mergeCell ref="L93:M93"/>
    <mergeCell ref="L42:M42"/>
    <mergeCell ref="L45:M45"/>
    <mergeCell ref="L67:M67"/>
    <mergeCell ref="L68:M68"/>
    <mergeCell ref="L18:M18"/>
    <mergeCell ref="L19:M19"/>
    <mergeCell ref="L50:M50"/>
    <mergeCell ref="L51:M51"/>
    <mergeCell ref="L52:M52"/>
    <mergeCell ref="L46:M46"/>
    <mergeCell ref="L34:M34"/>
    <mergeCell ref="L35:M35"/>
    <mergeCell ref="L36:M36"/>
    <mergeCell ref="L37:M37"/>
    <mergeCell ref="L44:M44"/>
    <mergeCell ref="L49:M49"/>
    <mergeCell ref="L38:M38"/>
    <mergeCell ref="L39:M39"/>
    <mergeCell ref="L40:M40"/>
    <mergeCell ref="L41:M41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L17:M17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33:M33"/>
    <mergeCell ref="L10:M10"/>
    <mergeCell ref="L11:M11"/>
    <mergeCell ref="L12:M12"/>
    <mergeCell ref="L13:M13"/>
    <mergeCell ref="L23:M23"/>
    <mergeCell ref="L24:M24"/>
    <mergeCell ref="L14:M14"/>
    <mergeCell ref="L15:M15"/>
    <mergeCell ref="L16:M16"/>
    <mergeCell ref="L20:M20"/>
    <mergeCell ref="L21:M21"/>
    <mergeCell ref="L22:M22"/>
    <mergeCell ref="L26:M26"/>
    <mergeCell ref="L27:M27"/>
    <mergeCell ref="L28:M28"/>
    <mergeCell ref="L25:M25"/>
    <mergeCell ref="L61:M61"/>
    <mergeCell ref="L76:M76"/>
    <mergeCell ref="L29:M29"/>
    <mergeCell ref="L30:M30"/>
    <mergeCell ref="L31:M31"/>
    <mergeCell ref="L59:M59"/>
    <mergeCell ref="L60:M60"/>
    <mergeCell ref="L43:M43"/>
    <mergeCell ref="L32:M32"/>
    <mergeCell ref="L62:M62"/>
    <mergeCell ref="L63:M63"/>
    <mergeCell ref="L77:M77"/>
    <mergeCell ref="L92:M92"/>
    <mergeCell ref="L83:M83"/>
    <mergeCell ref="L84:M84"/>
    <mergeCell ref="L79:M79"/>
    <mergeCell ref="L86:M86"/>
    <mergeCell ref="L65:M65"/>
    <mergeCell ref="L66:M66"/>
    <mergeCell ref="L64:M64"/>
    <mergeCell ref="L102:M102"/>
    <mergeCell ref="L103:M103"/>
    <mergeCell ref="L115:M115"/>
    <mergeCell ref="L101:M101"/>
    <mergeCell ref="L99:M99"/>
    <mergeCell ref="L100:M100"/>
    <mergeCell ref="L113:M113"/>
    <mergeCell ref="L104:M104"/>
    <mergeCell ref="L110:M110"/>
    <mergeCell ref="L111:M111"/>
    <mergeCell ref="L130:M130"/>
    <mergeCell ref="L125:M125"/>
    <mergeCell ref="L122:M122"/>
    <mergeCell ref="L119:M119"/>
    <mergeCell ref="L124:M124"/>
    <mergeCell ref="L123:M123"/>
    <mergeCell ref="L121:M121"/>
    <mergeCell ref="L146:M146"/>
    <mergeCell ref="L141:M141"/>
    <mergeCell ref="L142:M142"/>
    <mergeCell ref="L132:M132"/>
    <mergeCell ref="L133:M133"/>
    <mergeCell ref="L134:M134"/>
    <mergeCell ref="L144:M144"/>
    <mergeCell ref="L145:M145"/>
    <mergeCell ref="L140:M140"/>
    <mergeCell ref="A165:O165"/>
    <mergeCell ref="A166:O166"/>
    <mergeCell ref="L151:M151"/>
    <mergeCell ref="L152:M152"/>
    <mergeCell ref="L156:M156"/>
    <mergeCell ref="L157:M157"/>
    <mergeCell ref="A158:D158"/>
    <mergeCell ref="L158:M158"/>
    <mergeCell ref="L154:M154"/>
    <mergeCell ref="L155:M155"/>
    <mergeCell ref="A167:O167"/>
    <mergeCell ref="A168:O168"/>
    <mergeCell ref="A159:C159"/>
    <mergeCell ref="L159:M159"/>
    <mergeCell ref="A160:C160"/>
    <mergeCell ref="L160:M160"/>
    <mergeCell ref="A163:O163"/>
    <mergeCell ref="A164:O164"/>
    <mergeCell ref="L161:M161"/>
    <mergeCell ref="A162:O162"/>
    <mergeCell ref="L147:M147"/>
    <mergeCell ref="L148:M148"/>
    <mergeCell ref="L149:M149"/>
    <mergeCell ref="L150:M150"/>
    <mergeCell ref="L153:M153"/>
    <mergeCell ref="L135:M135"/>
    <mergeCell ref="L136:M136"/>
    <mergeCell ref="L137:M137"/>
    <mergeCell ref="L138:M138"/>
    <mergeCell ref="L139:M139"/>
    <mergeCell ref="L53:M53"/>
    <mergeCell ref="L54:M54"/>
    <mergeCell ref="L55:M55"/>
    <mergeCell ref="L56:M56"/>
    <mergeCell ref="L57:M57"/>
    <mergeCell ref="L58:M58"/>
    <mergeCell ref="L112:M112"/>
    <mergeCell ref="L107:M107"/>
    <mergeCell ref="L108:M108"/>
    <mergeCell ref="L109:M109"/>
    <mergeCell ref="L131:M131"/>
    <mergeCell ref="L116:M116"/>
    <mergeCell ref="L126:M126"/>
    <mergeCell ref="L127:M127"/>
    <mergeCell ref="L128:M128"/>
    <mergeCell ref="L129:M12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view="pageLayout" workbookViewId="0" topLeftCell="A1">
      <selection activeCell="N8" sqref="N8"/>
    </sheetView>
  </sheetViews>
  <sheetFormatPr defaultColWidth="9.33203125" defaultRowHeight="11.25"/>
  <cols>
    <col min="1" max="1" width="4.83203125" style="85" customWidth="1"/>
    <col min="2" max="2" width="6.5" style="85" customWidth="1"/>
    <col min="3" max="3" width="7.5" style="85" customWidth="1"/>
    <col min="4" max="4" width="20.83203125" style="85" customWidth="1"/>
    <col min="5" max="5" width="12" style="85" customWidth="1"/>
    <col min="6" max="6" width="11.16015625" style="85" customWidth="1"/>
    <col min="7" max="7" width="12.33203125" style="85" customWidth="1"/>
    <col min="8" max="8" width="8.83203125" style="85" customWidth="1"/>
    <col min="9" max="9" width="7" style="85" customWidth="1"/>
    <col min="10" max="10" width="11.5" style="85" customWidth="1"/>
    <col min="11" max="11" width="9.66015625" style="85" customWidth="1"/>
    <col min="12" max="12" width="9.83203125" style="85" customWidth="1"/>
    <col min="13" max="16384" width="9.33203125" style="85" customWidth="1"/>
  </cols>
  <sheetData>
    <row r="1" spans="1:12" ht="31.5" customHeight="1">
      <c r="A1" s="238" t="s">
        <v>287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87"/>
    </row>
    <row r="2" spans="1:12" ht="18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39" t="s">
        <v>0</v>
      </c>
      <c r="L2" s="239"/>
    </row>
    <row r="3" spans="1:12" ht="10.5" customHeight="1">
      <c r="A3" s="240" t="s">
        <v>26</v>
      </c>
      <c r="B3" s="240" t="s">
        <v>1</v>
      </c>
      <c r="C3" s="240" t="s">
        <v>116</v>
      </c>
      <c r="D3" s="241" t="s">
        <v>118</v>
      </c>
      <c r="E3" s="241" t="s">
        <v>113</v>
      </c>
      <c r="F3" s="241"/>
      <c r="G3" s="241"/>
      <c r="H3" s="241"/>
      <c r="I3" s="241"/>
      <c r="J3" s="241"/>
      <c r="K3" s="241"/>
      <c r="L3" s="241" t="s">
        <v>112</v>
      </c>
    </row>
    <row r="4" spans="1:12" ht="19.5" customHeight="1">
      <c r="A4" s="240"/>
      <c r="B4" s="240"/>
      <c r="C4" s="240"/>
      <c r="D4" s="241"/>
      <c r="E4" s="241" t="s">
        <v>286</v>
      </c>
      <c r="F4" s="241" t="s">
        <v>111</v>
      </c>
      <c r="G4" s="241"/>
      <c r="H4" s="241"/>
      <c r="I4" s="241"/>
      <c r="J4" s="241"/>
      <c r="K4" s="241"/>
      <c r="L4" s="241"/>
    </row>
    <row r="5" spans="1:12" ht="19.5" customHeight="1">
      <c r="A5" s="240"/>
      <c r="B5" s="240"/>
      <c r="C5" s="240"/>
      <c r="D5" s="241"/>
      <c r="E5" s="241"/>
      <c r="F5" s="241" t="s">
        <v>110</v>
      </c>
      <c r="G5" s="243" t="s">
        <v>119</v>
      </c>
      <c r="H5" s="244" t="s">
        <v>107</v>
      </c>
      <c r="I5" s="100" t="s">
        <v>21</v>
      </c>
      <c r="J5" s="241" t="s">
        <v>120</v>
      </c>
      <c r="K5" s="244" t="s">
        <v>105</v>
      </c>
      <c r="L5" s="241"/>
    </row>
    <row r="6" spans="1:12" ht="19.5" customHeight="1">
      <c r="A6" s="240"/>
      <c r="B6" s="240"/>
      <c r="C6" s="240"/>
      <c r="D6" s="241"/>
      <c r="E6" s="241"/>
      <c r="F6" s="241"/>
      <c r="G6" s="243"/>
      <c r="H6" s="244"/>
      <c r="I6" s="245" t="s">
        <v>104</v>
      </c>
      <c r="J6" s="241"/>
      <c r="K6" s="241"/>
      <c r="L6" s="241"/>
    </row>
    <row r="7" spans="1:12" ht="29.25" customHeight="1">
      <c r="A7" s="240"/>
      <c r="B7" s="240"/>
      <c r="C7" s="240"/>
      <c r="D7" s="241"/>
      <c r="E7" s="241"/>
      <c r="F7" s="241"/>
      <c r="G7" s="243"/>
      <c r="H7" s="244"/>
      <c r="I7" s="245"/>
      <c r="J7" s="241"/>
      <c r="K7" s="241"/>
      <c r="L7" s="241"/>
    </row>
    <row r="8" spans="1:12" ht="29.25" customHeight="1">
      <c r="A8" s="240"/>
      <c r="B8" s="240"/>
      <c r="C8" s="240"/>
      <c r="D8" s="241"/>
      <c r="E8" s="241"/>
      <c r="F8" s="241"/>
      <c r="G8" s="243"/>
      <c r="H8" s="244"/>
      <c r="I8" s="245"/>
      <c r="J8" s="241"/>
      <c r="K8" s="241"/>
      <c r="L8" s="241"/>
    </row>
    <row r="9" spans="1:12" ht="15.75" customHeight="1" thickBot="1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</row>
    <row r="10" spans="1:12" ht="45" customHeight="1" thickBot="1">
      <c r="A10" s="11" t="s">
        <v>27</v>
      </c>
      <c r="B10" s="11">
        <v>600</v>
      </c>
      <c r="C10" s="11">
        <v>60014</v>
      </c>
      <c r="D10" s="188" t="s">
        <v>372</v>
      </c>
      <c r="E10" s="98">
        <v>47933</v>
      </c>
      <c r="F10" s="98">
        <v>47933</v>
      </c>
      <c r="G10" s="94">
        <v>0</v>
      </c>
      <c r="H10" s="94">
        <v>0</v>
      </c>
      <c r="I10" s="94">
        <v>0</v>
      </c>
      <c r="J10" s="12" t="s">
        <v>121</v>
      </c>
      <c r="K10" s="93">
        <v>0</v>
      </c>
      <c r="L10" s="92" t="s">
        <v>122</v>
      </c>
    </row>
    <row r="11" spans="1:12" ht="45" customHeight="1" thickBot="1">
      <c r="A11" s="11" t="s">
        <v>29</v>
      </c>
      <c r="B11" s="11">
        <v>600</v>
      </c>
      <c r="C11" s="11">
        <v>60014</v>
      </c>
      <c r="D11" s="188" t="s">
        <v>285</v>
      </c>
      <c r="E11" s="98">
        <v>82410</v>
      </c>
      <c r="F11" s="98">
        <v>82410</v>
      </c>
      <c r="G11" s="94">
        <v>0</v>
      </c>
      <c r="H11" s="94">
        <v>0</v>
      </c>
      <c r="I11" s="94">
        <v>0</v>
      </c>
      <c r="J11" s="12" t="s">
        <v>121</v>
      </c>
      <c r="K11" s="93">
        <v>0</v>
      </c>
      <c r="L11" s="92" t="s">
        <v>122</v>
      </c>
    </row>
    <row r="12" spans="1:12" ht="46.5" customHeight="1" thickBot="1">
      <c r="A12" s="11" t="s">
        <v>30</v>
      </c>
      <c r="B12" s="11">
        <v>600</v>
      </c>
      <c r="C12" s="11">
        <v>60014</v>
      </c>
      <c r="D12" s="97" t="s">
        <v>284</v>
      </c>
      <c r="E12" s="96">
        <v>178350</v>
      </c>
      <c r="F12" s="96">
        <v>178350</v>
      </c>
      <c r="G12" s="94">
        <v>0</v>
      </c>
      <c r="H12" s="94">
        <v>0</v>
      </c>
      <c r="I12" s="94">
        <v>0</v>
      </c>
      <c r="J12" s="12" t="s">
        <v>121</v>
      </c>
      <c r="K12" s="93">
        <v>0</v>
      </c>
      <c r="L12" s="92" t="s">
        <v>122</v>
      </c>
    </row>
    <row r="13" spans="1:12" ht="51" customHeight="1" thickBot="1">
      <c r="A13" s="11" t="s">
        <v>31</v>
      </c>
      <c r="B13" s="11">
        <v>600</v>
      </c>
      <c r="C13" s="11">
        <v>60014</v>
      </c>
      <c r="D13" s="189" t="s">
        <v>291</v>
      </c>
      <c r="E13" s="98">
        <v>90000</v>
      </c>
      <c r="F13" s="98">
        <v>90000</v>
      </c>
      <c r="G13" s="94">
        <v>0</v>
      </c>
      <c r="H13" s="94">
        <v>0</v>
      </c>
      <c r="I13" s="94">
        <v>0</v>
      </c>
      <c r="J13" s="12" t="s">
        <v>121</v>
      </c>
      <c r="K13" s="93">
        <v>0</v>
      </c>
      <c r="L13" s="92" t="s">
        <v>122</v>
      </c>
    </row>
    <row r="14" spans="1:12" ht="65.25" customHeight="1" thickBot="1">
      <c r="A14" s="11" t="s">
        <v>32</v>
      </c>
      <c r="B14" s="11">
        <v>600</v>
      </c>
      <c r="C14" s="11">
        <v>60014</v>
      </c>
      <c r="D14" s="189" t="s">
        <v>292</v>
      </c>
      <c r="E14" s="98">
        <v>121307</v>
      </c>
      <c r="F14" s="98">
        <v>121307</v>
      </c>
      <c r="G14" s="94">
        <v>0</v>
      </c>
      <c r="H14" s="94">
        <v>0</v>
      </c>
      <c r="I14" s="94">
        <v>0</v>
      </c>
      <c r="J14" s="12" t="s">
        <v>121</v>
      </c>
      <c r="K14" s="93">
        <v>0</v>
      </c>
      <c r="L14" s="92" t="s">
        <v>122</v>
      </c>
    </row>
    <row r="15" spans="1:12" ht="68.25" customHeight="1" thickBot="1">
      <c r="A15" s="11" t="s">
        <v>33</v>
      </c>
      <c r="B15" s="11">
        <v>600</v>
      </c>
      <c r="C15" s="11">
        <v>60014</v>
      </c>
      <c r="D15" s="147" t="s">
        <v>337</v>
      </c>
      <c r="E15" s="98">
        <v>20000</v>
      </c>
      <c r="F15" s="98">
        <v>20000</v>
      </c>
      <c r="G15" s="94">
        <v>0</v>
      </c>
      <c r="H15" s="94">
        <v>0</v>
      </c>
      <c r="I15" s="94">
        <v>0</v>
      </c>
      <c r="J15" s="12" t="s">
        <v>121</v>
      </c>
      <c r="K15" s="93">
        <v>0</v>
      </c>
      <c r="L15" s="92" t="s">
        <v>122</v>
      </c>
    </row>
    <row r="16" spans="1:12" ht="56.25" customHeight="1" thickBot="1">
      <c r="A16" s="11" t="s">
        <v>102</v>
      </c>
      <c r="B16" s="11">
        <v>710</v>
      </c>
      <c r="C16" s="11">
        <v>71012</v>
      </c>
      <c r="D16" s="97" t="s">
        <v>283</v>
      </c>
      <c r="E16" s="96">
        <v>18000</v>
      </c>
      <c r="F16" s="96">
        <v>18000</v>
      </c>
      <c r="G16" s="94">
        <v>0</v>
      </c>
      <c r="H16" s="94">
        <v>0</v>
      </c>
      <c r="I16" s="94">
        <v>0</v>
      </c>
      <c r="J16" s="12" t="s">
        <v>121</v>
      </c>
      <c r="K16" s="93">
        <v>0</v>
      </c>
      <c r="L16" s="92" t="s">
        <v>69</v>
      </c>
    </row>
    <row r="17" spans="1:12" ht="62.25" customHeight="1" thickBot="1">
      <c r="A17" s="11" t="s">
        <v>101</v>
      </c>
      <c r="B17" s="11">
        <v>710</v>
      </c>
      <c r="C17" s="11">
        <v>71012</v>
      </c>
      <c r="D17" s="97" t="s">
        <v>282</v>
      </c>
      <c r="E17" s="96">
        <v>60000</v>
      </c>
      <c r="F17" s="96">
        <v>60000</v>
      </c>
      <c r="G17" s="94">
        <v>0</v>
      </c>
      <c r="H17" s="94">
        <v>0</v>
      </c>
      <c r="I17" s="94">
        <v>0</v>
      </c>
      <c r="J17" s="12" t="s">
        <v>121</v>
      </c>
      <c r="K17" s="93">
        <v>0</v>
      </c>
      <c r="L17" s="92" t="s">
        <v>69</v>
      </c>
    </row>
    <row r="18" spans="1:12" ht="38.25" customHeight="1" thickBot="1">
      <c r="A18" s="11" t="s">
        <v>100</v>
      </c>
      <c r="B18" s="11">
        <v>750</v>
      </c>
      <c r="C18" s="11">
        <v>75019</v>
      </c>
      <c r="D18" s="97" t="s">
        <v>288</v>
      </c>
      <c r="E18" s="96">
        <v>10926</v>
      </c>
      <c r="F18" s="96">
        <v>10926</v>
      </c>
      <c r="G18" s="94">
        <v>0</v>
      </c>
      <c r="H18" s="94">
        <v>0</v>
      </c>
      <c r="I18" s="94">
        <v>0</v>
      </c>
      <c r="J18" s="12" t="s">
        <v>121</v>
      </c>
      <c r="K18" s="93">
        <v>0</v>
      </c>
      <c r="L18" s="92" t="s">
        <v>69</v>
      </c>
    </row>
    <row r="19" spans="1:12" ht="47.25" customHeight="1" thickBot="1">
      <c r="A19" s="11" t="s">
        <v>99</v>
      </c>
      <c r="B19" s="11">
        <v>750</v>
      </c>
      <c r="C19" s="11">
        <v>75020</v>
      </c>
      <c r="D19" s="97" t="s">
        <v>281</v>
      </c>
      <c r="E19" s="96">
        <v>25000</v>
      </c>
      <c r="F19" s="96">
        <v>25000</v>
      </c>
      <c r="G19" s="94">
        <v>0</v>
      </c>
      <c r="H19" s="94">
        <v>0</v>
      </c>
      <c r="I19" s="94">
        <v>0</v>
      </c>
      <c r="J19" s="12" t="s">
        <v>121</v>
      </c>
      <c r="K19" s="93">
        <v>0</v>
      </c>
      <c r="L19" s="92" t="s">
        <v>69</v>
      </c>
    </row>
    <row r="20" spans="1:12" ht="50.25" customHeight="1" thickBot="1">
      <c r="A20" s="11" t="s">
        <v>97</v>
      </c>
      <c r="B20" s="11">
        <v>750</v>
      </c>
      <c r="C20" s="11">
        <v>75020</v>
      </c>
      <c r="D20" s="97" t="s">
        <v>280</v>
      </c>
      <c r="E20" s="96">
        <v>42000</v>
      </c>
      <c r="F20" s="96">
        <v>42000</v>
      </c>
      <c r="G20" s="94">
        <v>0</v>
      </c>
      <c r="H20" s="94">
        <v>0</v>
      </c>
      <c r="I20" s="94">
        <v>0</v>
      </c>
      <c r="J20" s="12" t="s">
        <v>121</v>
      </c>
      <c r="K20" s="93">
        <v>0</v>
      </c>
      <c r="L20" s="92" t="s">
        <v>69</v>
      </c>
    </row>
    <row r="21" spans="1:12" ht="105.75" customHeight="1">
      <c r="A21" s="148" t="s">
        <v>94</v>
      </c>
      <c r="B21" s="148">
        <v>801</v>
      </c>
      <c r="C21" s="148">
        <v>80195</v>
      </c>
      <c r="D21" s="108" t="s">
        <v>356</v>
      </c>
      <c r="E21" s="149">
        <v>76260</v>
      </c>
      <c r="F21" s="149">
        <v>76260</v>
      </c>
      <c r="G21" s="150">
        <v>0</v>
      </c>
      <c r="H21" s="150">
        <v>0</v>
      </c>
      <c r="I21" s="150">
        <v>0</v>
      </c>
      <c r="J21" s="151" t="s">
        <v>77</v>
      </c>
      <c r="K21" s="152">
        <v>0</v>
      </c>
      <c r="L21" s="92" t="s">
        <v>69</v>
      </c>
    </row>
    <row r="22" spans="1:12" ht="71.25" customHeight="1">
      <c r="A22" s="148" t="s">
        <v>93</v>
      </c>
      <c r="B22" s="148">
        <v>801</v>
      </c>
      <c r="C22" s="148">
        <v>80195</v>
      </c>
      <c r="D22" s="108" t="s">
        <v>339</v>
      </c>
      <c r="E22" s="149">
        <v>303229</v>
      </c>
      <c r="F22" s="149">
        <v>303229</v>
      </c>
      <c r="G22" s="150">
        <v>0</v>
      </c>
      <c r="H22" s="150">
        <v>0</v>
      </c>
      <c r="I22" s="150">
        <v>0</v>
      </c>
      <c r="J22" s="151" t="s">
        <v>77</v>
      </c>
      <c r="K22" s="152">
        <v>0</v>
      </c>
      <c r="L22" s="153" t="s">
        <v>338</v>
      </c>
    </row>
    <row r="23" spans="1:12" ht="47.25" customHeight="1">
      <c r="A23" s="154" t="s">
        <v>92</v>
      </c>
      <c r="B23" s="154">
        <v>851</v>
      </c>
      <c r="C23" s="154">
        <v>85195</v>
      </c>
      <c r="D23" s="155" t="s">
        <v>353</v>
      </c>
      <c r="E23" s="156">
        <v>908000</v>
      </c>
      <c r="F23" s="157">
        <v>908000</v>
      </c>
      <c r="G23" s="156"/>
      <c r="H23" s="157"/>
      <c r="I23" s="157"/>
      <c r="J23" s="155" t="s">
        <v>77</v>
      </c>
      <c r="K23" s="158"/>
      <c r="L23" s="159" t="s">
        <v>69</v>
      </c>
    </row>
    <row r="24" spans="1:12" ht="66" customHeight="1">
      <c r="A24" s="11" t="s">
        <v>90</v>
      </c>
      <c r="B24" s="11">
        <v>852</v>
      </c>
      <c r="C24" s="11">
        <v>85202</v>
      </c>
      <c r="D24" s="10" t="s">
        <v>354</v>
      </c>
      <c r="E24" s="95">
        <v>481900</v>
      </c>
      <c r="F24" s="95">
        <v>250000</v>
      </c>
      <c r="G24" s="94">
        <v>0</v>
      </c>
      <c r="H24" s="94">
        <v>0</v>
      </c>
      <c r="I24" s="94">
        <v>0</v>
      </c>
      <c r="J24" s="10" t="s">
        <v>355</v>
      </c>
      <c r="K24" s="93">
        <v>0</v>
      </c>
      <c r="L24" s="92" t="s">
        <v>126</v>
      </c>
    </row>
    <row r="25" spans="1:12" ht="66" customHeight="1">
      <c r="A25" s="11" t="s">
        <v>89</v>
      </c>
      <c r="B25" s="11">
        <v>852</v>
      </c>
      <c r="C25" s="11">
        <v>85202</v>
      </c>
      <c r="D25" s="10" t="s">
        <v>279</v>
      </c>
      <c r="E25" s="95">
        <f>F25</f>
        <v>40406</v>
      </c>
      <c r="F25" s="95">
        <v>40406</v>
      </c>
      <c r="G25" s="94">
        <v>0</v>
      </c>
      <c r="H25" s="94">
        <v>0</v>
      </c>
      <c r="I25" s="94">
        <v>0</v>
      </c>
      <c r="J25" s="12" t="s">
        <v>77</v>
      </c>
      <c r="K25" s="93">
        <v>0</v>
      </c>
      <c r="L25" s="92" t="s">
        <v>161</v>
      </c>
    </row>
    <row r="26" spans="1:12" ht="36.75" customHeight="1">
      <c r="A26" s="11" t="s">
        <v>85</v>
      </c>
      <c r="B26" s="11">
        <v>853</v>
      </c>
      <c r="C26" s="11">
        <v>85333</v>
      </c>
      <c r="D26" s="10" t="s">
        <v>168</v>
      </c>
      <c r="E26" s="95">
        <v>50000</v>
      </c>
      <c r="F26" s="95">
        <v>50000</v>
      </c>
      <c r="G26" s="94">
        <v>0</v>
      </c>
      <c r="H26" s="94">
        <v>0</v>
      </c>
      <c r="I26" s="94">
        <v>0</v>
      </c>
      <c r="J26" s="12" t="s">
        <v>121</v>
      </c>
      <c r="K26" s="93">
        <v>0</v>
      </c>
      <c r="L26" s="92" t="s">
        <v>128</v>
      </c>
    </row>
    <row r="27" spans="1:12" ht="81.75" customHeight="1">
      <c r="A27" s="11" t="s">
        <v>82</v>
      </c>
      <c r="B27" s="11">
        <v>853</v>
      </c>
      <c r="C27" s="11">
        <v>85395</v>
      </c>
      <c r="D27" s="10" t="s">
        <v>278</v>
      </c>
      <c r="E27" s="95">
        <v>12000</v>
      </c>
      <c r="F27" s="95">
        <v>12000</v>
      </c>
      <c r="G27" s="94">
        <v>0</v>
      </c>
      <c r="H27" s="94">
        <v>0</v>
      </c>
      <c r="I27" s="94">
        <v>0</v>
      </c>
      <c r="J27" s="12" t="s">
        <v>121</v>
      </c>
      <c r="K27" s="93">
        <v>0</v>
      </c>
      <c r="L27" s="92" t="s">
        <v>69</v>
      </c>
    </row>
    <row r="28" spans="1:12" ht="57.75" customHeight="1">
      <c r="A28" s="11" t="s">
        <v>81</v>
      </c>
      <c r="B28" s="11">
        <v>854</v>
      </c>
      <c r="C28" s="11">
        <v>85403</v>
      </c>
      <c r="D28" s="108" t="s">
        <v>325</v>
      </c>
      <c r="E28" s="95">
        <v>58600</v>
      </c>
      <c r="F28" s="95">
        <v>58600</v>
      </c>
      <c r="G28" s="94">
        <v>0</v>
      </c>
      <c r="H28" s="94">
        <v>0</v>
      </c>
      <c r="I28" s="94">
        <v>0</v>
      </c>
      <c r="J28" s="12" t="s">
        <v>121</v>
      </c>
      <c r="K28" s="93">
        <v>0</v>
      </c>
      <c r="L28" s="92" t="s">
        <v>336</v>
      </c>
    </row>
    <row r="29" spans="1:12" ht="105.75" customHeight="1">
      <c r="A29" s="11" t="s">
        <v>79</v>
      </c>
      <c r="B29" s="11">
        <v>855</v>
      </c>
      <c r="C29" s="11">
        <v>85510</v>
      </c>
      <c r="D29" s="108" t="s">
        <v>325</v>
      </c>
      <c r="E29" s="95">
        <v>58600</v>
      </c>
      <c r="F29" s="95">
        <v>58600</v>
      </c>
      <c r="G29" s="94">
        <v>0</v>
      </c>
      <c r="H29" s="94">
        <v>0</v>
      </c>
      <c r="I29" s="94">
        <v>0</v>
      </c>
      <c r="J29" s="12" t="s">
        <v>121</v>
      </c>
      <c r="K29" s="93">
        <v>0</v>
      </c>
      <c r="L29" s="92" t="s">
        <v>326</v>
      </c>
    </row>
    <row r="30" spans="1:12" ht="59.25" customHeight="1">
      <c r="A30" s="11" t="s">
        <v>78</v>
      </c>
      <c r="B30" s="11">
        <v>921</v>
      </c>
      <c r="C30" s="11">
        <v>92195</v>
      </c>
      <c r="D30" s="108" t="s">
        <v>373</v>
      </c>
      <c r="E30" s="95">
        <v>23000</v>
      </c>
      <c r="F30" s="95">
        <v>23000</v>
      </c>
      <c r="G30" s="94">
        <v>0</v>
      </c>
      <c r="H30" s="94">
        <v>0</v>
      </c>
      <c r="I30" s="94">
        <v>0</v>
      </c>
      <c r="J30" s="12" t="s">
        <v>121</v>
      </c>
      <c r="K30" s="93">
        <v>0</v>
      </c>
      <c r="L30" s="92" t="s">
        <v>69</v>
      </c>
    </row>
    <row r="31" spans="1:12" ht="23.25" customHeight="1">
      <c r="A31" s="242" t="s">
        <v>130</v>
      </c>
      <c r="B31" s="242"/>
      <c r="C31" s="242"/>
      <c r="D31" s="242"/>
      <c r="E31" s="91">
        <f>SUM(E10:E30)</f>
        <v>2707921</v>
      </c>
      <c r="F31" s="91">
        <f>SUM(F10:F30)</f>
        <v>2476021</v>
      </c>
      <c r="G31" s="90">
        <f>SUM(G10:G30)</f>
        <v>0</v>
      </c>
      <c r="H31" s="90">
        <f>SUM(H10:H30)</f>
        <v>0</v>
      </c>
      <c r="I31" s="90">
        <f>SUM(I10:I30)</f>
        <v>0</v>
      </c>
      <c r="J31" s="162">
        <v>231900</v>
      </c>
      <c r="K31" s="90">
        <f>SUM(K10:K30)</f>
        <v>0</v>
      </c>
      <c r="L31" s="89" t="s">
        <v>66</v>
      </c>
    </row>
    <row r="32" spans="1:12" ht="16.5" customHeight="1">
      <c r="A32" s="87"/>
      <c r="B32" s="87"/>
      <c r="C32" s="87"/>
      <c r="D32" s="87"/>
      <c r="E32" s="88"/>
      <c r="F32" s="87"/>
      <c r="G32" s="87"/>
      <c r="H32" s="87"/>
      <c r="I32" s="87"/>
      <c r="J32" s="87"/>
      <c r="K32" s="87"/>
      <c r="L32" s="87"/>
    </row>
    <row r="33" spans="1:12" ht="12.75">
      <c r="A33" s="87" t="s">
        <v>131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2.75">
      <c r="A34" s="87" t="s">
        <v>63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.75">
      <c r="A35" s="87" t="s">
        <v>62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87" t="s">
        <v>132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2" ht="12.75">
      <c r="A37" s="87" t="s">
        <v>60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41" ht="12.75">
      <c r="E41" s="86"/>
    </row>
  </sheetData>
  <sheetProtection selectLockedCells="1" selectUnlockedCells="1"/>
  <mergeCells count="17">
    <mergeCell ref="A31:D31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III.16.2024 
z dnia 27 maja 2024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"/>
  <sheetViews>
    <sheetView zoomScalePageLayoutView="0" workbookViewId="0" topLeftCell="A1">
      <selection activeCell="S7" sqref="S7"/>
    </sheetView>
  </sheetViews>
  <sheetFormatPr defaultColWidth="9.33203125" defaultRowHeight="11.25"/>
  <cols>
    <col min="1" max="1" width="4.66015625" style="37" customWidth="1"/>
    <col min="2" max="2" width="23.66015625" style="37" customWidth="1"/>
    <col min="3" max="3" width="10.66015625" style="37" customWidth="1"/>
    <col min="4" max="4" width="11.33203125" style="37" customWidth="1"/>
    <col min="5" max="5" width="5.83203125" style="37" customWidth="1"/>
    <col min="6" max="6" width="7.16015625" style="37" customWidth="1"/>
    <col min="7" max="7" width="19" style="37" customWidth="1"/>
    <col min="8" max="8" width="11.5" style="37" customWidth="1"/>
    <col min="9" max="9" width="14.33203125" style="37" customWidth="1"/>
    <col min="10" max="16384" width="9.33203125" style="37" customWidth="1"/>
  </cols>
  <sheetData>
    <row r="1" spans="1:9" ht="40.5" customHeight="1">
      <c r="A1" s="38"/>
      <c r="B1" s="38"/>
      <c r="C1" s="38"/>
      <c r="D1" s="38"/>
      <c r="E1" s="38"/>
      <c r="F1" s="38"/>
      <c r="G1" s="255" t="s">
        <v>442</v>
      </c>
      <c r="H1" s="255"/>
      <c r="I1" s="255"/>
    </row>
    <row r="2" spans="1:9" ht="12.75" customHeight="1">
      <c r="A2" s="256" t="s">
        <v>332</v>
      </c>
      <c r="B2" s="256"/>
      <c r="C2" s="256"/>
      <c r="D2" s="256"/>
      <c r="E2" s="256"/>
      <c r="F2" s="256"/>
      <c r="G2" s="256"/>
      <c r="H2" s="256"/>
      <c r="I2" s="256"/>
    </row>
    <row r="3" spans="1:9" ht="12.75">
      <c r="A3" s="256"/>
      <c r="B3" s="256"/>
      <c r="C3" s="256"/>
      <c r="D3" s="256"/>
      <c r="E3" s="256"/>
      <c r="F3" s="256"/>
      <c r="G3" s="256"/>
      <c r="H3" s="256"/>
      <c r="I3" s="256"/>
    </row>
    <row r="4" spans="1:9" ht="12.75">
      <c r="A4" s="256"/>
      <c r="B4" s="256"/>
      <c r="C4" s="256"/>
      <c r="D4" s="256"/>
      <c r="E4" s="256"/>
      <c r="F4" s="256"/>
      <c r="G4" s="256"/>
      <c r="H4" s="256"/>
      <c r="I4" s="256"/>
    </row>
    <row r="5" spans="1:9" ht="12.75">
      <c r="A5" s="78"/>
      <c r="B5" s="78"/>
      <c r="C5" s="78"/>
      <c r="D5" s="78"/>
      <c r="E5" s="78"/>
      <c r="F5" s="78"/>
      <c r="G5" s="78"/>
      <c r="H5" s="78"/>
      <c r="I5" s="78"/>
    </row>
    <row r="6" spans="1:9" ht="22.5" customHeight="1">
      <c r="A6" s="257" t="s">
        <v>257</v>
      </c>
      <c r="B6" s="257" t="s">
        <v>256</v>
      </c>
      <c r="C6" s="257" t="s">
        <v>255</v>
      </c>
      <c r="D6" s="257" t="s">
        <v>112</v>
      </c>
      <c r="E6" s="257" t="s">
        <v>1</v>
      </c>
      <c r="F6" s="257" t="s">
        <v>2</v>
      </c>
      <c r="G6" s="257" t="s">
        <v>254</v>
      </c>
      <c r="H6" s="257"/>
      <c r="I6" s="257" t="s">
        <v>331</v>
      </c>
    </row>
    <row r="7" spans="1:9" ht="52.5" customHeight="1">
      <c r="A7" s="257"/>
      <c r="B7" s="257"/>
      <c r="C7" s="257"/>
      <c r="D7" s="257"/>
      <c r="E7" s="257"/>
      <c r="F7" s="257"/>
      <c r="G7" s="77" t="s">
        <v>253</v>
      </c>
      <c r="H7" s="77" t="s">
        <v>252</v>
      </c>
      <c r="I7" s="257"/>
    </row>
    <row r="8" spans="1:9" ht="12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</row>
    <row r="9" spans="1:9" ht="36" customHeight="1">
      <c r="A9" s="75" t="s">
        <v>27</v>
      </c>
      <c r="B9" s="248" t="s">
        <v>376</v>
      </c>
      <c r="C9" s="74" t="s">
        <v>379</v>
      </c>
      <c r="D9" s="74" t="s">
        <v>69</v>
      </c>
      <c r="E9" s="73" t="s">
        <v>380</v>
      </c>
      <c r="F9" s="73" t="s">
        <v>381</v>
      </c>
      <c r="G9" s="72" t="s">
        <v>246</v>
      </c>
      <c r="H9" s="79">
        <f>H10+H14</f>
        <v>849154</v>
      </c>
      <c r="I9" s="79">
        <f>I10+I14</f>
        <v>241141</v>
      </c>
    </row>
    <row r="10" spans="1:9" ht="13.5" customHeight="1">
      <c r="A10" s="69"/>
      <c r="B10" s="248"/>
      <c r="C10" s="70"/>
      <c r="D10" s="70"/>
      <c r="E10" s="69"/>
      <c r="F10" s="69"/>
      <c r="G10" s="72" t="s">
        <v>244</v>
      </c>
      <c r="H10" s="79">
        <f>H11+H12+H13</f>
        <v>366635</v>
      </c>
      <c r="I10" s="79">
        <f>I11+I12+I13</f>
        <v>166049</v>
      </c>
    </row>
    <row r="11" spans="1:9" ht="15" customHeight="1">
      <c r="A11" s="69"/>
      <c r="B11" s="249" t="s">
        <v>377</v>
      </c>
      <c r="C11" s="70"/>
      <c r="D11" s="70"/>
      <c r="E11" s="69"/>
      <c r="F11" s="69"/>
      <c r="G11" s="71" t="s">
        <v>242</v>
      </c>
      <c r="H11" s="181">
        <v>0</v>
      </c>
      <c r="I11" s="181">
        <v>0</v>
      </c>
    </row>
    <row r="12" spans="1:9" ht="24.75" customHeight="1">
      <c r="A12" s="69"/>
      <c r="B12" s="249"/>
      <c r="C12" s="70"/>
      <c r="D12" s="70"/>
      <c r="E12" s="69"/>
      <c r="F12" s="69"/>
      <c r="G12" s="66" t="s">
        <v>241</v>
      </c>
      <c r="H12" s="80">
        <v>65993</v>
      </c>
      <c r="I12" s="80">
        <v>29888</v>
      </c>
    </row>
    <row r="13" spans="1:9" ht="36" customHeight="1">
      <c r="A13" s="69"/>
      <c r="B13" s="246" t="s">
        <v>378</v>
      </c>
      <c r="C13" s="70"/>
      <c r="D13" s="70"/>
      <c r="E13" s="69"/>
      <c r="F13" s="69"/>
      <c r="G13" s="66" t="s">
        <v>240</v>
      </c>
      <c r="H13" s="80">
        <v>300642</v>
      </c>
      <c r="I13" s="80">
        <v>136161</v>
      </c>
    </row>
    <row r="14" spans="1:9" ht="14.25" customHeight="1">
      <c r="A14" s="69"/>
      <c r="B14" s="246"/>
      <c r="C14" s="70"/>
      <c r="D14" s="70"/>
      <c r="E14" s="69"/>
      <c r="F14" s="69"/>
      <c r="G14" s="72" t="s">
        <v>243</v>
      </c>
      <c r="H14" s="79">
        <f>H15+H16+H17+H18</f>
        <v>482519</v>
      </c>
      <c r="I14" s="79">
        <f>I15+I16+I17+I18</f>
        <v>75092</v>
      </c>
    </row>
    <row r="15" spans="1:9" ht="18.75" customHeight="1">
      <c r="A15" s="69"/>
      <c r="B15" s="246"/>
      <c r="C15" s="70"/>
      <c r="D15" s="70"/>
      <c r="E15" s="69"/>
      <c r="F15" s="69"/>
      <c r="G15" s="71" t="s">
        <v>242</v>
      </c>
      <c r="H15" s="181">
        <v>0</v>
      </c>
      <c r="I15" s="181">
        <v>0</v>
      </c>
    </row>
    <row r="16" spans="1:9" ht="24.75" customHeight="1">
      <c r="A16" s="69"/>
      <c r="B16" s="246"/>
      <c r="C16" s="70"/>
      <c r="D16" s="70"/>
      <c r="E16" s="69"/>
      <c r="F16" s="69"/>
      <c r="G16" s="66" t="s">
        <v>241</v>
      </c>
      <c r="H16" s="181">
        <v>86853</v>
      </c>
      <c r="I16" s="181">
        <v>13517</v>
      </c>
    </row>
    <row r="17" spans="1:9" ht="36" customHeight="1">
      <c r="A17" s="69"/>
      <c r="B17" s="247" t="s">
        <v>375</v>
      </c>
      <c r="C17" s="70"/>
      <c r="D17" s="70"/>
      <c r="E17" s="69"/>
      <c r="F17" s="69"/>
      <c r="G17" s="66" t="s">
        <v>240</v>
      </c>
      <c r="H17" s="181">
        <v>395666</v>
      </c>
      <c r="I17" s="181">
        <v>61575</v>
      </c>
    </row>
    <row r="18" spans="1:9" ht="63" customHeight="1">
      <c r="A18" s="67"/>
      <c r="B18" s="247"/>
      <c r="C18" s="68"/>
      <c r="D18" s="68"/>
      <c r="E18" s="67"/>
      <c r="F18" s="67"/>
      <c r="G18" s="66" t="s">
        <v>239</v>
      </c>
      <c r="H18" s="181">
        <v>0</v>
      </c>
      <c r="I18" s="181">
        <v>0</v>
      </c>
    </row>
    <row r="19" spans="1:9" ht="17.25" customHeight="1">
      <c r="A19" s="75" t="s">
        <v>29</v>
      </c>
      <c r="B19" s="248" t="s">
        <v>251</v>
      </c>
      <c r="C19" s="74" t="s">
        <v>330</v>
      </c>
      <c r="D19" s="258" t="s">
        <v>69</v>
      </c>
      <c r="E19" s="73" t="s">
        <v>57</v>
      </c>
      <c r="F19" s="73" t="s">
        <v>156</v>
      </c>
      <c r="G19" s="72" t="s">
        <v>246</v>
      </c>
      <c r="H19" s="79">
        <f>H20+H24</f>
        <v>1728865.8499999999</v>
      </c>
      <c r="I19" s="79">
        <f>I20+I24</f>
        <v>1088635.57</v>
      </c>
    </row>
    <row r="20" spans="1:9" ht="15.75" customHeight="1">
      <c r="A20" s="69"/>
      <c r="B20" s="248"/>
      <c r="C20" s="70"/>
      <c r="D20" s="259"/>
      <c r="E20" s="69"/>
      <c r="F20" s="69"/>
      <c r="G20" s="72" t="s">
        <v>244</v>
      </c>
      <c r="H20" s="79">
        <f>H21+H22+H23</f>
        <v>1728865.8499999999</v>
      </c>
      <c r="I20" s="79">
        <f>I21+I22+I23</f>
        <v>1088635.57</v>
      </c>
    </row>
    <row r="21" spans="1:9" ht="18.75" customHeight="1">
      <c r="A21" s="69"/>
      <c r="B21" s="249" t="s">
        <v>249</v>
      </c>
      <c r="C21" s="70"/>
      <c r="D21" s="70"/>
      <c r="E21" s="69"/>
      <c r="F21" s="69"/>
      <c r="G21" s="71" t="s">
        <v>242</v>
      </c>
      <c r="H21" s="173">
        <v>0</v>
      </c>
      <c r="I21" s="173">
        <v>0</v>
      </c>
    </row>
    <row r="22" spans="1:9" ht="25.5" customHeight="1">
      <c r="A22" s="69"/>
      <c r="B22" s="249"/>
      <c r="C22" s="70"/>
      <c r="D22" s="70"/>
      <c r="E22" s="69"/>
      <c r="F22" s="69"/>
      <c r="G22" s="66" t="s">
        <v>241</v>
      </c>
      <c r="H22" s="80">
        <v>95982.68</v>
      </c>
      <c r="I22" s="80">
        <v>60438.57</v>
      </c>
    </row>
    <row r="23" spans="1:9" ht="26.25" customHeight="1">
      <c r="A23" s="69"/>
      <c r="B23" s="246" t="s">
        <v>329</v>
      </c>
      <c r="C23" s="70"/>
      <c r="D23" s="70"/>
      <c r="E23" s="69"/>
      <c r="F23" s="69"/>
      <c r="G23" s="66" t="s">
        <v>240</v>
      </c>
      <c r="H23" s="80">
        <v>1632883.17</v>
      </c>
      <c r="I23" s="80">
        <v>1028197</v>
      </c>
    </row>
    <row r="24" spans="1:9" ht="17.25" customHeight="1">
      <c r="A24" s="69"/>
      <c r="B24" s="246"/>
      <c r="C24" s="70"/>
      <c r="D24" s="70"/>
      <c r="E24" s="69"/>
      <c r="F24" s="69"/>
      <c r="G24" s="72" t="s">
        <v>243</v>
      </c>
      <c r="H24" s="79">
        <f>H25+H26+H27+H28</f>
        <v>0</v>
      </c>
      <c r="I24" s="79">
        <f>I25+I26+I27+I28</f>
        <v>0</v>
      </c>
    </row>
    <row r="25" spans="1:9" ht="16.5" customHeight="1">
      <c r="A25" s="69"/>
      <c r="B25" s="246"/>
      <c r="C25" s="70"/>
      <c r="D25" s="70"/>
      <c r="E25" s="69"/>
      <c r="F25" s="69"/>
      <c r="G25" s="71" t="s">
        <v>242</v>
      </c>
      <c r="H25" s="173">
        <v>0</v>
      </c>
      <c r="I25" s="173">
        <v>0</v>
      </c>
    </row>
    <row r="26" spans="1:9" ht="25.5" customHeight="1">
      <c r="A26" s="69"/>
      <c r="B26" s="246"/>
      <c r="C26" s="70"/>
      <c r="D26" s="70"/>
      <c r="E26" s="69"/>
      <c r="F26" s="69"/>
      <c r="G26" s="66" t="s">
        <v>241</v>
      </c>
      <c r="H26" s="173">
        <v>0</v>
      </c>
      <c r="I26" s="173">
        <v>0</v>
      </c>
    </row>
    <row r="27" spans="1:9" ht="28.5" customHeight="1">
      <c r="A27" s="69"/>
      <c r="B27" s="247" t="s">
        <v>328</v>
      </c>
      <c r="C27" s="70"/>
      <c r="D27" s="70"/>
      <c r="E27" s="69"/>
      <c r="F27" s="69"/>
      <c r="G27" s="66" t="s">
        <v>240</v>
      </c>
      <c r="H27" s="173">
        <v>0</v>
      </c>
      <c r="I27" s="173">
        <v>0</v>
      </c>
    </row>
    <row r="28" spans="1:9" ht="46.5" customHeight="1">
      <c r="A28" s="67"/>
      <c r="B28" s="247"/>
      <c r="C28" s="68"/>
      <c r="D28" s="68"/>
      <c r="E28" s="67"/>
      <c r="F28" s="67"/>
      <c r="G28" s="66" t="s">
        <v>239</v>
      </c>
      <c r="H28" s="173">
        <v>0</v>
      </c>
      <c r="I28" s="173">
        <v>0</v>
      </c>
    </row>
    <row r="29" spans="1:9" ht="38.25" customHeight="1">
      <c r="A29" s="75" t="s">
        <v>30</v>
      </c>
      <c r="B29" s="248" t="s">
        <v>251</v>
      </c>
      <c r="C29" s="74" t="s">
        <v>250</v>
      </c>
      <c r="D29" s="74" t="s">
        <v>69</v>
      </c>
      <c r="E29" s="73" t="s">
        <v>57</v>
      </c>
      <c r="F29" s="73" t="s">
        <v>59</v>
      </c>
      <c r="G29" s="72" t="s">
        <v>246</v>
      </c>
      <c r="H29" s="79">
        <f>H30+H34</f>
        <v>1382671</v>
      </c>
      <c r="I29" s="79">
        <f>I30+I34</f>
        <v>518502</v>
      </c>
    </row>
    <row r="30" spans="1:9" ht="20.25" customHeight="1">
      <c r="A30" s="69"/>
      <c r="B30" s="248"/>
      <c r="C30" s="70"/>
      <c r="D30" s="70"/>
      <c r="E30" s="69"/>
      <c r="F30" s="69"/>
      <c r="G30" s="72" t="s">
        <v>244</v>
      </c>
      <c r="H30" s="79">
        <f>H31+H32+H33</f>
        <v>1382671</v>
      </c>
      <c r="I30" s="79">
        <f>I31+I32+I33</f>
        <v>518502</v>
      </c>
    </row>
    <row r="31" spans="1:9" ht="16.5" customHeight="1">
      <c r="A31" s="69"/>
      <c r="B31" s="249" t="s">
        <v>249</v>
      </c>
      <c r="C31" s="70"/>
      <c r="D31" s="70"/>
      <c r="E31" s="69"/>
      <c r="F31" s="69"/>
      <c r="G31" s="71" t="s">
        <v>242</v>
      </c>
      <c r="H31" s="80">
        <v>229717</v>
      </c>
      <c r="I31" s="80">
        <v>86144</v>
      </c>
    </row>
    <row r="32" spans="1:9" ht="24.75" customHeight="1">
      <c r="A32" s="69"/>
      <c r="B32" s="249"/>
      <c r="C32" s="70"/>
      <c r="D32" s="70"/>
      <c r="E32" s="69"/>
      <c r="F32" s="69"/>
      <c r="G32" s="66" t="s">
        <v>241</v>
      </c>
      <c r="H32" s="165">
        <v>0</v>
      </c>
      <c r="I32" s="165">
        <v>0</v>
      </c>
    </row>
    <row r="33" spans="1:9" ht="26.25" customHeight="1">
      <c r="A33" s="69"/>
      <c r="B33" s="246" t="s">
        <v>248</v>
      </c>
      <c r="C33" s="70"/>
      <c r="D33" s="70"/>
      <c r="E33" s="69"/>
      <c r="F33" s="69"/>
      <c r="G33" s="66" t="s">
        <v>240</v>
      </c>
      <c r="H33" s="80">
        <v>1152954</v>
      </c>
      <c r="I33" s="80">
        <v>432358</v>
      </c>
    </row>
    <row r="34" spans="1:9" ht="15.75" customHeight="1">
      <c r="A34" s="69"/>
      <c r="B34" s="246"/>
      <c r="C34" s="70"/>
      <c r="D34" s="70"/>
      <c r="E34" s="69"/>
      <c r="F34" s="69"/>
      <c r="G34" s="72" t="s">
        <v>243</v>
      </c>
      <c r="H34" s="79">
        <f>H35+H36+H37+H38</f>
        <v>0</v>
      </c>
      <c r="I34" s="79">
        <f>I35+I36+I37+I38</f>
        <v>0</v>
      </c>
    </row>
    <row r="35" spans="1:9" ht="15" customHeight="1">
      <c r="A35" s="69"/>
      <c r="B35" s="246"/>
      <c r="C35" s="70"/>
      <c r="D35" s="70"/>
      <c r="E35" s="69"/>
      <c r="F35" s="69"/>
      <c r="G35" s="71" t="s">
        <v>242</v>
      </c>
      <c r="H35" s="165">
        <v>0</v>
      </c>
      <c r="I35" s="165">
        <v>0</v>
      </c>
    </row>
    <row r="36" spans="1:9" ht="26.25" customHeight="1">
      <c r="A36" s="69"/>
      <c r="B36" s="246"/>
      <c r="C36" s="70"/>
      <c r="D36" s="70"/>
      <c r="E36" s="69"/>
      <c r="F36" s="69"/>
      <c r="G36" s="66" t="s">
        <v>241</v>
      </c>
      <c r="H36" s="165">
        <v>0</v>
      </c>
      <c r="I36" s="165">
        <v>0</v>
      </c>
    </row>
    <row r="37" spans="1:9" ht="30" customHeight="1">
      <c r="A37" s="69"/>
      <c r="B37" s="247" t="s">
        <v>247</v>
      </c>
      <c r="C37" s="70"/>
      <c r="D37" s="70"/>
      <c r="E37" s="69"/>
      <c r="F37" s="69"/>
      <c r="G37" s="66" t="s">
        <v>240</v>
      </c>
      <c r="H37" s="165">
        <v>0</v>
      </c>
      <c r="I37" s="165">
        <v>0</v>
      </c>
    </row>
    <row r="38" spans="1:9" ht="45.75" customHeight="1">
      <c r="A38" s="67"/>
      <c r="B38" s="247"/>
      <c r="C38" s="68"/>
      <c r="D38" s="68"/>
      <c r="E38" s="67"/>
      <c r="F38" s="67"/>
      <c r="G38" s="66" t="s">
        <v>239</v>
      </c>
      <c r="H38" s="165">
        <v>0</v>
      </c>
      <c r="I38" s="165">
        <v>0</v>
      </c>
    </row>
    <row r="39" spans="1:9" ht="13.5" customHeight="1">
      <c r="A39" s="75" t="s">
        <v>31</v>
      </c>
      <c r="B39" s="248" t="s">
        <v>262</v>
      </c>
      <c r="C39" s="74" t="s">
        <v>330</v>
      </c>
      <c r="D39" s="249" t="s">
        <v>359</v>
      </c>
      <c r="E39" s="73" t="s">
        <v>57</v>
      </c>
      <c r="F39" s="73" t="s">
        <v>59</v>
      </c>
      <c r="G39" s="72" t="s">
        <v>246</v>
      </c>
      <c r="H39" s="79">
        <f>H40+H44</f>
        <v>250861</v>
      </c>
      <c r="I39" s="79">
        <f>I40+I44</f>
        <v>247506</v>
      </c>
    </row>
    <row r="40" spans="1:9" ht="25.5" customHeight="1">
      <c r="A40" s="69"/>
      <c r="B40" s="248"/>
      <c r="C40" s="70"/>
      <c r="D40" s="246"/>
      <c r="E40" s="69"/>
      <c r="F40" s="69"/>
      <c r="G40" s="72" t="s">
        <v>244</v>
      </c>
      <c r="H40" s="79">
        <f>H41+H42+H43</f>
        <v>250861</v>
      </c>
      <c r="I40" s="79">
        <f>I41+I42+I43</f>
        <v>247506</v>
      </c>
    </row>
    <row r="41" spans="1:9" ht="18" customHeight="1">
      <c r="A41" s="69"/>
      <c r="B41" s="249"/>
      <c r="C41" s="70"/>
      <c r="D41" s="246"/>
      <c r="E41" s="69"/>
      <c r="F41" s="69"/>
      <c r="G41" s="71" t="s">
        <v>242</v>
      </c>
      <c r="H41" s="165">
        <v>0</v>
      </c>
      <c r="I41" s="165">
        <v>0</v>
      </c>
    </row>
    <row r="42" spans="1:9" ht="22.5" customHeight="1">
      <c r="A42" s="69"/>
      <c r="B42" s="249"/>
      <c r="C42" s="70"/>
      <c r="D42" s="246"/>
      <c r="E42" s="69"/>
      <c r="F42" s="69"/>
      <c r="G42" s="66" t="s">
        <v>241</v>
      </c>
      <c r="H42" s="165">
        <v>43851</v>
      </c>
      <c r="I42" s="165">
        <v>43265</v>
      </c>
    </row>
    <row r="43" spans="1:9" ht="25.5" customHeight="1">
      <c r="A43" s="69"/>
      <c r="B43" s="246"/>
      <c r="C43" s="70"/>
      <c r="D43" s="70"/>
      <c r="E43" s="69"/>
      <c r="F43" s="69"/>
      <c r="G43" s="66" t="s">
        <v>240</v>
      </c>
      <c r="H43" s="80">
        <v>207010</v>
      </c>
      <c r="I43" s="80">
        <v>204241</v>
      </c>
    </row>
    <row r="44" spans="1:9" ht="16.5" customHeight="1">
      <c r="A44" s="69"/>
      <c r="B44" s="246"/>
      <c r="C44" s="70"/>
      <c r="D44" s="70"/>
      <c r="E44" s="69"/>
      <c r="F44" s="69"/>
      <c r="G44" s="72" t="s">
        <v>243</v>
      </c>
      <c r="H44" s="79">
        <f>H45+H46+H47+H48</f>
        <v>0</v>
      </c>
      <c r="I44" s="79">
        <f>I45+I46+I47+I48</f>
        <v>0</v>
      </c>
    </row>
    <row r="45" spans="1:9" ht="16.5" customHeight="1">
      <c r="A45" s="69"/>
      <c r="B45" s="246"/>
      <c r="C45" s="70"/>
      <c r="D45" s="70"/>
      <c r="E45" s="69"/>
      <c r="F45" s="69"/>
      <c r="G45" s="71" t="s">
        <v>242</v>
      </c>
      <c r="H45" s="165">
        <v>0</v>
      </c>
      <c r="I45" s="165">
        <v>0</v>
      </c>
    </row>
    <row r="46" spans="1:9" ht="24" customHeight="1">
      <c r="A46" s="69"/>
      <c r="B46" s="246"/>
      <c r="C46" s="70"/>
      <c r="D46" s="70"/>
      <c r="E46" s="69"/>
      <c r="F46" s="69"/>
      <c r="G46" s="66" t="s">
        <v>241</v>
      </c>
      <c r="H46" s="165">
        <v>0</v>
      </c>
      <c r="I46" s="165">
        <v>0</v>
      </c>
    </row>
    <row r="47" spans="1:9" ht="24.75" customHeight="1">
      <c r="A47" s="69"/>
      <c r="B47" s="247" t="s">
        <v>360</v>
      </c>
      <c r="C47" s="70"/>
      <c r="D47" s="70"/>
      <c r="E47" s="69"/>
      <c r="F47" s="69"/>
      <c r="G47" s="66" t="s">
        <v>240</v>
      </c>
      <c r="H47" s="165">
        <v>0</v>
      </c>
      <c r="I47" s="165">
        <v>0</v>
      </c>
    </row>
    <row r="48" spans="1:9" ht="45.75" customHeight="1">
      <c r="A48" s="67"/>
      <c r="B48" s="247"/>
      <c r="C48" s="68"/>
      <c r="D48" s="68"/>
      <c r="E48" s="67"/>
      <c r="F48" s="67"/>
      <c r="G48" s="66" t="s">
        <v>239</v>
      </c>
      <c r="H48" s="165">
        <v>0</v>
      </c>
      <c r="I48" s="165">
        <v>0</v>
      </c>
    </row>
    <row r="49" spans="1:9" ht="21" customHeight="1">
      <c r="A49" s="75" t="s">
        <v>32</v>
      </c>
      <c r="B49" s="248" t="s">
        <v>262</v>
      </c>
      <c r="C49" s="74" t="s">
        <v>263</v>
      </c>
      <c r="D49" s="74" t="s">
        <v>178</v>
      </c>
      <c r="E49" s="73" t="s">
        <v>57</v>
      </c>
      <c r="F49" s="73" t="s">
        <v>59</v>
      </c>
      <c r="G49" s="72" t="s">
        <v>246</v>
      </c>
      <c r="H49" s="79">
        <f>H50+H54</f>
        <v>325285</v>
      </c>
      <c r="I49" s="79">
        <f>I50+I54</f>
        <v>322134.9</v>
      </c>
    </row>
    <row r="50" spans="1:9" ht="17.25" customHeight="1">
      <c r="A50" s="69"/>
      <c r="B50" s="248"/>
      <c r="C50" s="70"/>
      <c r="D50" s="70"/>
      <c r="E50" s="69"/>
      <c r="F50" s="69"/>
      <c r="G50" s="72" t="s">
        <v>244</v>
      </c>
      <c r="H50" s="79">
        <f>H51+H52+H53</f>
        <v>325285</v>
      </c>
      <c r="I50" s="79">
        <f>I51+I52+I53</f>
        <v>322134.9</v>
      </c>
    </row>
    <row r="51" spans="1:9" ht="12" customHeight="1">
      <c r="A51" s="69"/>
      <c r="B51" s="249"/>
      <c r="C51" s="70"/>
      <c r="D51" s="70"/>
      <c r="E51" s="69"/>
      <c r="F51" s="69"/>
      <c r="G51" s="71" t="s">
        <v>242</v>
      </c>
      <c r="H51" s="80">
        <v>56860</v>
      </c>
      <c r="I51" s="80">
        <v>56860</v>
      </c>
    </row>
    <row r="52" spans="1:9" ht="24" customHeight="1">
      <c r="A52" s="69"/>
      <c r="B52" s="249"/>
      <c r="C52" s="70"/>
      <c r="D52" s="70"/>
      <c r="E52" s="69"/>
      <c r="F52" s="69"/>
      <c r="G52" s="66" t="s">
        <v>241</v>
      </c>
      <c r="H52" s="165">
        <v>0</v>
      </c>
      <c r="I52" s="165">
        <v>0</v>
      </c>
    </row>
    <row r="53" spans="1:9" ht="23.25" customHeight="1">
      <c r="A53" s="69"/>
      <c r="B53" s="246"/>
      <c r="C53" s="70"/>
      <c r="D53" s="70"/>
      <c r="E53" s="69"/>
      <c r="F53" s="69"/>
      <c r="G53" s="66" t="s">
        <v>240</v>
      </c>
      <c r="H53" s="80">
        <v>268425</v>
      </c>
      <c r="I53" s="80">
        <v>265274.9</v>
      </c>
    </row>
    <row r="54" spans="1:9" ht="12.75" customHeight="1">
      <c r="A54" s="69"/>
      <c r="B54" s="246"/>
      <c r="C54" s="70"/>
      <c r="D54" s="70"/>
      <c r="E54" s="69"/>
      <c r="F54" s="69"/>
      <c r="G54" s="72" t="s">
        <v>243</v>
      </c>
      <c r="H54" s="79">
        <f>H55+H56+H57+H58</f>
        <v>0</v>
      </c>
      <c r="I54" s="79">
        <f>I55+I56+I57+I58</f>
        <v>0</v>
      </c>
    </row>
    <row r="55" spans="1:9" ht="15.75" customHeight="1">
      <c r="A55" s="69"/>
      <c r="B55" s="246"/>
      <c r="C55" s="70"/>
      <c r="D55" s="70"/>
      <c r="E55" s="69"/>
      <c r="F55" s="69"/>
      <c r="G55" s="71" t="s">
        <v>242</v>
      </c>
      <c r="H55" s="165">
        <v>0</v>
      </c>
      <c r="I55" s="165">
        <v>0</v>
      </c>
    </row>
    <row r="56" spans="1:9" ht="24.75" customHeight="1">
      <c r="A56" s="69"/>
      <c r="B56" s="246"/>
      <c r="C56" s="70"/>
      <c r="D56" s="70"/>
      <c r="E56" s="69"/>
      <c r="F56" s="69"/>
      <c r="G56" s="66" t="s">
        <v>241</v>
      </c>
      <c r="H56" s="165">
        <v>0</v>
      </c>
      <c r="I56" s="165">
        <v>0</v>
      </c>
    </row>
    <row r="57" spans="1:9" ht="23.25" customHeight="1">
      <c r="A57" s="69"/>
      <c r="B57" s="247" t="s">
        <v>264</v>
      </c>
      <c r="C57" s="70"/>
      <c r="D57" s="70"/>
      <c r="E57" s="69"/>
      <c r="F57" s="69"/>
      <c r="G57" s="66" t="s">
        <v>240</v>
      </c>
      <c r="H57" s="165">
        <v>0</v>
      </c>
      <c r="I57" s="165">
        <v>0</v>
      </c>
    </row>
    <row r="58" spans="1:9" ht="45.75" customHeight="1">
      <c r="A58" s="67"/>
      <c r="B58" s="247"/>
      <c r="C58" s="68"/>
      <c r="D58" s="68"/>
      <c r="E58" s="67"/>
      <c r="F58" s="67"/>
      <c r="G58" s="66" t="s">
        <v>239</v>
      </c>
      <c r="H58" s="165">
        <v>0</v>
      </c>
      <c r="I58" s="165">
        <v>0</v>
      </c>
    </row>
    <row r="59" spans="1:9" ht="34.5" customHeight="1">
      <c r="A59" s="75" t="s">
        <v>33</v>
      </c>
      <c r="B59" s="248" t="s">
        <v>262</v>
      </c>
      <c r="C59" s="74" t="s">
        <v>330</v>
      </c>
      <c r="D59" s="74" t="s">
        <v>178</v>
      </c>
      <c r="E59" s="73" t="s">
        <v>57</v>
      </c>
      <c r="F59" s="73" t="s">
        <v>59</v>
      </c>
      <c r="G59" s="72" t="s">
        <v>246</v>
      </c>
      <c r="H59" s="79">
        <f>H60+H64</f>
        <v>622844</v>
      </c>
      <c r="I59" s="79">
        <f>I60+I64</f>
        <v>513550</v>
      </c>
    </row>
    <row r="60" spans="1:9" ht="17.25" customHeight="1">
      <c r="A60" s="69"/>
      <c r="B60" s="248"/>
      <c r="C60" s="70"/>
      <c r="D60" s="70"/>
      <c r="E60" s="69"/>
      <c r="F60" s="69"/>
      <c r="G60" s="72" t="s">
        <v>244</v>
      </c>
      <c r="H60" s="79">
        <f>H61+H62+H63</f>
        <v>622844</v>
      </c>
      <c r="I60" s="79">
        <f>I61+I62+I63</f>
        <v>513550</v>
      </c>
    </row>
    <row r="61" spans="1:9" ht="18.75" customHeight="1">
      <c r="A61" s="69"/>
      <c r="B61" s="249"/>
      <c r="C61" s="70"/>
      <c r="D61" s="70"/>
      <c r="E61" s="69"/>
      <c r="F61" s="69"/>
      <c r="G61" s="71" t="s">
        <v>242</v>
      </c>
      <c r="H61" s="80">
        <v>90215</v>
      </c>
      <c r="I61" s="80">
        <v>48594</v>
      </c>
    </row>
    <row r="62" spans="1:9" ht="26.25" customHeight="1">
      <c r="A62" s="69"/>
      <c r="B62" s="249"/>
      <c r="C62" s="70"/>
      <c r="D62" s="70"/>
      <c r="E62" s="69"/>
      <c r="F62" s="69"/>
      <c r="G62" s="66" t="s">
        <v>241</v>
      </c>
      <c r="H62" s="165">
        <v>0</v>
      </c>
      <c r="I62" s="165">
        <v>0</v>
      </c>
    </row>
    <row r="63" spans="1:9" ht="39" customHeight="1">
      <c r="A63" s="69"/>
      <c r="B63" s="246"/>
      <c r="C63" s="70"/>
      <c r="D63" s="70"/>
      <c r="E63" s="69"/>
      <c r="F63" s="69"/>
      <c r="G63" s="66" t="s">
        <v>240</v>
      </c>
      <c r="H63" s="80">
        <v>532629</v>
      </c>
      <c r="I63" s="80">
        <v>464956</v>
      </c>
    </row>
    <row r="64" spans="1:9" ht="22.5" customHeight="1">
      <c r="A64" s="69"/>
      <c r="B64" s="246"/>
      <c r="C64" s="70"/>
      <c r="D64" s="70"/>
      <c r="E64" s="69"/>
      <c r="F64" s="69"/>
      <c r="G64" s="72" t="s">
        <v>243</v>
      </c>
      <c r="H64" s="79">
        <f>H65+H66+H67+H68</f>
        <v>0</v>
      </c>
      <c r="I64" s="79">
        <f>I65+I66+I67+I68</f>
        <v>0</v>
      </c>
    </row>
    <row r="65" spans="1:9" ht="27.75" customHeight="1">
      <c r="A65" s="69"/>
      <c r="B65" s="246"/>
      <c r="C65" s="70"/>
      <c r="D65" s="70"/>
      <c r="E65" s="69"/>
      <c r="F65" s="69"/>
      <c r="G65" s="71" t="s">
        <v>242</v>
      </c>
      <c r="H65" s="165">
        <v>0</v>
      </c>
      <c r="I65" s="165">
        <v>0</v>
      </c>
    </row>
    <row r="66" spans="1:9" ht="26.25" customHeight="1">
      <c r="A66" s="69"/>
      <c r="B66" s="246"/>
      <c r="C66" s="70"/>
      <c r="D66" s="70"/>
      <c r="E66" s="69"/>
      <c r="F66" s="69"/>
      <c r="G66" s="66" t="s">
        <v>241</v>
      </c>
      <c r="H66" s="165">
        <v>0</v>
      </c>
      <c r="I66" s="165">
        <v>0</v>
      </c>
    </row>
    <row r="67" spans="1:9" ht="36" customHeight="1">
      <c r="A67" s="69"/>
      <c r="B67" s="247" t="s">
        <v>362</v>
      </c>
      <c r="C67" s="70"/>
      <c r="D67" s="70"/>
      <c r="E67" s="69"/>
      <c r="F67" s="69"/>
      <c r="G67" s="66" t="s">
        <v>240</v>
      </c>
      <c r="H67" s="165">
        <v>0</v>
      </c>
      <c r="I67" s="165">
        <v>0</v>
      </c>
    </row>
    <row r="68" spans="1:9" ht="48.75" customHeight="1">
      <c r="A68" s="67"/>
      <c r="B68" s="247"/>
      <c r="C68" s="68"/>
      <c r="D68" s="68"/>
      <c r="E68" s="67"/>
      <c r="F68" s="67"/>
      <c r="G68" s="66" t="s">
        <v>239</v>
      </c>
      <c r="H68" s="165">
        <v>0</v>
      </c>
      <c r="I68" s="165">
        <v>0</v>
      </c>
    </row>
    <row r="69" spans="1:9" ht="19.5" customHeight="1">
      <c r="A69" s="65"/>
      <c r="B69" s="64" t="s">
        <v>245</v>
      </c>
      <c r="C69" s="254"/>
      <c r="D69" s="254"/>
      <c r="E69" s="254"/>
      <c r="F69" s="254"/>
      <c r="G69" s="254"/>
      <c r="H69" s="79">
        <f>H70+H75</f>
        <v>5159680.85</v>
      </c>
      <c r="I69" s="79">
        <f>I70+I75</f>
        <v>2931469.47</v>
      </c>
    </row>
    <row r="70" spans="1:9" ht="21.75" customHeight="1">
      <c r="A70" s="104"/>
      <c r="B70" s="64" t="s">
        <v>244</v>
      </c>
      <c r="C70" s="254"/>
      <c r="D70" s="254"/>
      <c r="E70" s="254"/>
      <c r="F70" s="254"/>
      <c r="G70" s="254"/>
      <c r="H70" s="81">
        <f aca="true" t="shared" si="0" ref="H70:I73">H10+H20+H30+H40+H50+H60</f>
        <v>4677161.85</v>
      </c>
      <c r="I70" s="81">
        <f t="shared" si="0"/>
        <v>2856377.47</v>
      </c>
    </row>
    <row r="71" spans="1:9" ht="18" customHeight="1">
      <c r="A71" s="104"/>
      <c r="B71" s="63" t="s">
        <v>242</v>
      </c>
      <c r="C71" s="250"/>
      <c r="D71" s="250"/>
      <c r="E71" s="250"/>
      <c r="F71" s="250"/>
      <c r="G71" s="250"/>
      <c r="H71" s="82">
        <f t="shared" si="0"/>
        <v>376792</v>
      </c>
      <c r="I71" s="82">
        <f t="shared" si="0"/>
        <v>191598</v>
      </c>
    </row>
    <row r="72" spans="1:9" ht="19.5" customHeight="1">
      <c r="A72" s="104"/>
      <c r="B72" s="63" t="s">
        <v>241</v>
      </c>
      <c r="C72" s="250"/>
      <c r="D72" s="250"/>
      <c r="E72" s="250"/>
      <c r="F72" s="250"/>
      <c r="G72" s="250"/>
      <c r="H72" s="82">
        <f t="shared" si="0"/>
        <v>205826.68</v>
      </c>
      <c r="I72" s="82">
        <f t="shared" si="0"/>
        <v>133591.57</v>
      </c>
    </row>
    <row r="73" spans="1:9" ht="22.5" customHeight="1">
      <c r="A73" s="104"/>
      <c r="B73" s="169" t="s">
        <v>240</v>
      </c>
      <c r="C73" s="250"/>
      <c r="D73" s="250"/>
      <c r="E73" s="250"/>
      <c r="F73" s="250"/>
      <c r="G73" s="250"/>
      <c r="H73" s="82">
        <f t="shared" si="0"/>
        <v>4094543.17</v>
      </c>
      <c r="I73" s="82">
        <f t="shared" si="0"/>
        <v>2531187.9</v>
      </c>
    </row>
    <row r="74" spans="1:9" ht="32.25" customHeight="1">
      <c r="A74" s="104"/>
      <c r="B74" s="169" t="s">
        <v>239</v>
      </c>
      <c r="C74" s="250"/>
      <c r="D74" s="250"/>
      <c r="E74" s="250"/>
      <c r="F74" s="250"/>
      <c r="G74" s="250"/>
      <c r="H74" s="165">
        <v>0</v>
      </c>
      <c r="I74" s="165">
        <v>0</v>
      </c>
    </row>
    <row r="75" spans="1:9" ht="16.5" customHeight="1">
      <c r="A75" s="104"/>
      <c r="B75" s="62" t="s">
        <v>243</v>
      </c>
      <c r="C75" s="254"/>
      <c r="D75" s="254"/>
      <c r="E75" s="254"/>
      <c r="F75" s="254"/>
      <c r="G75" s="254"/>
      <c r="H75" s="81">
        <f aca="true" t="shared" si="1" ref="H75:I78">H14+H24+H34+H44+H54+H64</f>
        <v>482519</v>
      </c>
      <c r="I75" s="81">
        <f t="shared" si="1"/>
        <v>75092</v>
      </c>
    </row>
    <row r="76" spans="1:9" ht="18.75" customHeight="1">
      <c r="A76" s="104"/>
      <c r="B76" s="61" t="s">
        <v>242</v>
      </c>
      <c r="C76" s="250"/>
      <c r="D76" s="250"/>
      <c r="E76" s="250"/>
      <c r="F76" s="250"/>
      <c r="G76" s="250"/>
      <c r="H76" s="82">
        <f t="shared" si="1"/>
        <v>0</v>
      </c>
      <c r="I76" s="82">
        <f t="shared" si="1"/>
        <v>0</v>
      </c>
    </row>
    <row r="77" spans="1:9" ht="20.25" customHeight="1">
      <c r="A77" s="104"/>
      <c r="B77" s="61" t="s">
        <v>241</v>
      </c>
      <c r="C77" s="250"/>
      <c r="D77" s="250"/>
      <c r="E77" s="250"/>
      <c r="F77" s="250"/>
      <c r="G77" s="250"/>
      <c r="H77" s="82">
        <f t="shared" si="1"/>
        <v>86853</v>
      </c>
      <c r="I77" s="82">
        <f t="shared" si="1"/>
        <v>13517</v>
      </c>
    </row>
    <row r="78" spans="1:9" ht="32.25" customHeight="1">
      <c r="A78" s="104"/>
      <c r="B78" s="60" t="s">
        <v>240</v>
      </c>
      <c r="C78" s="250"/>
      <c r="D78" s="250"/>
      <c r="E78" s="250"/>
      <c r="F78" s="250"/>
      <c r="G78" s="250"/>
      <c r="H78" s="82">
        <f t="shared" si="1"/>
        <v>395666</v>
      </c>
      <c r="I78" s="82">
        <f t="shared" si="1"/>
        <v>61575</v>
      </c>
    </row>
    <row r="79" spans="1:9" ht="33" customHeight="1">
      <c r="A79" s="104"/>
      <c r="B79" s="60" t="s">
        <v>239</v>
      </c>
      <c r="C79" s="250"/>
      <c r="D79" s="250"/>
      <c r="E79" s="250"/>
      <c r="F79" s="250"/>
      <c r="G79" s="250"/>
      <c r="H79" s="103">
        <v>0</v>
      </c>
      <c r="I79" s="103">
        <v>0</v>
      </c>
    </row>
    <row r="80" spans="1:9" ht="12.75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2.75" customHeight="1" hidden="1">
      <c r="A81" s="58"/>
      <c r="B81" s="251"/>
      <c r="C81" s="251"/>
      <c r="D81" s="251"/>
      <c r="E81" s="251"/>
      <c r="F81" s="251"/>
      <c r="G81" s="251"/>
      <c r="H81" s="251"/>
      <c r="I81" s="251"/>
    </row>
    <row r="82" spans="1:9" ht="8.25" customHeight="1">
      <c r="A82" s="252"/>
      <c r="B82" s="253"/>
      <c r="C82" s="253"/>
      <c r="D82" s="253"/>
      <c r="E82" s="253"/>
      <c r="F82" s="253"/>
      <c r="G82" s="253"/>
      <c r="H82" s="253"/>
      <c r="I82" s="253"/>
    </row>
    <row r="83" spans="1:9" ht="39" customHeight="1">
      <c r="A83" s="252"/>
      <c r="B83" s="253"/>
      <c r="C83" s="253"/>
      <c r="D83" s="253"/>
      <c r="E83" s="253"/>
      <c r="F83" s="253"/>
      <c r="G83" s="253"/>
      <c r="H83" s="253"/>
      <c r="I83" s="253"/>
    </row>
    <row r="84" spans="1:9" ht="12.75" customHeight="1" hidden="1">
      <c r="A84" s="252"/>
      <c r="B84" s="253"/>
      <c r="C84" s="253"/>
      <c r="D84" s="253"/>
      <c r="E84" s="253"/>
      <c r="F84" s="253"/>
      <c r="G84" s="253"/>
      <c r="H84" s="253"/>
      <c r="I84" s="253"/>
    </row>
    <row r="85" spans="1:9" ht="12.75">
      <c r="A85" s="36"/>
      <c r="B85" s="36"/>
      <c r="C85" s="36"/>
      <c r="D85" s="36"/>
      <c r="E85" s="36"/>
      <c r="F85" s="36"/>
      <c r="G85" s="36"/>
      <c r="H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H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H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H89" s="36"/>
      <c r="I89" s="36"/>
    </row>
  </sheetData>
  <sheetProtection selectLockedCells="1" selectUnlockedCells="1"/>
  <mergeCells count="50">
    <mergeCell ref="B19:B20"/>
    <mergeCell ref="B21:B22"/>
    <mergeCell ref="B23:B26"/>
    <mergeCell ref="B27:B28"/>
    <mergeCell ref="D19:D20"/>
    <mergeCell ref="B17:B1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B13:B16"/>
    <mergeCell ref="B59:B60"/>
    <mergeCell ref="B61:B62"/>
    <mergeCell ref="B29:B30"/>
    <mergeCell ref="B31:B32"/>
    <mergeCell ref="B33:B36"/>
    <mergeCell ref="B37:B38"/>
    <mergeCell ref="B51:B52"/>
    <mergeCell ref="C77:G77"/>
    <mergeCell ref="C78:G78"/>
    <mergeCell ref="B63:B66"/>
    <mergeCell ref="B67:B68"/>
    <mergeCell ref="C69:G69"/>
    <mergeCell ref="C70:G70"/>
    <mergeCell ref="C71:G71"/>
    <mergeCell ref="C72:G72"/>
    <mergeCell ref="D39:D42"/>
    <mergeCell ref="B49:B50"/>
    <mergeCell ref="C79:G79"/>
    <mergeCell ref="B81:I81"/>
    <mergeCell ref="A82:A84"/>
    <mergeCell ref="B82:I84"/>
    <mergeCell ref="C73:G73"/>
    <mergeCell ref="C74:G74"/>
    <mergeCell ref="C75:G75"/>
    <mergeCell ref="C76:G76"/>
    <mergeCell ref="B53:B56"/>
    <mergeCell ref="B57:B58"/>
    <mergeCell ref="B39:B40"/>
    <mergeCell ref="B41:B42"/>
    <mergeCell ref="B43:B46"/>
    <mergeCell ref="B47:B4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14" sqref="E14"/>
    </sheetView>
  </sheetViews>
  <sheetFormatPr defaultColWidth="9.33203125" defaultRowHeight="11.25"/>
  <cols>
    <col min="1" max="1" width="9.33203125" style="36" customWidth="1"/>
    <col min="2" max="2" width="69.33203125" style="36" customWidth="1"/>
    <col min="3" max="3" width="18" style="36" customWidth="1"/>
    <col min="4" max="4" width="19.5" style="36" customWidth="1"/>
    <col min="5" max="16384" width="9.33203125" style="36" customWidth="1"/>
  </cols>
  <sheetData>
    <row r="1" spans="1:4" ht="12.75">
      <c r="A1" s="57"/>
      <c r="B1" s="57"/>
      <c r="C1" s="57"/>
      <c r="D1" s="57"/>
    </row>
    <row r="2" spans="1:4" ht="18.75">
      <c r="A2" s="261" t="s">
        <v>290</v>
      </c>
      <c r="B2" s="261"/>
      <c r="C2" s="261"/>
      <c r="D2" s="261"/>
    </row>
    <row r="3" spans="1:4" ht="12.75">
      <c r="A3" s="56"/>
      <c r="B3" s="55"/>
      <c r="C3" s="55"/>
      <c r="D3" s="55"/>
    </row>
    <row r="4" spans="1:8" ht="12.75">
      <c r="A4" s="55"/>
      <c r="B4" s="55"/>
      <c r="C4" s="55"/>
      <c r="D4" s="54" t="s">
        <v>0</v>
      </c>
      <c r="H4" s="53"/>
    </row>
    <row r="5" spans="1:4" ht="12.75" customHeight="1">
      <c r="A5" s="262" t="s">
        <v>26</v>
      </c>
      <c r="B5" s="262" t="s">
        <v>238</v>
      </c>
      <c r="C5" s="263" t="s">
        <v>237</v>
      </c>
      <c r="D5" s="264" t="s">
        <v>289</v>
      </c>
    </row>
    <row r="6" spans="1:4" ht="12.75">
      <c r="A6" s="262"/>
      <c r="B6" s="262"/>
      <c r="C6" s="262"/>
      <c r="D6" s="264"/>
    </row>
    <row r="7" spans="1:4" ht="12.75">
      <c r="A7" s="262"/>
      <c r="B7" s="262"/>
      <c r="C7" s="262"/>
      <c r="D7" s="264"/>
    </row>
    <row r="8" spans="1:4" ht="12.75">
      <c r="A8" s="40">
        <v>1</v>
      </c>
      <c r="B8" s="40">
        <v>2</v>
      </c>
      <c r="C8" s="40">
        <v>3</v>
      </c>
      <c r="D8" s="40">
        <v>4</v>
      </c>
    </row>
    <row r="9" spans="1:4" ht="12.75" customHeight="1">
      <c r="A9" s="265" t="s">
        <v>236</v>
      </c>
      <c r="B9" s="265"/>
      <c r="C9" s="40"/>
      <c r="D9" s="190">
        <f>SUM(D10:D28)</f>
        <v>7672343.9</v>
      </c>
    </row>
    <row r="10" spans="1:4" ht="12.75">
      <c r="A10" s="44" t="s">
        <v>27</v>
      </c>
      <c r="B10" s="52" t="s">
        <v>235</v>
      </c>
      <c r="C10" s="40" t="s">
        <v>233</v>
      </c>
      <c r="D10" s="109">
        <v>0</v>
      </c>
    </row>
    <row r="11" spans="1:4" ht="22.5">
      <c r="A11" s="50" t="s">
        <v>203</v>
      </c>
      <c r="B11" s="41" t="s">
        <v>227</v>
      </c>
      <c r="C11" s="51" t="s">
        <v>233</v>
      </c>
      <c r="D11" s="109">
        <v>0</v>
      </c>
    </row>
    <row r="12" spans="1:4" ht="12.75">
      <c r="A12" s="44" t="s">
        <v>29</v>
      </c>
      <c r="B12" s="46" t="s">
        <v>234</v>
      </c>
      <c r="C12" s="40" t="s">
        <v>233</v>
      </c>
      <c r="D12" s="109">
        <v>0</v>
      </c>
    </row>
    <row r="13" spans="1:4" ht="22.5">
      <c r="A13" s="44" t="s">
        <v>30</v>
      </c>
      <c r="B13" s="41" t="s">
        <v>232</v>
      </c>
      <c r="C13" s="40" t="s">
        <v>231</v>
      </c>
      <c r="D13" s="109">
        <v>0</v>
      </c>
    </row>
    <row r="14" spans="1:4" ht="22.5">
      <c r="A14" s="44" t="s">
        <v>31</v>
      </c>
      <c r="B14" s="41" t="s">
        <v>230</v>
      </c>
      <c r="C14" s="40" t="s">
        <v>229</v>
      </c>
      <c r="D14" s="109">
        <v>0</v>
      </c>
    </row>
    <row r="15" spans="1:4" ht="12.75">
      <c r="A15" s="44" t="s">
        <v>32</v>
      </c>
      <c r="B15" s="41" t="s">
        <v>228</v>
      </c>
      <c r="C15" s="40" t="s">
        <v>226</v>
      </c>
      <c r="D15" s="109">
        <v>0</v>
      </c>
    </row>
    <row r="16" spans="1:4" ht="22.5">
      <c r="A16" s="44" t="s">
        <v>194</v>
      </c>
      <c r="B16" s="41" t="s">
        <v>227</v>
      </c>
      <c r="C16" s="40" t="s">
        <v>226</v>
      </c>
      <c r="D16" s="109">
        <v>0</v>
      </c>
    </row>
    <row r="17" spans="1:4" ht="12.75">
      <c r="A17" s="44" t="s">
        <v>33</v>
      </c>
      <c r="B17" s="46" t="s">
        <v>225</v>
      </c>
      <c r="C17" s="40" t="s">
        <v>222</v>
      </c>
      <c r="D17" s="109">
        <v>0</v>
      </c>
    </row>
    <row r="18" spans="1:4" ht="22.5">
      <c r="A18" s="44" t="s">
        <v>190</v>
      </c>
      <c r="B18" s="41" t="s">
        <v>224</v>
      </c>
      <c r="C18" s="40" t="s">
        <v>222</v>
      </c>
      <c r="D18" s="109">
        <v>0</v>
      </c>
    </row>
    <row r="19" spans="1:4" ht="22.5">
      <c r="A19" s="44" t="s">
        <v>102</v>
      </c>
      <c r="B19" s="41" t="s">
        <v>223</v>
      </c>
      <c r="C19" s="40" t="s">
        <v>222</v>
      </c>
      <c r="D19" s="109">
        <v>0</v>
      </c>
    </row>
    <row r="20" spans="1:4" ht="22.5">
      <c r="A20" s="50" t="s">
        <v>101</v>
      </c>
      <c r="B20" s="46" t="s">
        <v>221</v>
      </c>
      <c r="C20" s="49" t="s">
        <v>220</v>
      </c>
      <c r="D20" s="109">
        <v>0</v>
      </c>
    </row>
    <row r="21" spans="1:4" ht="22.5">
      <c r="A21" s="44" t="s">
        <v>100</v>
      </c>
      <c r="B21" s="46" t="s">
        <v>219</v>
      </c>
      <c r="C21" s="40" t="s">
        <v>218</v>
      </c>
      <c r="D21" s="171">
        <v>3660642</v>
      </c>
    </row>
    <row r="22" spans="1:4" ht="12.75">
      <c r="A22" s="44" t="s">
        <v>99</v>
      </c>
      <c r="B22" s="46" t="s">
        <v>217</v>
      </c>
      <c r="C22" s="40" t="s">
        <v>216</v>
      </c>
      <c r="D22" s="109">
        <v>0</v>
      </c>
    </row>
    <row r="23" spans="1:4" ht="12.75">
      <c r="A23" s="44" t="s">
        <v>97</v>
      </c>
      <c r="B23" s="43" t="s">
        <v>215</v>
      </c>
      <c r="C23" s="40" t="s">
        <v>214</v>
      </c>
      <c r="D23" s="109">
        <v>0</v>
      </c>
    </row>
    <row r="24" spans="1:4" ht="33.75">
      <c r="A24" s="44" t="s">
        <v>94</v>
      </c>
      <c r="B24" s="46" t="s">
        <v>213</v>
      </c>
      <c r="C24" s="45" t="s">
        <v>212</v>
      </c>
      <c r="D24" s="171">
        <v>3863802</v>
      </c>
    </row>
    <row r="25" spans="1:4" ht="33.75">
      <c r="A25" s="44" t="s">
        <v>93</v>
      </c>
      <c r="B25" s="46" t="s">
        <v>211</v>
      </c>
      <c r="C25" s="45" t="s">
        <v>210</v>
      </c>
      <c r="D25" s="171">
        <v>147899.9</v>
      </c>
    </row>
    <row r="26" spans="1:4" ht="12.75">
      <c r="A26" s="44" t="s">
        <v>92</v>
      </c>
      <c r="B26" s="48" t="s">
        <v>209</v>
      </c>
      <c r="C26" s="40" t="s">
        <v>181</v>
      </c>
      <c r="D26" s="39">
        <v>0</v>
      </c>
    </row>
    <row r="27" spans="1:4" ht="12.75">
      <c r="A27" s="44" t="s">
        <v>90</v>
      </c>
      <c r="B27" s="48" t="s">
        <v>208</v>
      </c>
      <c r="C27" s="40" t="s">
        <v>207</v>
      </c>
      <c r="D27" s="39">
        <v>0</v>
      </c>
    </row>
    <row r="28" spans="1:4" ht="12.75">
      <c r="A28" s="44" t="s">
        <v>89</v>
      </c>
      <c r="B28" s="41" t="s">
        <v>206</v>
      </c>
      <c r="C28" s="40" t="s">
        <v>179</v>
      </c>
      <c r="D28" s="39">
        <v>0</v>
      </c>
    </row>
    <row r="29" spans="1:4" ht="12.75" customHeight="1">
      <c r="A29" s="260" t="s">
        <v>205</v>
      </c>
      <c r="B29" s="260"/>
      <c r="C29" s="40"/>
      <c r="D29" s="47">
        <f>SUM(D30:D36)</f>
        <v>0</v>
      </c>
    </row>
    <row r="30" spans="1:4" ht="12.75">
      <c r="A30" s="44" t="s">
        <v>27</v>
      </c>
      <c r="B30" s="43" t="s">
        <v>204</v>
      </c>
      <c r="C30" s="40" t="s">
        <v>201</v>
      </c>
      <c r="D30" s="39">
        <v>0</v>
      </c>
    </row>
    <row r="31" spans="1:4" ht="22.5">
      <c r="A31" s="44" t="s">
        <v>203</v>
      </c>
      <c r="B31" s="41" t="s">
        <v>193</v>
      </c>
      <c r="C31" s="40" t="s">
        <v>201</v>
      </c>
      <c r="D31" s="39">
        <v>0</v>
      </c>
    </row>
    <row r="32" spans="1:4" ht="12.75">
      <c r="A32" s="44" t="s">
        <v>29</v>
      </c>
      <c r="B32" s="43" t="s">
        <v>202</v>
      </c>
      <c r="C32" s="40" t="s">
        <v>201</v>
      </c>
      <c r="D32" s="39">
        <v>0</v>
      </c>
    </row>
    <row r="33" spans="1:4" ht="22.5">
      <c r="A33" s="44" t="s">
        <v>200</v>
      </c>
      <c r="B33" s="41" t="s">
        <v>199</v>
      </c>
      <c r="C33" s="40" t="s">
        <v>198</v>
      </c>
      <c r="D33" s="39">
        <v>0</v>
      </c>
    </row>
    <row r="34" spans="1:4" ht="22.5">
      <c r="A34" s="44" t="s">
        <v>31</v>
      </c>
      <c r="B34" s="41" t="s">
        <v>197</v>
      </c>
      <c r="C34" s="40" t="s">
        <v>196</v>
      </c>
      <c r="D34" s="39">
        <v>0</v>
      </c>
    </row>
    <row r="35" spans="1:4" ht="12.75">
      <c r="A35" s="44" t="s">
        <v>32</v>
      </c>
      <c r="B35" s="41" t="s">
        <v>195</v>
      </c>
      <c r="C35" s="40" t="s">
        <v>192</v>
      </c>
      <c r="D35" s="39">
        <v>0</v>
      </c>
    </row>
    <row r="36" spans="1:4" ht="22.5">
      <c r="A36" s="44" t="s">
        <v>194</v>
      </c>
      <c r="B36" s="41" t="s">
        <v>193</v>
      </c>
      <c r="C36" s="40" t="s">
        <v>192</v>
      </c>
      <c r="D36" s="39">
        <v>0</v>
      </c>
    </row>
    <row r="37" spans="1:4" ht="12.75">
      <c r="A37" s="44" t="s">
        <v>33</v>
      </c>
      <c r="B37" s="46" t="s">
        <v>191</v>
      </c>
      <c r="C37" s="40" t="s">
        <v>187</v>
      </c>
      <c r="D37" s="39">
        <v>0</v>
      </c>
    </row>
    <row r="38" spans="1:4" ht="22.5">
      <c r="A38" s="44" t="s">
        <v>190</v>
      </c>
      <c r="B38" s="41" t="s">
        <v>189</v>
      </c>
      <c r="C38" s="40" t="s">
        <v>187</v>
      </c>
      <c r="D38" s="39">
        <v>0</v>
      </c>
    </row>
    <row r="39" spans="1:4" ht="22.5">
      <c r="A39" s="44" t="s">
        <v>102</v>
      </c>
      <c r="B39" s="41" t="s">
        <v>188</v>
      </c>
      <c r="C39" s="40" t="s">
        <v>187</v>
      </c>
      <c r="D39" s="39">
        <v>0</v>
      </c>
    </row>
    <row r="40" spans="1:4" ht="12.75">
      <c r="A40" s="44" t="s">
        <v>101</v>
      </c>
      <c r="B40" s="46" t="s">
        <v>186</v>
      </c>
      <c r="C40" s="45" t="s">
        <v>185</v>
      </c>
      <c r="D40" s="39">
        <v>0</v>
      </c>
    </row>
    <row r="41" spans="1:4" ht="12.75">
      <c r="A41" s="44" t="s">
        <v>100</v>
      </c>
      <c r="B41" s="43" t="s">
        <v>184</v>
      </c>
      <c r="C41" s="40" t="s">
        <v>183</v>
      </c>
      <c r="D41" s="39">
        <v>0</v>
      </c>
    </row>
    <row r="42" spans="1:4" ht="12.75">
      <c r="A42" s="42" t="s">
        <v>99</v>
      </c>
      <c r="B42" s="43" t="s">
        <v>182</v>
      </c>
      <c r="C42" s="40" t="s">
        <v>181</v>
      </c>
      <c r="D42" s="39">
        <v>0</v>
      </c>
    </row>
    <row r="43" spans="1:4" ht="12.75">
      <c r="A43" s="42" t="s">
        <v>97</v>
      </c>
      <c r="B43" s="41" t="s">
        <v>180</v>
      </c>
      <c r="C43" s="40" t="s">
        <v>179</v>
      </c>
      <c r="D43" s="39">
        <v>0</v>
      </c>
    </row>
    <row r="44" spans="1:4" ht="12.75">
      <c r="A44" s="38"/>
      <c r="B44" s="38"/>
      <c r="C44" s="38"/>
      <c r="D44" s="38"/>
    </row>
    <row r="45" spans="1:4" ht="12.75">
      <c r="A45" s="38"/>
      <c r="B45" s="38"/>
      <c r="C45" s="38"/>
      <c r="D45" s="38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III.16.2024
z dnia 27 maja 2024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Normal="90" workbookViewId="0" topLeftCell="A1">
      <selection activeCell="Q6" sqref="Q6"/>
    </sheetView>
  </sheetViews>
  <sheetFormatPr defaultColWidth="9.33203125" defaultRowHeight="11.25"/>
  <cols>
    <col min="1" max="1" width="5.66015625" style="111" customWidth="1"/>
    <col min="2" max="2" width="11" style="111" customWidth="1"/>
    <col min="3" max="3" width="8.66015625" style="111" customWidth="1"/>
    <col min="4" max="4" width="15" style="111" customWidth="1"/>
    <col min="5" max="5" width="16.83203125" style="111" customWidth="1"/>
    <col min="6" max="6" width="14.16015625" style="111" customWidth="1"/>
    <col min="7" max="7" width="14.33203125" style="111" customWidth="1"/>
    <col min="8" max="8" width="14.5" style="111" customWidth="1"/>
    <col min="9" max="9" width="10.66015625" style="111" customWidth="1"/>
    <col min="10" max="10" width="12.66015625" style="111" customWidth="1"/>
    <col min="11" max="11" width="10.83203125" style="110" customWidth="1"/>
    <col min="12" max="12" width="15" style="110" customWidth="1"/>
    <col min="13" max="14" width="12.33203125" style="110" customWidth="1"/>
    <col min="15" max="15" width="12.16015625" style="110" customWidth="1"/>
    <col min="16" max="16384" width="9.33203125" style="110" customWidth="1"/>
  </cols>
  <sheetData>
    <row r="1" spans="1:17" ht="36" customHeight="1">
      <c r="A1" s="270" t="s">
        <v>348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45"/>
    </row>
    <row r="2" spans="1:16" s="133" customFormat="1" ht="11.25" customHeight="1">
      <c r="A2" s="117"/>
      <c r="B2" s="117"/>
      <c r="C2" s="117"/>
      <c r="D2" s="117"/>
      <c r="E2" s="117"/>
      <c r="F2" s="117"/>
      <c r="G2" s="116"/>
      <c r="H2" s="116"/>
      <c r="I2" s="116"/>
      <c r="J2" s="116"/>
      <c r="K2" s="116"/>
      <c r="L2" s="115"/>
      <c r="M2" s="115"/>
      <c r="N2" s="115"/>
      <c r="O2" s="115"/>
      <c r="P2" s="144" t="s">
        <v>140</v>
      </c>
    </row>
    <row r="3" spans="1:16" s="133" customFormat="1" ht="12.75" customHeight="1">
      <c r="A3" s="271" t="s">
        <v>1</v>
      </c>
      <c r="B3" s="271" t="s">
        <v>2</v>
      </c>
      <c r="C3" s="271" t="s">
        <v>139</v>
      </c>
      <c r="D3" s="271" t="s">
        <v>347</v>
      </c>
      <c r="E3" s="268" t="s">
        <v>346</v>
      </c>
      <c r="F3" s="268" t="s">
        <v>13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s="133" customFormat="1" ht="12.75" customHeight="1">
      <c r="A4" s="271"/>
      <c r="B4" s="271"/>
      <c r="C4" s="271"/>
      <c r="D4" s="271"/>
      <c r="E4" s="268"/>
      <c r="F4" s="268" t="s">
        <v>12</v>
      </c>
      <c r="G4" s="268" t="s">
        <v>13</v>
      </c>
      <c r="H4" s="268"/>
      <c r="I4" s="268"/>
      <c r="J4" s="268"/>
      <c r="K4" s="268"/>
      <c r="L4" s="268" t="s">
        <v>138</v>
      </c>
      <c r="M4" s="267" t="s">
        <v>13</v>
      </c>
      <c r="N4" s="267"/>
      <c r="O4" s="267"/>
      <c r="P4" s="267"/>
    </row>
    <row r="5" spans="1:16" s="133" customFormat="1" ht="25.5" customHeight="1">
      <c r="A5" s="271"/>
      <c r="B5" s="271"/>
      <c r="C5" s="271"/>
      <c r="D5" s="271"/>
      <c r="E5" s="268"/>
      <c r="F5" s="268"/>
      <c r="G5" s="268" t="s">
        <v>137</v>
      </c>
      <c r="H5" s="268"/>
      <c r="I5" s="268" t="s">
        <v>136</v>
      </c>
      <c r="J5" s="268" t="s">
        <v>135</v>
      </c>
      <c r="K5" s="268" t="s">
        <v>134</v>
      </c>
      <c r="L5" s="268"/>
      <c r="M5" s="269" t="s">
        <v>20</v>
      </c>
      <c r="N5" s="143" t="s">
        <v>21</v>
      </c>
      <c r="O5" s="268" t="s">
        <v>22</v>
      </c>
      <c r="P5" s="268" t="s">
        <v>345</v>
      </c>
    </row>
    <row r="6" spans="1:16" s="133" customFormat="1" ht="65.25" customHeight="1">
      <c r="A6" s="271"/>
      <c r="B6" s="271"/>
      <c r="C6" s="271"/>
      <c r="D6" s="271"/>
      <c r="E6" s="268"/>
      <c r="F6" s="268"/>
      <c r="G6" s="142" t="s">
        <v>24</v>
      </c>
      <c r="H6" s="142" t="s">
        <v>133</v>
      </c>
      <c r="I6" s="268"/>
      <c r="J6" s="268"/>
      <c r="K6" s="268"/>
      <c r="L6" s="268"/>
      <c r="M6" s="269"/>
      <c r="N6" s="141" t="s">
        <v>17</v>
      </c>
      <c r="O6" s="268"/>
      <c r="P6" s="268"/>
    </row>
    <row r="7" spans="1:16" s="133" customFormat="1" ht="10.5" customHeight="1">
      <c r="A7" s="140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0">
        <v>14</v>
      </c>
      <c r="O7" s="140">
        <v>15</v>
      </c>
      <c r="P7" s="140">
        <v>16</v>
      </c>
    </row>
    <row r="8" spans="1:16" s="133" customFormat="1" ht="12.75">
      <c r="A8" s="136" t="s">
        <v>344</v>
      </c>
      <c r="B8" s="139"/>
      <c r="C8" s="126"/>
      <c r="D8" s="129">
        <f>SUM(D9:D9)</f>
        <v>5000</v>
      </c>
      <c r="E8" s="129">
        <f>SUM(E9:E9)</f>
        <v>5000</v>
      </c>
      <c r="F8" s="129">
        <f>SUM(F9:F9)</f>
        <v>5000</v>
      </c>
      <c r="G8" s="129">
        <f>SUM(G9:G9)</f>
        <v>0</v>
      </c>
      <c r="H8" s="129">
        <f>SUM(H9:H9)</f>
        <v>5000</v>
      </c>
      <c r="I8" s="121">
        <v>0</v>
      </c>
      <c r="J8" s="121">
        <v>0</v>
      </c>
      <c r="K8" s="121">
        <v>0</v>
      </c>
      <c r="L8" s="121">
        <f>SUM(L9:L9)</f>
        <v>0</v>
      </c>
      <c r="M8" s="121">
        <f>SUM(M9:M9)</f>
        <v>0</v>
      </c>
      <c r="N8" s="121">
        <f>SUM(N9:N9)</f>
        <v>0</v>
      </c>
      <c r="O8" s="121">
        <v>0</v>
      </c>
      <c r="P8" s="121">
        <v>0</v>
      </c>
    </row>
    <row r="9" spans="1:16" s="133" customFormat="1" ht="12.75">
      <c r="A9" s="138" t="s">
        <v>344</v>
      </c>
      <c r="B9" s="137" t="s">
        <v>343</v>
      </c>
      <c r="C9" s="123">
        <v>2110</v>
      </c>
      <c r="D9" s="122">
        <v>5000</v>
      </c>
      <c r="E9" s="122">
        <f>F9+L9</f>
        <v>5000</v>
      </c>
      <c r="F9" s="122">
        <f>H9</f>
        <v>5000</v>
      </c>
      <c r="G9" s="120">
        <v>0</v>
      </c>
      <c r="H9" s="120">
        <v>5000</v>
      </c>
      <c r="I9" s="121">
        <v>0</v>
      </c>
      <c r="J9" s="121">
        <v>0</v>
      </c>
      <c r="K9" s="119">
        <f>-T9</f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</row>
    <row r="10" spans="1:16" s="133" customFormat="1" ht="12.75">
      <c r="A10" s="127">
        <v>600</v>
      </c>
      <c r="B10" s="132"/>
      <c r="C10" s="126"/>
      <c r="D10" s="131">
        <f>SUM(D11:D11)</f>
        <v>2593</v>
      </c>
      <c r="E10" s="131">
        <f>SUM(E11:E11)</f>
        <v>2593</v>
      </c>
      <c r="F10" s="131">
        <f>SUM(F11:F11)</f>
        <v>2593</v>
      </c>
      <c r="G10" s="131">
        <f>SUM(G11:G11)</f>
        <v>2593</v>
      </c>
      <c r="H10" s="131">
        <f>SUM(H11:H11)</f>
        <v>0</v>
      </c>
      <c r="I10" s="121">
        <v>0</v>
      </c>
      <c r="J10" s="121">
        <v>0</v>
      </c>
      <c r="K10" s="121">
        <f>SUM(K11:K11)</f>
        <v>0</v>
      </c>
      <c r="L10" s="121">
        <f>SUM(L11:L11)</f>
        <v>0</v>
      </c>
      <c r="M10" s="121">
        <f>SUM(M11:M11)</f>
        <v>0</v>
      </c>
      <c r="N10" s="121">
        <f>SUM(N11:N11)</f>
        <v>0</v>
      </c>
      <c r="O10" s="121">
        <f>O12+O14</f>
        <v>0</v>
      </c>
      <c r="P10" s="121">
        <f>P12+P14</f>
        <v>0</v>
      </c>
    </row>
    <row r="11" spans="1:16" s="133" customFormat="1" ht="12.75">
      <c r="A11" s="125">
        <v>600</v>
      </c>
      <c r="B11" s="124">
        <v>60095</v>
      </c>
      <c r="C11" s="123">
        <v>2110</v>
      </c>
      <c r="D11" s="122">
        <v>2593</v>
      </c>
      <c r="E11" s="122">
        <f>SUM(F11)</f>
        <v>2593</v>
      </c>
      <c r="F11" s="122">
        <f>SUM(G11:H11)</f>
        <v>2593</v>
      </c>
      <c r="G11" s="120">
        <v>2593</v>
      </c>
      <c r="H11" s="120">
        <v>0</v>
      </c>
      <c r="I11" s="121">
        <v>0</v>
      </c>
      <c r="J11" s="121">
        <v>0</v>
      </c>
      <c r="K11" s="119">
        <v>0</v>
      </c>
      <c r="L11" s="119">
        <v>0</v>
      </c>
      <c r="M11" s="119">
        <v>0</v>
      </c>
      <c r="N11" s="119">
        <f>SUM(O11+Q11+R11)</f>
        <v>0</v>
      </c>
      <c r="O11" s="119">
        <v>0</v>
      </c>
      <c r="P11" s="119">
        <v>0</v>
      </c>
    </row>
    <row r="12" spans="1:16" s="133" customFormat="1" ht="12.75">
      <c r="A12" s="136" t="s">
        <v>342</v>
      </c>
      <c r="B12" s="135"/>
      <c r="C12" s="126"/>
      <c r="D12" s="131">
        <f>SUM(D13)</f>
        <v>119814</v>
      </c>
      <c r="E12" s="131">
        <f>SUM(E13)</f>
        <v>119814</v>
      </c>
      <c r="F12" s="131">
        <f>SUM(F13)</f>
        <v>119814</v>
      </c>
      <c r="G12" s="131">
        <f>SUM(G13)</f>
        <v>71984</v>
      </c>
      <c r="H12" s="131">
        <f>SUM(H13)</f>
        <v>47830</v>
      </c>
      <c r="I12" s="121">
        <v>0</v>
      </c>
      <c r="J12" s="121">
        <v>0</v>
      </c>
      <c r="K12" s="121">
        <f>SUM(K13)</f>
        <v>0</v>
      </c>
      <c r="L12" s="121">
        <f>SUM(L13)</f>
        <v>0</v>
      </c>
      <c r="M12" s="121">
        <f>SUM(M13)</f>
        <v>0</v>
      </c>
      <c r="N12" s="121">
        <v>0</v>
      </c>
      <c r="O12" s="121">
        <f>SUM(O13)</f>
        <v>0</v>
      </c>
      <c r="P12" s="121">
        <f>SUM(P13)</f>
        <v>0</v>
      </c>
    </row>
    <row r="13" spans="1:18" s="133" customFormat="1" ht="12.75">
      <c r="A13" s="125">
        <v>700</v>
      </c>
      <c r="B13" s="124">
        <v>70005</v>
      </c>
      <c r="C13" s="123">
        <v>2110</v>
      </c>
      <c r="D13" s="122">
        <v>119814</v>
      </c>
      <c r="E13" s="122">
        <f>SUM(F13)</f>
        <v>119814</v>
      </c>
      <c r="F13" s="122">
        <f>SUM(G13:H13)</f>
        <v>119814</v>
      </c>
      <c r="G13" s="120">
        <v>71984</v>
      </c>
      <c r="H13" s="120">
        <v>47830</v>
      </c>
      <c r="I13" s="121">
        <v>0</v>
      </c>
      <c r="J13" s="121">
        <v>0</v>
      </c>
      <c r="K13" s="119">
        <v>0</v>
      </c>
      <c r="L13" s="119">
        <v>0</v>
      </c>
      <c r="M13" s="119">
        <v>0</v>
      </c>
      <c r="N13" s="119">
        <f>SUM(O13+Q13+R13)</f>
        <v>0</v>
      </c>
      <c r="O13" s="119">
        <v>0</v>
      </c>
      <c r="P13" s="119">
        <v>0</v>
      </c>
      <c r="Q13" s="128"/>
      <c r="R13" s="128"/>
    </row>
    <row r="14" spans="1:16" s="133" customFormat="1" ht="12.75">
      <c r="A14" s="127">
        <v>710</v>
      </c>
      <c r="B14" s="132"/>
      <c r="C14" s="126"/>
      <c r="D14" s="131">
        <f>SUM(D15:D16)</f>
        <v>1087524</v>
      </c>
      <c r="E14" s="131">
        <f>SUM(E15:E16)</f>
        <v>1087524</v>
      </c>
      <c r="F14" s="131">
        <f>SUM(F15:F16)</f>
        <v>1087524</v>
      </c>
      <c r="G14" s="131">
        <f>SUM(G15:G16)</f>
        <v>962105</v>
      </c>
      <c r="H14" s="131">
        <f>SUM(H15:H16)</f>
        <v>125419</v>
      </c>
      <c r="I14" s="121">
        <v>0</v>
      </c>
      <c r="J14" s="121">
        <v>0</v>
      </c>
      <c r="K14" s="121">
        <f aca="true" t="shared" si="0" ref="K14:P14">SUM(K15:K16)</f>
        <v>0</v>
      </c>
      <c r="L14" s="121">
        <f t="shared" si="0"/>
        <v>0</v>
      </c>
      <c r="M14" s="121">
        <f t="shared" si="0"/>
        <v>0</v>
      </c>
      <c r="N14" s="121">
        <f t="shared" si="0"/>
        <v>0</v>
      </c>
      <c r="O14" s="121">
        <f t="shared" si="0"/>
        <v>0</v>
      </c>
      <c r="P14" s="121">
        <f t="shared" si="0"/>
        <v>0</v>
      </c>
    </row>
    <row r="15" spans="1:18" s="133" customFormat="1" ht="12.75">
      <c r="A15" s="125">
        <v>710</v>
      </c>
      <c r="B15" s="124">
        <v>71012</v>
      </c>
      <c r="C15" s="123">
        <v>2110</v>
      </c>
      <c r="D15" s="122">
        <v>387524</v>
      </c>
      <c r="E15" s="122">
        <f>SUM(N15+F15)</f>
        <v>387524</v>
      </c>
      <c r="F15" s="122">
        <f>SUM(G15:K15)</f>
        <v>387524</v>
      </c>
      <c r="G15" s="120">
        <v>387524</v>
      </c>
      <c r="H15" s="120">
        <v>0</v>
      </c>
      <c r="I15" s="121">
        <v>0</v>
      </c>
      <c r="J15" s="121">
        <v>0</v>
      </c>
      <c r="K15" s="119">
        <v>0</v>
      </c>
      <c r="L15" s="119">
        <v>0</v>
      </c>
      <c r="M15" s="119">
        <v>0</v>
      </c>
      <c r="N15" s="119">
        <f>SUM(O15+Q15+R15)</f>
        <v>0</v>
      </c>
      <c r="O15" s="119">
        <v>0</v>
      </c>
      <c r="P15" s="119">
        <v>0</v>
      </c>
      <c r="Q15" s="128"/>
      <c r="R15" s="128"/>
    </row>
    <row r="16" spans="1:16" s="133" customFormat="1" ht="12.75">
      <c r="A16" s="125">
        <v>710</v>
      </c>
      <c r="B16" s="124">
        <v>71015</v>
      </c>
      <c r="C16" s="123">
        <v>2110</v>
      </c>
      <c r="D16" s="122">
        <v>700000</v>
      </c>
      <c r="E16" s="122">
        <f>SUM(F16)</f>
        <v>700000</v>
      </c>
      <c r="F16" s="122">
        <f>SUM(G16:H16)</f>
        <v>700000</v>
      </c>
      <c r="G16" s="120">
        <v>574581</v>
      </c>
      <c r="H16" s="120">
        <v>125419</v>
      </c>
      <c r="I16" s="121">
        <v>0</v>
      </c>
      <c r="J16" s="121">
        <v>0</v>
      </c>
      <c r="K16" s="119">
        <v>0</v>
      </c>
      <c r="L16" s="119">
        <v>0</v>
      </c>
      <c r="M16" s="119">
        <v>0</v>
      </c>
      <c r="N16" s="119">
        <f>SUM(O16+Q16+R16)</f>
        <v>0</v>
      </c>
      <c r="O16" s="119">
        <v>0</v>
      </c>
      <c r="P16" s="119">
        <v>0</v>
      </c>
    </row>
    <row r="17" spans="1:16" s="133" customFormat="1" ht="12.75">
      <c r="A17" s="136" t="s">
        <v>341</v>
      </c>
      <c r="B17" s="135"/>
      <c r="C17" s="126"/>
      <c r="D17" s="131">
        <f>SUM(D18)</f>
        <v>88914</v>
      </c>
      <c r="E17" s="131">
        <f>SUM(E18)</f>
        <v>88914</v>
      </c>
      <c r="F17" s="131">
        <f>SUM(F18)</f>
        <v>88914</v>
      </c>
      <c r="G17" s="131">
        <f>SUM(G18)</f>
        <v>16357</v>
      </c>
      <c r="H17" s="131">
        <f>SUM(H18)</f>
        <v>56657</v>
      </c>
      <c r="I17" s="134">
        <v>0</v>
      </c>
      <c r="J17" s="131">
        <f>SUM(J18)</f>
        <v>15900</v>
      </c>
      <c r="K17" s="134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</row>
    <row r="18" spans="1:16" s="133" customFormat="1" ht="12.75">
      <c r="A18" s="125">
        <v>751</v>
      </c>
      <c r="B18" s="124">
        <v>75109</v>
      </c>
      <c r="C18" s="123">
        <v>2110</v>
      </c>
      <c r="D18" s="122">
        <v>88914</v>
      </c>
      <c r="E18" s="122">
        <f>SUM(F18)</f>
        <v>88914</v>
      </c>
      <c r="F18" s="122">
        <f>SUM(G18:J18)</f>
        <v>88914</v>
      </c>
      <c r="G18" s="120">
        <v>16357</v>
      </c>
      <c r="H18" s="120">
        <v>56657</v>
      </c>
      <c r="I18" s="121">
        <v>0</v>
      </c>
      <c r="J18" s="122">
        <v>15900</v>
      </c>
      <c r="K18" s="134">
        <v>0</v>
      </c>
      <c r="L18" s="134">
        <v>0</v>
      </c>
      <c r="M18" s="134">
        <v>0</v>
      </c>
      <c r="N18" s="134">
        <f>SUM(O18+Q18+R18)</f>
        <v>0</v>
      </c>
      <c r="O18" s="134">
        <v>0</v>
      </c>
      <c r="P18" s="134">
        <v>0</v>
      </c>
    </row>
    <row r="19" spans="1:16" s="133" customFormat="1" ht="12.75">
      <c r="A19" s="127">
        <v>752</v>
      </c>
      <c r="B19" s="132"/>
      <c r="C19" s="126"/>
      <c r="D19" s="131">
        <f>SUM(D20:D20)</f>
        <v>33059</v>
      </c>
      <c r="E19" s="131">
        <f>SUM(E20:E20)</f>
        <v>33059</v>
      </c>
      <c r="F19" s="131">
        <f>SUM(F20:F20)</f>
        <v>33059</v>
      </c>
      <c r="G19" s="131">
        <f>SUM(G20:G20)</f>
        <v>24179</v>
      </c>
      <c r="H19" s="131">
        <f>SUM(H20:H20)</f>
        <v>8880</v>
      </c>
      <c r="I19" s="121">
        <v>0</v>
      </c>
      <c r="J19" s="121">
        <v>0</v>
      </c>
      <c r="K19" s="121">
        <f aca="true" t="shared" si="1" ref="K19:P19">SUM(K20:K20)</f>
        <v>0</v>
      </c>
      <c r="L19" s="121">
        <f t="shared" si="1"/>
        <v>0</v>
      </c>
      <c r="M19" s="121">
        <f t="shared" si="1"/>
        <v>0</v>
      </c>
      <c r="N19" s="121">
        <f t="shared" si="1"/>
        <v>0</v>
      </c>
      <c r="O19" s="121">
        <f t="shared" si="1"/>
        <v>0</v>
      </c>
      <c r="P19" s="121">
        <f t="shared" si="1"/>
        <v>0</v>
      </c>
    </row>
    <row r="20" spans="1:16" s="133" customFormat="1" ht="12.75">
      <c r="A20" s="125">
        <v>752</v>
      </c>
      <c r="B20" s="124">
        <v>75224</v>
      </c>
      <c r="C20" s="123">
        <v>2110</v>
      </c>
      <c r="D20" s="122">
        <v>33059</v>
      </c>
      <c r="E20" s="122">
        <f>SUM(F20)</f>
        <v>33059</v>
      </c>
      <c r="F20" s="122">
        <f>SUM(G20:H20)</f>
        <v>33059</v>
      </c>
      <c r="G20" s="120">
        <v>24179</v>
      </c>
      <c r="H20" s="120">
        <v>8880</v>
      </c>
      <c r="I20" s="121">
        <v>0</v>
      </c>
      <c r="J20" s="121">
        <v>0</v>
      </c>
      <c r="K20" s="134">
        <v>0</v>
      </c>
      <c r="L20" s="119">
        <v>0</v>
      </c>
      <c r="M20" s="119">
        <v>0</v>
      </c>
      <c r="N20" s="119">
        <f>SUM(O20+Q20+R20)</f>
        <v>0</v>
      </c>
      <c r="O20" s="119">
        <v>0</v>
      </c>
      <c r="P20" s="119">
        <v>0</v>
      </c>
    </row>
    <row r="21" spans="1:16" s="130" customFormat="1" ht="14.25" customHeight="1">
      <c r="A21" s="127">
        <v>754</v>
      </c>
      <c r="B21" s="132"/>
      <c r="C21" s="126"/>
      <c r="D21" s="131">
        <f>SUM(D22:D22)</f>
        <v>6754604</v>
      </c>
      <c r="E21" s="131">
        <f>E22</f>
        <v>6754604</v>
      </c>
      <c r="F21" s="131">
        <f>SUM(F22)</f>
        <v>6754604</v>
      </c>
      <c r="G21" s="131">
        <f>SUM(G22)</f>
        <v>6247139</v>
      </c>
      <c r="H21" s="131">
        <f>SUM(H22)</f>
        <v>281582</v>
      </c>
      <c r="I21" s="121">
        <v>0</v>
      </c>
      <c r="J21" s="131">
        <f>SUM(J22)</f>
        <v>225883</v>
      </c>
      <c r="K21" s="121">
        <f>SUM(K22)</f>
        <v>0</v>
      </c>
      <c r="L21" s="121">
        <f>SUM(L22:L22)</f>
        <v>0</v>
      </c>
      <c r="M21" s="121">
        <f>SUM(M22:M22)</f>
        <v>0</v>
      </c>
      <c r="N21" s="121">
        <f>SUM(N22)</f>
        <v>0</v>
      </c>
      <c r="O21" s="121">
        <f>SUM(O22)</f>
        <v>0</v>
      </c>
      <c r="P21" s="121">
        <f>SUM(P22)</f>
        <v>0</v>
      </c>
    </row>
    <row r="22" spans="1:16" ht="12.75" customHeight="1">
      <c r="A22" s="125">
        <v>754</v>
      </c>
      <c r="B22" s="124">
        <v>75411</v>
      </c>
      <c r="C22" s="123">
        <v>2110</v>
      </c>
      <c r="D22" s="122">
        <v>6754604</v>
      </c>
      <c r="E22" s="122">
        <f>SUM(F22)</f>
        <v>6754604</v>
      </c>
      <c r="F22" s="122">
        <f>SUM(G22:J22)</f>
        <v>6754604</v>
      </c>
      <c r="G22" s="120">
        <v>6247139</v>
      </c>
      <c r="H22" s="120">
        <v>281582</v>
      </c>
      <c r="I22" s="121">
        <v>0</v>
      </c>
      <c r="J22" s="120">
        <v>225883</v>
      </c>
      <c r="K22" s="134">
        <v>0</v>
      </c>
      <c r="L22" s="119">
        <v>0</v>
      </c>
      <c r="M22" s="119">
        <v>0</v>
      </c>
      <c r="N22" s="119">
        <f>SUM(O22+Q22+R22)</f>
        <v>0</v>
      </c>
      <c r="O22" s="119">
        <v>0</v>
      </c>
      <c r="P22" s="119"/>
    </row>
    <row r="23" spans="1:16" ht="12.75" customHeight="1">
      <c r="A23" s="127">
        <v>755</v>
      </c>
      <c r="B23" s="132"/>
      <c r="C23" s="126"/>
      <c r="D23" s="131">
        <f>SUM(D24:D24)</f>
        <v>140712</v>
      </c>
      <c r="E23" s="131">
        <f>E24</f>
        <v>140712</v>
      </c>
      <c r="F23" s="131">
        <f>SUM(F24)</f>
        <v>140712</v>
      </c>
      <c r="G23" s="121">
        <v>0</v>
      </c>
      <c r="H23" s="131">
        <f>SUM(H24)</f>
        <v>72466.68</v>
      </c>
      <c r="I23" s="131">
        <f>SUM(I24)</f>
        <v>68245.32</v>
      </c>
      <c r="J23" s="121">
        <v>0</v>
      </c>
      <c r="K23" s="121">
        <f>SUM(K24)</f>
        <v>0</v>
      </c>
      <c r="L23" s="121">
        <f>SUM(L24:L24)</f>
        <v>0</v>
      </c>
      <c r="M23" s="121">
        <f>SUM(M24:M24)</f>
        <v>0</v>
      </c>
      <c r="N23" s="121">
        <f>SUM(N24)</f>
        <v>0</v>
      </c>
      <c r="O23" s="121">
        <f>SUM(O24)</f>
        <v>0</v>
      </c>
      <c r="P23" s="121">
        <f>SUM(P24)</f>
        <v>0</v>
      </c>
    </row>
    <row r="24" spans="1:16" ht="17.25" customHeight="1">
      <c r="A24" s="125">
        <v>755</v>
      </c>
      <c r="B24" s="124">
        <v>75515</v>
      </c>
      <c r="C24" s="123">
        <v>2110</v>
      </c>
      <c r="D24" s="122">
        <v>140712</v>
      </c>
      <c r="E24" s="122">
        <f>SUM(F24)</f>
        <v>140712</v>
      </c>
      <c r="F24" s="122">
        <f>SUM(G24:J24)</f>
        <v>140712</v>
      </c>
      <c r="G24" s="121">
        <v>0</v>
      </c>
      <c r="H24" s="120">
        <v>72466.68</v>
      </c>
      <c r="I24" s="120">
        <v>68245.32</v>
      </c>
      <c r="J24" s="121">
        <v>0</v>
      </c>
      <c r="K24" s="134">
        <v>0</v>
      </c>
      <c r="L24" s="119">
        <v>0</v>
      </c>
      <c r="M24" s="119">
        <v>0</v>
      </c>
      <c r="N24" s="119">
        <f>SUM(O24+Q24+R24)</f>
        <v>0</v>
      </c>
      <c r="O24" s="119">
        <v>0</v>
      </c>
      <c r="P24" s="119"/>
    </row>
    <row r="25" spans="1:17" ht="12.75">
      <c r="A25" s="127">
        <v>852</v>
      </c>
      <c r="B25" s="160"/>
      <c r="C25" s="126"/>
      <c r="D25" s="131">
        <f>SUM(D26:D27)</f>
        <v>1640087</v>
      </c>
      <c r="E25" s="131">
        <f>SUM(E26:E27)</f>
        <v>1640087</v>
      </c>
      <c r="F25" s="131">
        <f>SUM(F26:F27)</f>
        <v>1640087</v>
      </c>
      <c r="G25" s="131">
        <f>SUM(G26:G27)</f>
        <v>971615</v>
      </c>
      <c r="H25" s="131">
        <f>SUM(H26:H27)</f>
        <v>666072</v>
      </c>
      <c r="I25" s="121">
        <v>0</v>
      </c>
      <c r="J25" s="131">
        <f aca="true" t="shared" si="2" ref="J25:P25">SUM(J26:J27)</f>
        <v>2400</v>
      </c>
      <c r="K25" s="121">
        <f t="shared" si="2"/>
        <v>0</v>
      </c>
      <c r="L25" s="121">
        <f t="shared" si="2"/>
        <v>0</v>
      </c>
      <c r="M25" s="121">
        <f t="shared" si="2"/>
        <v>0</v>
      </c>
      <c r="N25" s="121">
        <f t="shared" si="2"/>
        <v>0</v>
      </c>
      <c r="O25" s="121">
        <f t="shared" si="2"/>
        <v>0</v>
      </c>
      <c r="P25" s="121">
        <f t="shared" si="2"/>
        <v>0</v>
      </c>
      <c r="Q25" s="128"/>
    </row>
    <row r="26" spans="1:17" ht="12.75">
      <c r="A26" s="125">
        <v>852</v>
      </c>
      <c r="B26" s="124">
        <v>85203</v>
      </c>
      <c r="C26" s="123">
        <v>2110</v>
      </c>
      <c r="D26" s="120">
        <v>1636491</v>
      </c>
      <c r="E26" s="122">
        <f>SUM(F26)</f>
        <v>1636491</v>
      </c>
      <c r="F26" s="122">
        <f>SUM(G26:J26)</f>
        <v>1636491</v>
      </c>
      <c r="G26" s="120">
        <v>971615</v>
      </c>
      <c r="H26" s="120">
        <v>662476</v>
      </c>
      <c r="I26" s="121">
        <v>0</v>
      </c>
      <c r="J26" s="120">
        <v>2400</v>
      </c>
      <c r="K26" s="119">
        <v>0</v>
      </c>
      <c r="L26" s="119">
        <v>0</v>
      </c>
      <c r="M26" s="119">
        <v>0</v>
      </c>
      <c r="N26" s="119">
        <f>SUM(O26+Q26+R26)</f>
        <v>0</v>
      </c>
      <c r="O26" s="119">
        <v>0</v>
      </c>
      <c r="P26" s="119">
        <v>0</v>
      </c>
      <c r="Q26" s="128"/>
    </row>
    <row r="27" spans="1:17" ht="12.75">
      <c r="A27" s="125">
        <v>852</v>
      </c>
      <c r="B27" s="124">
        <v>85295</v>
      </c>
      <c r="C27" s="123">
        <v>2110</v>
      </c>
      <c r="D27" s="120">
        <v>3596</v>
      </c>
      <c r="E27" s="122">
        <f>SUM(F27)</f>
        <v>3596</v>
      </c>
      <c r="F27" s="122">
        <f>SUM(G27:J27)</f>
        <v>3596</v>
      </c>
      <c r="G27" s="121">
        <v>0</v>
      </c>
      <c r="H27" s="120">
        <v>3596</v>
      </c>
      <c r="I27" s="121">
        <v>0</v>
      </c>
      <c r="J27" s="121">
        <v>0</v>
      </c>
      <c r="K27" s="119">
        <v>0</v>
      </c>
      <c r="L27" s="119">
        <v>0</v>
      </c>
      <c r="M27" s="119">
        <v>0</v>
      </c>
      <c r="N27" s="119">
        <f>SUM(O27+Q27+R27)</f>
        <v>0</v>
      </c>
      <c r="O27" s="119">
        <v>0</v>
      </c>
      <c r="P27" s="119">
        <v>0</v>
      </c>
      <c r="Q27" s="128"/>
    </row>
    <row r="28" spans="1:17" ht="12.75">
      <c r="A28" s="127">
        <v>853</v>
      </c>
      <c r="B28" s="160"/>
      <c r="C28" s="126"/>
      <c r="D28" s="161">
        <f>SUM(D29)</f>
        <v>996811</v>
      </c>
      <c r="E28" s="161">
        <f>E29</f>
        <v>996811</v>
      </c>
      <c r="F28" s="161">
        <f>F29</f>
        <v>996811</v>
      </c>
      <c r="G28" s="161">
        <f>G29</f>
        <v>833812</v>
      </c>
      <c r="H28" s="161">
        <f>H29</f>
        <v>162499</v>
      </c>
      <c r="I28" s="121">
        <v>0</v>
      </c>
      <c r="J28" s="161">
        <f aca="true" t="shared" si="3" ref="J28:P28">SUM(J29)</f>
        <v>500</v>
      </c>
      <c r="K28" s="146">
        <f t="shared" si="3"/>
        <v>0</v>
      </c>
      <c r="L28" s="146">
        <f t="shared" si="3"/>
        <v>0</v>
      </c>
      <c r="M28" s="146">
        <f t="shared" si="3"/>
        <v>0</v>
      </c>
      <c r="N28" s="146">
        <f t="shared" si="3"/>
        <v>0</v>
      </c>
      <c r="O28" s="146">
        <f t="shared" si="3"/>
        <v>0</v>
      </c>
      <c r="P28" s="146">
        <f t="shared" si="3"/>
        <v>0</v>
      </c>
      <c r="Q28" s="128"/>
    </row>
    <row r="29" spans="1:17" ht="12.75">
      <c r="A29" s="125">
        <v>853</v>
      </c>
      <c r="B29" s="124">
        <v>85321</v>
      </c>
      <c r="C29" s="123">
        <v>2110</v>
      </c>
      <c r="D29" s="120">
        <v>996811</v>
      </c>
      <c r="E29" s="122">
        <f>SUM(H29+G29+J29)</f>
        <v>996811</v>
      </c>
      <c r="F29" s="120">
        <f>SUM(G29:K29)</f>
        <v>996811</v>
      </c>
      <c r="G29" s="120">
        <v>833812</v>
      </c>
      <c r="H29" s="120">
        <v>162499</v>
      </c>
      <c r="I29" s="121">
        <v>0</v>
      </c>
      <c r="J29" s="120">
        <v>500</v>
      </c>
      <c r="K29" s="134">
        <v>0</v>
      </c>
      <c r="L29" s="134">
        <v>0</v>
      </c>
      <c r="M29" s="134">
        <f>SUM(N29+P29+Q29)</f>
        <v>0</v>
      </c>
      <c r="N29" s="134">
        <v>0</v>
      </c>
      <c r="O29" s="134">
        <v>0</v>
      </c>
      <c r="P29" s="134">
        <v>0</v>
      </c>
      <c r="Q29" s="128"/>
    </row>
    <row r="30" spans="1:16" ht="12.75">
      <c r="A30" s="127">
        <v>853</v>
      </c>
      <c r="B30" s="160"/>
      <c r="C30" s="126"/>
      <c r="D30" s="161">
        <f>SUM(D31)</f>
        <v>49512.61</v>
      </c>
      <c r="E30" s="161">
        <f>E31</f>
        <v>49512.61</v>
      </c>
      <c r="F30" s="161">
        <f>F31</f>
        <v>49512.61</v>
      </c>
      <c r="G30" s="161">
        <f>G31</f>
        <v>0</v>
      </c>
      <c r="H30" s="161">
        <f>H31</f>
        <v>0</v>
      </c>
      <c r="I30" s="121">
        <v>0</v>
      </c>
      <c r="J30" s="161">
        <f aca="true" t="shared" si="4" ref="J30:P30">SUM(J31)</f>
        <v>49512.61</v>
      </c>
      <c r="K30" s="146">
        <f t="shared" si="4"/>
        <v>0</v>
      </c>
      <c r="L30" s="146">
        <f t="shared" si="4"/>
        <v>0</v>
      </c>
      <c r="M30" s="146">
        <f t="shared" si="4"/>
        <v>0</v>
      </c>
      <c r="N30" s="146">
        <f t="shared" si="4"/>
        <v>0</v>
      </c>
      <c r="O30" s="146">
        <f t="shared" si="4"/>
        <v>0</v>
      </c>
      <c r="P30" s="146">
        <f t="shared" si="4"/>
        <v>0</v>
      </c>
    </row>
    <row r="31" spans="1:16" ht="12.75">
      <c r="A31" s="125">
        <v>853</v>
      </c>
      <c r="B31" s="124">
        <v>85334</v>
      </c>
      <c r="C31" s="123">
        <v>2110</v>
      </c>
      <c r="D31" s="120">
        <v>49512.61</v>
      </c>
      <c r="E31" s="122">
        <f>SUM(H31+G31+J31)</f>
        <v>49512.61</v>
      </c>
      <c r="F31" s="120">
        <f>SUM(G31:K31)</f>
        <v>49512.61</v>
      </c>
      <c r="G31" s="120">
        <v>0</v>
      </c>
      <c r="H31" s="120">
        <v>0</v>
      </c>
      <c r="I31" s="121">
        <v>0</v>
      </c>
      <c r="J31" s="120">
        <v>49512.61</v>
      </c>
      <c r="K31" s="134">
        <v>0</v>
      </c>
      <c r="L31" s="134">
        <v>0</v>
      </c>
      <c r="M31" s="134">
        <f>SUM(N31+P31+Q31)</f>
        <v>0</v>
      </c>
      <c r="N31" s="134">
        <v>0</v>
      </c>
      <c r="O31" s="134">
        <v>0</v>
      </c>
      <c r="P31" s="134">
        <v>0</v>
      </c>
    </row>
    <row r="32" spans="1:16" ht="15" customHeight="1">
      <c r="A32" s="266" t="s">
        <v>28</v>
      </c>
      <c r="B32" s="266"/>
      <c r="C32" s="266"/>
      <c r="D32" s="118">
        <f>SUM(D8+D10+D12+D14+D17+D19+D21+D23+D25+D28+D30)</f>
        <v>10918630.61</v>
      </c>
      <c r="E32" s="118">
        <f aca="true" t="shared" si="5" ref="E32:P32">SUM(E8+E10+E12+E14+E17+E19+E21+E23+E25+E28+E30)</f>
        <v>10918630.61</v>
      </c>
      <c r="F32" s="118">
        <f t="shared" si="5"/>
        <v>10918630.61</v>
      </c>
      <c r="G32" s="118">
        <f t="shared" si="5"/>
        <v>9129784</v>
      </c>
      <c r="H32" s="118">
        <f t="shared" si="5"/>
        <v>1426405.68</v>
      </c>
      <c r="I32" s="118">
        <f t="shared" si="5"/>
        <v>68245.32</v>
      </c>
      <c r="J32" s="118">
        <f t="shared" si="5"/>
        <v>294195.61</v>
      </c>
      <c r="K32" s="118">
        <f t="shared" si="5"/>
        <v>0</v>
      </c>
      <c r="L32" s="118">
        <f t="shared" si="5"/>
        <v>0</v>
      </c>
      <c r="M32" s="118">
        <f t="shared" si="5"/>
        <v>0</v>
      </c>
      <c r="N32" s="118">
        <f t="shared" si="5"/>
        <v>0</v>
      </c>
      <c r="O32" s="118">
        <f t="shared" si="5"/>
        <v>0</v>
      </c>
      <c r="P32" s="118">
        <f t="shared" si="5"/>
        <v>0</v>
      </c>
    </row>
    <row r="33" spans="1:16" ht="12.75">
      <c r="A33" s="116"/>
      <c r="B33" s="116"/>
      <c r="C33" s="116"/>
      <c r="D33" s="116"/>
      <c r="E33" s="117"/>
      <c r="F33" s="116"/>
      <c r="G33" s="116"/>
      <c r="H33" s="116"/>
      <c r="I33" s="116"/>
      <c r="J33" s="116"/>
      <c r="K33" s="115"/>
      <c r="L33" s="115"/>
      <c r="M33" s="115"/>
      <c r="N33" s="115"/>
      <c r="O33" s="115"/>
      <c r="P33" s="115"/>
    </row>
    <row r="34" spans="1:16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5"/>
      <c r="L34" s="115"/>
      <c r="M34" s="115"/>
      <c r="N34" s="115"/>
      <c r="O34" s="115"/>
      <c r="P34" s="115"/>
    </row>
    <row r="35" spans="7:8" ht="12.75">
      <c r="G35" s="112"/>
      <c r="H35" s="112"/>
    </row>
    <row r="36" spans="1:16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3"/>
      <c r="L36" s="113"/>
      <c r="M36" s="113"/>
      <c r="N36" s="113"/>
      <c r="O36" s="113"/>
      <c r="P36" s="113"/>
    </row>
    <row r="39" ht="12.75">
      <c r="N39" s="110" t="s">
        <v>340</v>
      </c>
    </row>
    <row r="42" spans="1:10" ht="12.75">
      <c r="A42" s="110"/>
      <c r="B42" s="110"/>
      <c r="C42" s="110"/>
      <c r="D42" s="110"/>
      <c r="E42" s="110"/>
      <c r="F42" s="110"/>
      <c r="G42" s="110"/>
      <c r="H42" s="110"/>
      <c r="I42" s="110"/>
      <c r="J42" s="112"/>
    </row>
  </sheetData>
  <sheetProtection selectLockedCells="1" selectUnlockedCells="1"/>
  <mergeCells count="19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A32:C32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III.16.2024
z dnia 27 maja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2024-05-20T10:05:17Z</cp:lastPrinted>
  <dcterms:created xsi:type="dcterms:W3CDTF">2023-01-17T19:36:20Z</dcterms:created>
  <dcterms:modified xsi:type="dcterms:W3CDTF">2024-05-29T08:01:33Z</dcterms:modified>
  <cp:category/>
  <cp:version/>
  <cp:contentType/>
  <cp:contentStatus/>
</cp:coreProperties>
</file>