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10" windowWidth="10380" windowHeight="6375" tabRatio="612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<sst xmlns="http://schemas.openxmlformats.org/spreadsheetml/2006/main" count="621" uniqueCount="354">
  <si>
    <t>Lp.</t>
  </si>
  <si>
    <t>1.</t>
  </si>
  <si>
    <t>2.</t>
  </si>
  <si>
    <t>3.</t>
  </si>
  <si>
    <t>4.</t>
  </si>
  <si>
    <t>5.</t>
  </si>
  <si>
    <t>6.</t>
  </si>
  <si>
    <t>Dział rozdział</t>
  </si>
  <si>
    <t>7.</t>
  </si>
  <si>
    <t>Wykonanie wydatków</t>
  </si>
  <si>
    <t>%</t>
  </si>
  <si>
    <t>854   85410</t>
  </si>
  <si>
    <t>801   80120</t>
  </si>
  <si>
    <t>Plan wydatków</t>
  </si>
  <si>
    <t xml:space="preserve">Plan </t>
  </si>
  <si>
    <t xml:space="preserve">Wykaz jednostek budżetowych, </t>
  </si>
  <si>
    <t>Zespół  Szkół Nr 1 w Opatowie ul.Słowackiego 56</t>
  </si>
  <si>
    <t>Zespół  Szkół  Nr 2 w Opatowie ul.Sempołowskiej 1</t>
  </si>
  <si>
    <t>Zespół Szkół w Ożarowie  im.Marii Skłodowskiej -Curie</t>
  </si>
  <si>
    <t>w złotych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</si>
  <si>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</si>
  <si>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</si>
  <si>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</si>
  <si>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</si>
  <si>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</si>
  <si>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</si>
  <si>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</si>
  <si>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</si>
  <si>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</si>
  <si>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</si>
  <si>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</si>
  <si>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941 do 944</t>
  </si>
  <si>
    <t>Nadwyżka budżetu z lat ubiegłych</t>
  </si>
  <si>
    <t>§ 957</t>
  </si>
  <si>
    <t>Inne papiery wartościowe (obligacje komunalne)</t>
  </si>
  <si>
    <t>§ 931</t>
  </si>
  <si>
    <t>8.</t>
  </si>
  <si>
    <t>9.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</si>
  <si>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</si>
  <si>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</si>
  <si>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</si>
  <si>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</si>
  <si>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</si>
  <si>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</si>
  <si>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</si>
  <si>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</si>
  <si>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</si>
  <si>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</si>
  <si>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</si>
  <si>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</si>
  <si>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</si>
  <si>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</si>
  <si>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</si>
  <si>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Plan dochodów</t>
  </si>
  <si>
    <t>Wykonanie dochodów</t>
  </si>
  <si>
    <t>% wykonania</t>
  </si>
  <si>
    <t>801   80148</t>
  </si>
  <si>
    <t>801  80195</t>
  </si>
  <si>
    <t>Rb-34S</t>
  </si>
  <si>
    <t>854   85417</t>
  </si>
  <si>
    <t>ustawy o finansach publicznych</t>
  </si>
  <si>
    <t>które utworzyły rachunki, o których mowa w art. 223 ust. 1</t>
  </si>
  <si>
    <t>Nazwa jednostki budżetowej w której utworzono rachunek, o którym mowa w art. 223 ust. 1 ustawy o finansach publicznych</t>
  </si>
  <si>
    <t>Ogółem dochody budżetu</t>
  </si>
  <si>
    <t>Razem</t>
  </si>
  <si>
    <t>2120</t>
  </si>
  <si>
    <t>852</t>
  </si>
  <si>
    <t>75045</t>
  </si>
  <si>
    <t>750</t>
  </si>
  <si>
    <t>7. Porozumienia z organami administracji rządowej</t>
  </si>
  <si>
    <t>2130</t>
  </si>
  <si>
    <t>85202</t>
  </si>
  <si>
    <t>80195</t>
  </si>
  <si>
    <t>801</t>
  </si>
  <si>
    <t>60078</t>
  </si>
  <si>
    <t>600</t>
  </si>
  <si>
    <t>60014</t>
  </si>
  <si>
    <t>6. Dotacje celowe otrzymane z budżetu państwa na zadania własne</t>
  </si>
  <si>
    <t>5. Subwencja ogólna</t>
  </si>
  <si>
    <t>2110</t>
  </si>
  <si>
    <t>85321</t>
  </si>
  <si>
    <t>853</t>
  </si>
  <si>
    <t>85156</t>
  </si>
  <si>
    <t>851</t>
  </si>
  <si>
    <t>754</t>
  </si>
  <si>
    <t>75411</t>
  </si>
  <si>
    <t>71015</t>
  </si>
  <si>
    <t>710</t>
  </si>
  <si>
    <t>70005</t>
  </si>
  <si>
    <t>700</t>
  </si>
  <si>
    <t>01095</t>
  </si>
  <si>
    <t>010</t>
  </si>
  <si>
    <t>4. Dotacje celowe otrzymane z budżetu państwa na zadania zlecone</t>
  </si>
  <si>
    <t>92195</t>
  </si>
  <si>
    <t>921</t>
  </si>
  <si>
    <t>900</t>
  </si>
  <si>
    <t>85295</t>
  </si>
  <si>
    <t>2400</t>
  </si>
  <si>
    <t>2460</t>
  </si>
  <si>
    <t>02001</t>
  </si>
  <si>
    <t>020</t>
  </si>
  <si>
    <t>3. Środki na dofinansowanie zadań własnych powiatu pozyskane z innych źródeł</t>
  </si>
  <si>
    <t>2320</t>
  </si>
  <si>
    <t>6300</t>
  </si>
  <si>
    <t>2710</t>
  </si>
  <si>
    <t>2. Dotacje celowe otrzymane na podstawie porozumień z innymi jednostkami samorządu terytorialnego</t>
  </si>
  <si>
    <t>0690</t>
  </si>
  <si>
    <t>90019</t>
  </si>
  <si>
    <t>0920</t>
  </si>
  <si>
    <t>85406</t>
  </si>
  <si>
    <t>854</t>
  </si>
  <si>
    <t>0970</t>
  </si>
  <si>
    <t>0960</t>
  </si>
  <si>
    <t>0830</t>
  </si>
  <si>
    <t>0750</t>
  </si>
  <si>
    <t>85403</t>
  </si>
  <si>
    <t>2690</t>
  </si>
  <si>
    <t>85333</t>
  </si>
  <si>
    <t>2360</t>
  </si>
  <si>
    <t>85324</t>
  </si>
  <si>
    <t>85311</t>
  </si>
  <si>
    <t>80148</t>
  </si>
  <si>
    <t>0870</t>
  </si>
  <si>
    <t>80130</t>
  </si>
  <si>
    <t>80120</t>
  </si>
  <si>
    <t>75814</t>
  </si>
  <si>
    <t>758</t>
  </si>
  <si>
    <t>0020</t>
  </si>
  <si>
    <t>0010</t>
  </si>
  <si>
    <t>75622</t>
  </si>
  <si>
    <t>756</t>
  </si>
  <si>
    <t>0590</t>
  </si>
  <si>
    <t>0420</t>
  </si>
  <si>
    <t>75618</t>
  </si>
  <si>
    <t>0570</t>
  </si>
  <si>
    <t>75020</t>
  </si>
  <si>
    <t>0470</t>
  </si>
  <si>
    <t>1. Dochody własne</t>
  </si>
  <si>
    <t xml:space="preserve">%wykonania </t>
  </si>
  <si>
    <t>Plan po zmianach</t>
  </si>
  <si>
    <t>§</t>
  </si>
  <si>
    <t>Rozdział</t>
  </si>
  <si>
    <t>Dział</t>
  </si>
  <si>
    <t>DOCHODY- wg źródeł</t>
  </si>
  <si>
    <t>Wydatki razem:</t>
  </si>
  <si>
    <t>Zadania w zakresie kultury fizycznej</t>
  </si>
  <si>
    <t>92605</t>
  </si>
  <si>
    <t>Kultura fizyczna</t>
  </si>
  <si>
    <t>926</t>
  </si>
  <si>
    <t>Pozostała działalność</t>
  </si>
  <si>
    <t>Biblioteki</t>
  </si>
  <si>
    <t>92116</t>
  </si>
  <si>
    <t>Kultura i ochrona dziedzictwa narodowego</t>
  </si>
  <si>
    <t>Wpływy i wydatki związane z gromadzeniem środków z opłat i kar za korzystanie ze środowiska</t>
  </si>
  <si>
    <t>Gospodarka komunalna i ochrona środowiska</t>
  </si>
  <si>
    <t>Dokształcanie i doskonalenie nauczycieli</t>
  </si>
  <si>
    <t>85446</t>
  </si>
  <si>
    <t>85415</t>
  </si>
  <si>
    <t>Internaty i bursy szkolne</t>
  </si>
  <si>
    <t>85410</t>
  </si>
  <si>
    <t>Poradnie psychologiczno-pedagogiczne, w tym poradnie specjalistyczne</t>
  </si>
  <si>
    <t>Specjalne ośrodki szkolno-wychowawcze</t>
  </si>
  <si>
    <t>Edukacyjna opieka wychowawcza</t>
  </si>
  <si>
    <t>85395</t>
  </si>
  <si>
    <t>Powiatowe urzędy pracy</t>
  </si>
  <si>
    <t>Zespoły do spraw orzekania o niepełnosprawności</t>
  </si>
  <si>
    <t>Rehabilitacja zawodowa i społeczna osób niepełnosprawnych</t>
  </si>
  <si>
    <t>Pozostałe zadania w zakresie polityki społecznej</t>
  </si>
  <si>
    <t>Jednostki specjalistycznego poradnictwa, mieszkania chronione i ośrodki interwencji kryzysowej</t>
  </si>
  <si>
    <t>85220</t>
  </si>
  <si>
    <t>Powiatowe centra pomocy rodzinie</t>
  </si>
  <si>
    <t>85218</t>
  </si>
  <si>
    <t>Rodziny zastępcze</t>
  </si>
  <si>
    <t>Domy pomocy społecznej</t>
  </si>
  <si>
    <t>Pomoc społeczna</t>
  </si>
  <si>
    <t>85195</t>
  </si>
  <si>
    <t>Składki na ubezpieczenie zdrowotne oraz świadczenia dla osób nie objętych obowiązkiem ubezpieczenia zdrowotnego</t>
  </si>
  <si>
    <t>Ochrona zdrowia</t>
  </si>
  <si>
    <t>Stołówki szkolne i przedszkolne</t>
  </si>
  <si>
    <t>80146</t>
  </si>
  <si>
    <t>Szkoły zawodowe specjalne</t>
  </si>
  <si>
    <t>80134</t>
  </si>
  <si>
    <t>Szkoły zawodowe</t>
  </si>
  <si>
    <t>Licea ogólnokształcące</t>
  </si>
  <si>
    <t>Szkoły podstawowe specjalne</t>
  </si>
  <si>
    <t>80102</t>
  </si>
  <si>
    <t>Oświata i wychowanie</t>
  </si>
  <si>
    <t>Rezerwy ogólne i celowe</t>
  </si>
  <si>
    <t>75818</t>
  </si>
  <si>
    <t>Różne rozliczenia</t>
  </si>
  <si>
    <t>Rozliczenia z tytułu poręczeń i gwarancji udzielonych przez Skarb Państwa lub jednostkę samorządu terytorialnego</t>
  </si>
  <si>
    <t>75704</t>
  </si>
  <si>
    <t>Obsługa długu publicznego</t>
  </si>
  <si>
    <t>757</t>
  </si>
  <si>
    <t>75495</t>
  </si>
  <si>
    <t>Usuwanie skutków klęsk żywiołowych</t>
  </si>
  <si>
    <t>Zarządzanie kryzysowe</t>
  </si>
  <si>
    <t>75421</t>
  </si>
  <si>
    <t>Komendy powiatowe Państwowej Straży Pożarnej</t>
  </si>
  <si>
    <t>Bezpieczeństwo publiczne i ochrona przeciwpożarowa</t>
  </si>
  <si>
    <t>75095</t>
  </si>
  <si>
    <t>Promocja jednostek samorządu terytorialnego</t>
  </si>
  <si>
    <t>75075</t>
  </si>
  <si>
    <t>Kwalifikacja wojskowa</t>
  </si>
  <si>
    <t>Starostwa powiatowe</t>
  </si>
  <si>
    <t>Rady powiatów</t>
  </si>
  <si>
    <t>75019</t>
  </si>
  <si>
    <t>Administracja publiczna</t>
  </si>
  <si>
    <t>Nadzór budowlany</t>
  </si>
  <si>
    <t>71012</t>
  </si>
  <si>
    <t>Działalność usługowa</t>
  </si>
  <si>
    <t>Gospodarka gruntami i nieruchomościami</t>
  </si>
  <si>
    <t>Gospodarka mieszkaniowa</t>
  </si>
  <si>
    <t>Drogi publiczne powiatowe</t>
  </si>
  <si>
    <t>Transport i łączność</t>
  </si>
  <si>
    <t>Nadzór nad gospodarką leśną</t>
  </si>
  <si>
    <t>02002</t>
  </si>
  <si>
    <t>Gospodarka leśna</t>
  </si>
  <si>
    <t>Leśnictwo</t>
  </si>
  <si>
    <t>Rolnictwo i łowiectwo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</si>
  <si>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</si>
  <si>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</si>
  <si>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</si>
  <si>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</si>
  <si>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</si>
  <si>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</si>
  <si>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</si>
  <si>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</si>
  <si>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</si>
  <si>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</si>
  <si>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</si>
  <si>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</si>
  <si>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</si>
  <si>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</si>
  <si>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</si>
  <si>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</si>
  <si>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</si>
  <si>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</si>
  <si>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</si>
  <si>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wydatki związane z realizacją ich statutowych zadań;</t>
  </si>
  <si>
    <t>wynagrodzenia i składki od nich naliczane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</si>
  <si>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</si>
  <si>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</si>
  <si>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</si>
  <si>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</si>
  <si>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</si>
  <si>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</si>
  <si>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</si>
  <si>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zakup i objęcie akcji i udziałów oraz wniesienie wkładów do spółek prawa handlowego</t>
  </si>
  <si>
    <t>w tym:</t>
  </si>
  <si>
    <t>inwestycje i zakupy inwestycyjne</t>
  </si>
  <si>
    <t>Wydatki 
majątkowe</t>
  </si>
  <si>
    <t>Wydatki 
bieżące</t>
  </si>
  <si>
    <t>Z tego</t>
  </si>
  <si>
    <t>Wydatki ogółem</t>
  </si>
  <si>
    <t>Plan</t>
  </si>
  <si>
    <t>Nazwa</t>
  </si>
  <si>
    <t xml:space="preserve">Wydatki </t>
  </si>
  <si>
    <t>Zespół  Szkół w Ożarowie  im. Marii Skłodowskiej -Curie</t>
  </si>
  <si>
    <t>Zespół  Szkół Nr 1 w Opatowie, ul. Słowackiego 56</t>
  </si>
  <si>
    <t>Zespół  Szkół  Nr 2 w Opatowie, ul. Sempołowskiej 1</t>
  </si>
  <si>
    <t>801  80148</t>
  </si>
  <si>
    <t>na programy finansowane z udziałem środków, o których mowa w art. 5 ust. 1 pkt 2 i 3</t>
  </si>
  <si>
    <t>Wolne środki, o których mowa w art. 217 ust. 2 pkt 6 ustawy</t>
  </si>
  <si>
    <t>§ 950</t>
  </si>
  <si>
    <t>Turystyka</t>
  </si>
  <si>
    <t>63095</t>
  </si>
  <si>
    <t>80105</t>
  </si>
  <si>
    <t>Przedszkola specjalne</t>
  </si>
  <si>
    <t>71095</t>
  </si>
  <si>
    <t>2057</t>
  </si>
  <si>
    <t>60095</t>
  </si>
  <si>
    <t>6257</t>
  </si>
  <si>
    <t>755</t>
  </si>
  <si>
    <t>75515</t>
  </si>
  <si>
    <t>0650</t>
  </si>
  <si>
    <t>2160</t>
  </si>
  <si>
    <t>Zadania z zakresu geodezji i kartografii</t>
  </si>
  <si>
    <t>Wymiar sprawiedliwości</t>
  </si>
  <si>
    <t>Nieodpłatna pomoc prawna</t>
  </si>
  <si>
    <t>80151</t>
  </si>
  <si>
    <t>Kwalifikacyjne kursy zawodowe</t>
  </si>
  <si>
    <t>0490</t>
  </si>
  <si>
    <t>0910</t>
  </si>
  <si>
    <t>0640</t>
  </si>
  <si>
    <t>0940</t>
  </si>
  <si>
    <t>6290</t>
  </si>
  <si>
    <t>2059</t>
  </si>
  <si>
    <t>0670</t>
  </si>
  <si>
    <t>855</t>
  </si>
  <si>
    <t>85508</t>
  </si>
  <si>
    <t>85510</t>
  </si>
  <si>
    <t>75405</t>
  </si>
  <si>
    <t>Komendy powiatowe Policji</t>
  </si>
  <si>
    <t>85416</t>
  </si>
  <si>
    <t>Pomoc materialna dla uczniów o charakterze socjalnym</t>
  </si>
  <si>
    <t>Pomoc materialna dla uczniów o charakterze motywacyjnym</t>
  </si>
  <si>
    <t>Rodzina</t>
  </si>
  <si>
    <t>Działalność placówek opiekuńczo - wychowawczych</t>
  </si>
  <si>
    <t>72095</t>
  </si>
  <si>
    <t>Informatyka</t>
  </si>
  <si>
    <t>Obrona narodowa</t>
  </si>
  <si>
    <t>75295</t>
  </si>
  <si>
    <t>80115</t>
  </si>
  <si>
    <t>Technika</t>
  </si>
  <si>
    <t>80116</t>
  </si>
  <si>
    <t>Szkoły policealne</t>
  </si>
  <si>
    <t>80117</t>
  </si>
  <si>
    <t>Branżowe szkoły I i II stopnia</t>
  </si>
  <si>
    <t>80152</t>
  </si>
  <si>
    <t xml:space="preserve"> Realizacja zadań wymagających stosowania specjalnej organizacji nauki i metod pracy dla dzieci i młodzieży w gimnazjach, klasach dotychczasowego gimnazjum prowadzonych w 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</si>
  <si>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80153</t>
  </si>
  <si>
    <t>Zapewnienie uczniom prawa do bezpłatnego dostępu do podręczników, materiałów edukacyjnych lub materiałów ćwiczeniowych</t>
  </si>
  <si>
    <t>85504</t>
  </si>
  <si>
    <t>Wspieranie rodziny</t>
  </si>
  <si>
    <t>92695</t>
  </si>
  <si>
    <t>752</t>
  </si>
  <si>
    <t>6430</t>
  </si>
  <si>
    <t>0620</t>
  </si>
  <si>
    <t>2310</t>
  </si>
  <si>
    <t>801  80115</t>
  </si>
  <si>
    <t>60004</t>
  </si>
  <si>
    <t>Lokalny transport zbiorowy</t>
  </si>
  <si>
    <t>70095</t>
  </si>
  <si>
    <t>85111</t>
  </si>
  <si>
    <t>Szpitale ogólne</t>
  </si>
  <si>
    <t>85149</t>
  </si>
  <si>
    <t>Programy polityki zdrowotnej</t>
  </si>
  <si>
    <t>85203</t>
  </si>
  <si>
    <t>92113</t>
  </si>
  <si>
    <t>Centra kultury i sztuki</t>
  </si>
  <si>
    <t>2170</t>
  </si>
  <si>
    <t>6350</t>
  </si>
  <si>
    <t>0760</t>
  </si>
  <si>
    <t>75864</t>
  </si>
  <si>
    <t>Wykonanie przychodów i rozchodów budżetu Powiatu Opatowskiego w 2020 roku</t>
  </si>
  <si>
    <t>Wykonanie na 31.12.2020 r.</t>
  </si>
  <si>
    <t>Wykonanie budżetu Powiatu Opatowskiego za 2020 r.</t>
  </si>
  <si>
    <t>2950</t>
  </si>
  <si>
    <t>6410</t>
  </si>
  <si>
    <t>6420</t>
  </si>
  <si>
    <t>75816</t>
  </si>
  <si>
    <t>2177</t>
  </si>
  <si>
    <t>2179</t>
  </si>
  <si>
    <t>2440</t>
  </si>
  <si>
    <t>6260</t>
  </si>
  <si>
    <t>0950</t>
  </si>
  <si>
    <t>90008</t>
  </si>
  <si>
    <t>Sprawozdanie z wykonania dochodów gromadzonych na wydzielonym rachunku jednostek budżetowych i wydatków nimi sfinansowanych za 2020 rok</t>
  </si>
  <si>
    <t>Stan środków pieniężnych na 01.01.2020 r.</t>
  </si>
  <si>
    <t>Stan środków pieniężnych na 31.12.2020 r.</t>
  </si>
  <si>
    <t>Wykonanie budżetu Powiatu Opatowskiego za 2020 rok</t>
  </si>
  <si>
    <t>Państwowy Fundusz Rehabilitacji Osób Niepełnosprawnych</t>
  </si>
  <si>
    <t>90095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</si>
</sst>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;[Red]0.00"/>
    <numFmt numFmtId="171" formatCode="0.0;[Red]0.0"/>
    <numFmt numFmtId="172" formatCode="0.000;[Red]0.000"/>
    <numFmt numFmtId="173" formatCode="0.0000;[Red]0.0000"/>
    <numFmt numFmtId="174" formatCode="0.00000;[Red]0.00000"/>
    <numFmt numFmtId="175" formatCode="0.000000;[Red]0.000000"/>
    <numFmt numFmtId="176" formatCode="0;[Red]0"/>
    <numFmt numFmtId="177" formatCode="[$-415]d\ mmmm\ yyyy"/>
    <numFmt numFmtId="178" formatCode="#,##0\ _z_ł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\ _z_ł_-;\-* #,##0.0\ _z_ł_-;_-* &quot;-&quot;\ _z_ł_-;_-@_-"/>
    <numFmt numFmtId="187" formatCode="_-* #,##0.00\ _z_ł_-;\-* #,##0.00\ _z_ł_-;_-* &quot;-&quot;\ _z_ł_-;_-@_-"/>
    <numFmt numFmtId="188" formatCode="0.0"/>
    <numFmt numFmtId="189" formatCode="#,##0;[Red]#,##0"/>
    <numFmt numFmtId="190" formatCode="_-* #,##0.000\ _z_ł_-;\-* #,##0.000\ _z_ł_-;_-* &quot;-&quot;\ _z_ł_-;_-@_-"/>
    <numFmt numFmtId="191" formatCode="00\-000"/>
    <numFmt numFmtId="192" formatCode="#,##0.00_ ;\-#,##0.00\ "/>
  </numFmts>
  <fonts count="8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Arial CE"/>
      <family val="0"/>
    </font>
    <font>
      <sz val="12"/>
      <name val="Arial CE"/>
      <family val="0"/>
    </font>
    <font>
      <sz val="5"/>
      <name val="Arial CE"/>
      <family val="2"/>
    </font>
    <font>
      <sz val="10"/>
      <name val="Arial"/>
      <family val="2"/>
    </font>
    <font>
      <sz val="9"/>
      <name val="Arial CE"/>
      <family val="0"/>
    </font>
    <font>
      <sz val="8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10"/>
      <name val="Times New Roman CE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9"/>
      <color indexed="10"/>
      <name val="Times New Roman CE"/>
      <family val="1"/>
    </font>
    <font>
      <sz val="8"/>
      <color indexed="10"/>
      <name val="Times New Roman"/>
      <family val="1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5"/>
      <name val="Times New Roman"/>
      <family val="1"/>
    </font>
    <font>
      <vertAlign val="superscript"/>
      <sz val="12"/>
      <name val="Times New Roman CE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b/>
      <sz val="9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9"/>
      <color rgb="FFFF0000"/>
      <name val="Times New Roman CE"/>
      <family val="1"/>
    </font>
    <font>
      <sz val="8"/>
      <color rgb="FFFF0000"/>
      <name val="Times New Roman"/>
      <family val="1"/>
    </font>
    <font>
      <sz val="7"/>
      <color rgb="FFFF0000"/>
      <name val="Arial"/>
      <family val="2"/>
    </font>
    <font>
      <b/>
      <sz val="7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0" xfId="52">
      <alignment/>
      <protection/>
    </xf>
    <xf numFmtId="0" fontId="7" fillId="0" borderId="0" xfId="52" applyFont="1">
      <alignment/>
      <protection/>
    </xf>
    <xf numFmtId="43" fontId="7" fillId="0" borderId="0" xfId="52" applyNumberFormat="1" applyFont="1">
      <alignment/>
      <protection/>
    </xf>
    <xf numFmtId="49" fontId="12" fillId="0" borderId="10" xfId="52" applyNumberFormat="1" applyFont="1" applyBorder="1" applyAlignment="1">
      <alignment vertical="top" wrapText="1"/>
      <protection/>
    </xf>
    <xf numFmtId="0" fontId="15" fillId="0" borderId="0" xfId="53" applyNumberFormat="1" applyFont="1" applyFill="1" applyBorder="1" applyAlignment="1" applyProtection="1">
      <alignment horizontal="left"/>
      <protection locked="0"/>
    </xf>
    <xf numFmtId="0" fontId="16" fillId="0" borderId="0" xfId="53" applyNumberFormat="1" applyFont="1" applyFill="1" applyBorder="1" applyAlignment="1" applyProtection="1">
      <alignment horizontal="left"/>
      <protection locked="0"/>
    </xf>
    <xf numFmtId="0" fontId="17" fillId="0" borderId="0" xfId="53" applyNumberFormat="1" applyFont="1" applyFill="1" applyBorder="1" applyAlignment="1" applyProtection="1">
      <alignment horizontal="left"/>
      <protection locked="0"/>
    </xf>
    <xf numFmtId="0" fontId="18" fillId="0" borderId="0" xfId="53" applyNumberFormat="1" applyFont="1" applyFill="1" applyBorder="1" applyAlignment="1" applyProtection="1">
      <alignment horizontal="left"/>
      <protection locked="0"/>
    </xf>
    <xf numFmtId="0" fontId="19" fillId="0" borderId="0" xfId="53" applyNumberFormat="1" applyFont="1" applyFill="1" applyBorder="1" applyAlignment="1" applyProtection="1">
      <alignment horizontal="left"/>
      <protection locked="0"/>
    </xf>
    <xf numFmtId="0" fontId="20" fillId="0" borderId="0" xfId="53" applyNumberFormat="1" applyFont="1" applyFill="1" applyBorder="1" applyAlignment="1" applyProtection="1">
      <alignment horizontal="left"/>
      <protection locked="0"/>
    </xf>
    <xf numFmtId="0" fontId="21" fillId="0" borderId="0" xfId="53" applyNumberFormat="1" applyFont="1" applyFill="1" applyBorder="1" applyAlignment="1" applyProtection="1">
      <alignment horizontal="left"/>
      <protection locked="0"/>
    </xf>
    <xf numFmtId="49" fontId="12" fillId="0" borderId="10" xfId="52" applyNumberFormat="1" applyFont="1" applyFill="1" applyBorder="1" applyAlignment="1">
      <alignment vertical="top" wrapText="1"/>
      <protection/>
    </xf>
    <xf numFmtId="0" fontId="75" fillId="0" borderId="0" xfId="0" applyFont="1" applyAlignment="1">
      <alignment vertical="center"/>
    </xf>
    <xf numFmtId="0" fontId="75" fillId="0" borderId="0" xfId="0" applyFont="1" applyAlignment="1">
      <alignment/>
    </xf>
    <xf numFmtId="0" fontId="12" fillId="0" borderId="0" xfId="52" applyFont="1" applyAlignment="1">
      <alignment/>
      <protection/>
    </xf>
    <xf numFmtId="0" fontId="7" fillId="0" borderId="0" xfId="52" applyFont="1" applyAlignment="1">
      <alignment/>
      <protection/>
    </xf>
    <xf numFmtId="49" fontId="7" fillId="0" borderId="0" xfId="52" applyNumberFormat="1" applyFont="1" applyAlignment="1">
      <alignment horizontal="center"/>
      <protection/>
    </xf>
    <xf numFmtId="0" fontId="3" fillId="0" borderId="0" xfId="55" applyFont="1">
      <alignment/>
      <protection/>
    </xf>
    <xf numFmtId="0" fontId="76" fillId="0" borderId="0" xfId="54" applyFont="1">
      <alignment/>
      <protection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13" fillId="0" borderId="0" xfId="53" applyNumberFormat="1" applyFont="1" applyFill="1" applyBorder="1" applyAlignment="1" applyProtection="1">
      <alignment horizontal="left"/>
      <protection locked="0"/>
    </xf>
    <xf numFmtId="49" fontId="13" fillId="33" borderId="0" xfId="53" applyNumberFormat="1" applyFont="1" applyFill="1" applyAlignment="1" applyProtection="1">
      <alignment horizontal="right" vertical="center" wrapText="1"/>
      <protection locked="0"/>
    </xf>
    <xf numFmtId="43" fontId="16" fillId="0" borderId="0" xfId="53" applyNumberFormat="1" applyFont="1" applyFill="1" applyBorder="1" applyAlignment="1" applyProtection="1">
      <alignment horizontal="left"/>
      <protection locked="0"/>
    </xf>
    <xf numFmtId="43" fontId="23" fillId="34" borderId="11" xfId="53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49" fontId="12" fillId="35" borderId="10" xfId="52" applyNumberFormat="1" applyFont="1" applyFill="1" applyBorder="1" applyAlignment="1">
      <alignment vertical="top" wrapText="1"/>
      <protection/>
    </xf>
    <xf numFmtId="0" fontId="12" fillId="0" borderId="10" xfId="52" applyFont="1" applyBorder="1" applyAlignment="1">
      <alignment horizontal="left" vertical="top" wrapText="1"/>
      <protection/>
    </xf>
    <xf numFmtId="43" fontId="23" fillId="34" borderId="12" xfId="53" applyNumberFormat="1" applyFont="1" applyFill="1" applyBorder="1" applyAlignment="1" applyProtection="1">
      <alignment horizontal="right" vertical="center" wrapText="1"/>
      <protection locked="0"/>
    </xf>
    <xf numFmtId="0" fontId="78" fillId="0" borderId="0" xfId="53" applyNumberFormat="1" applyFont="1" applyFill="1" applyBorder="1" applyAlignment="1" applyProtection="1">
      <alignment horizontal="left"/>
      <protection locked="0"/>
    </xf>
    <xf numFmtId="43" fontId="23" fillId="34" borderId="13" xfId="53" applyNumberFormat="1" applyFont="1" applyFill="1" applyBorder="1" applyAlignment="1" applyProtection="1">
      <alignment horizontal="right" vertical="center" wrapText="1"/>
      <protection locked="0"/>
    </xf>
    <xf numFmtId="0" fontId="79" fillId="0" borderId="0" xfId="53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13" fillId="0" borderId="0" xfId="53" applyNumberFormat="1" applyFont="1" applyFill="1" applyBorder="1" applyAlignment="1" applyProtection="1">
      <alignment horizontal="left"/>
      <protection locked="0"/>
    </xf>
    <xf numFmtId="43" fontId="25" fillId="0" borderId="10" xfId="56" applyNumberFormat="1" applyFont="1" applyBorder="1" applyAlignment="1">
      <alignment wrapText="1"/>
      <protection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10" xfId="56" applyFont="1" applyBorder="1" applyAlignment="1">
      <alignment wrapText="1"/>
      <protection/>
    </xf>
    <xf numFmtId="0" fontId="22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22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22" fillId="0" borderId="0" xfId="52" applyFont="1" applyAlignment="1">
      <alignment/>
      <protection/>
    </xf>
    <xf numFmtId="0" fontId="7" fillId="0" borderId="0" xfId="52" applyFont="1" applyFill="1">
      <alignment/>
      <protection/>
    </xf>
    <xf numFmtId="0" fontId="48" fillId="0" borderId="10" xfId="52" applyFont="1" applyBorder="1" applyAlignment="1">
      <alignment horizontal="center" vertical="top" wrapText="1"/>
      <protection/>
    </xf>
    <xf numFmtId="49" fontId="48" fillId="0" borderId="10" xfId="52" applyNumberFormat="1" applyFont="1" applyBorder="1" applyAlignment="1">
      <alignment horizontal="center" vertical="top" wrapText="1"/>
      <protection/>
    </xf>
    <xf numFmtId="0" fontId="48" fillId="0" borderId="10" xfId="52" applyFont="1" applyFill="1" applyBorder="1" applyAlignment="1">
      <alignment horizontal="center" vertical="top" wrapText="1"/>
      <protection/>
    </xf>
    <xf numFmtId="0" fontId="13" fillId="0" borderId="10" xfId="52" applyFont="1" applyBorder="1" applyAlignment="1">
      <alignment horizontal="center" vertical="top" wrapText="1"/>
      <protection/>
    </xf>
    <xf numFmtId="49" fontId="13" fillId="0" borderId="10" xfId="52" applyNumberFormat="1" applyFont="1" applyBorder="1" applyAlignment="1">
      <alignment horizontal="center" vertical="top" wrapText="1"/>
      <protection/>
    </xf>
    <xf numFmtId="0" fontId="13" fillId="0" borderId="10" xfId="52" applyFont="1" applyFill="1" applyBorder="1" applyAlignment="1">
      <alignment horizontal="center" vertical="top" wrapText="1"/>
      <protection/>
    </xf>
    <xf numFmtId="0" fontId="48" fillId="0" borderId="10" xfId="52" applyFont="1" applyBorder="1" applyAlignment="1">
      <alignment vertical="top" wrapText="1"/>
      <protection/>
    </xf>
    <xf numFmtId="0" fontId="12" fillId="0" borderId="10" xfId="52" applyFont="1" applyFill="1" applyBorder="1" applyAlignment="1">
      <alignment horizontal="center" vertical="top" wrapText="1"/>
      <protection/>
    </xf>
    <xf numFmtId="49" fontId="12" fillId="0" borderId="10" xfId="52" applyNumberFormat="1" applyFont="1" applyFill="1" applyBorder="1" applyAlignment="1">
      <alignment horizontal="center" vertical="top" wrapText="1"/>
      <protection/>
    </xf>
    <xf numFmtId="43" fontId="12" fillId="0" borderId="10" xfId="52" applyNumberFormat="1" applyFont="1" applyFill="1" applyBorder="1" applyAlignment="1">
      <alignment horizontal="center" vertical="top" wrapText="1"/>
      <protection/>
    </xf>
    <xf numFmtId="2" fontId="12" fillId="0" borderId="10" xfId="52" applyNumberFormat="1" applyFont="1" applyFill="1" applyBorder="1" applyAlignment="1">
      <alignment horizontal="center" vertical="top" wrapText="1"/>
      <protection/>
    </xf>
    <xf numFmtId="0" fontId="49" fillId="0" borderId="10" xfId="52" applyFont="1" applyBorder="1" applyAlignment="1">
      <alignment horizontal="center" vertical="top" wrapText="1"/>
      <protection/>
    </xf>
    <xf numFmtId="0" fontId="50" fillId="0" borderId="10" xfId="52" applyFont="1" applyBorder="1" applyAlignment="1">
      <alignment vertical="top" wrapText="1"/>
      <protection/>
    </xf>
    <xf numFmtId="43" fontId="49" fillId="0" borderId="10" xfId="52" applyNumberFormat="1" applyFont="1" applyFill="1" applyBorder="1" applyAlignment="1">
      <alignment horizontal="center" vertical="top" wrapText="1"/>
      <protection/>
    </xf>
    <xf numFmtId="43" fontId="48" fillId="0" borderId="10" xfId="52" applyNumberFormat="1" applyFont="1" applyFill="1" applyBorder="1" applyAlignment="1">
      <alignment horizontal="center" vertical="top" wrapText="1"/>
      <protection/>
    </xf>
    <xf numFmtId="0" fontId="48" fillId="0" borderId="14" xfId="52" applyFont="1" applyBorder="1" applyAlignment="1">
      <alignment vertical="top" wrapText="1"/>
      <protection/>
    </xf>
    <xf numFmtId="0" fontId="48" fillId="0" borderId="15" xfId="52" applyFont="1" applyBorder="1" applyAlignment="1">
      <alignment vertical="top" wrapText="1"/>
      <protection/>
    </xf>
    <xf numFmtId="0" fontId="7" fillId="0" borderId="16" xfId="52" applyFont="1" applyBorder="1" applyAlignment="1">
      <alignment vertical="top" wrapText="1"/>
      <protection/>
    </xf>
    <xf numFmtId="49" fontId="12" fillId="0" borderId="10" xfId="52" applyNumberFormat="1" applyFont="1" applyBorder="1" applyAlignment="1">
      <alignment horizontal="center" vertical="top" wrapText="1"/>
      <protection/>
    </xf>
    <xf numFmtId="49" fontId="48" fillId="0" borderId="14" xfId="52" applyNumberFormat="1" applyFont="1" applyBorder="1" applyAlignment="1">
      <alignment horizontal="center" vertical="top" wrapText="1"/>
      <protection/>
    </xf>
    <xf numFmtId="0" fontId="50" fillId="0" borderId="15" xfId="52" applyFont="1" applyBorder="1" applyAlignment="1">
      <alignment horizontal="center" vertical="top" wrapText="1"/>
      <protection/>
    </xf>
    <xf numFmtId="0" fontId="50" fillId="0" borderId="16" xfId="52" applyFont="1" applyBorder="1" applyAlignment="1">
      <alignment horizontal="center" vertical="top" wrapText="1"/>
      <protection/>
    </xf>
    <xf numFmtId="49" fontId="12" fillId="35" borderId="10" xfId="52" applyNumberFormat="1" applyFont="1" applyFill="1" applyBorder="1" applyAlignment="1">
      <alignment horizontal="center" vertical="top" wrapText="1"/>
      <protection/>
    </xf>
    <xf numFmtId="43" fontId="12" fillId="35" borderId="10" xfId="52" applyNumberFormat="1" applyFont="1" applyFill="1" applyBorder="1" applyAlignment="1">
      <alignment horizontal="center" vertical="top" wrapText="1"/>
      <protection/>
    </xf>
    <xf numFmtId="0" fontId="12" fillId="0" borderId="10" xfId="52" applyFont="1" applyBorder="1" applyAlignment="1">
      <alignment horizontal="center" vertical="top" wrapText="1"/>
      <protection/>
    </xf>
    <xf numFmtId="43" fontId="12" fillId="0" borderId="10" xfId="52" applyNumberFormat="1" applyFont="1" applyFill="1" applyBorder="1" applyAlignment="1">
      <alignment vertical="top" wrapText="1"/>
      <protection/>
    </xf>
    <xf numFmtId="191" fontId="48" fillId="0" borderId="14" xfId="52" applyNumberFormat="1" applyFont="1" applyBorder="1" applyAlignment="1">
      <alignment vertical="top" wrapText="1"/>
      <protection/>
    </xf>
    <xf numFmtId="191" fontId="48" fillId="0" borderId="15" xfId="52" applyNumberFormat="1" applyFont="1" applyBorder="1" applyAlignment="1">
      <alignment vertical="top" wrapText="1"/>
      <protection/>
    </xf>
    <xf numFmtId="191" fontId="7" fillId="0" borderId="16" xfId="52" applyNumberFormat="1" applyFont="1" applyBorder="1" applyAlignment="1">
      <alignment vertical="top" wrapText="1"/>
      <protection/>
    </xf>
    <xf numFmtId="49" fontId="48" fillId="0" borderId="14" xfId="52" applyNumberFormat="1" applyFont="1" applyBorder="1" applyAlignment="1">
      <alignment horizontal="center" vertical="top"/>
      <protection/>
    </xf>
    <xf numFmtId="0" fontId="50" fillId="0" borderId="15" xfId="52" applyFont="1" applyBorder="1" applyAlignment="1">
      <alignment horizontal="center" vertical="top"/>
      <protection/>
    </xf>
    <xf numFmtId="0" fontId="50" fillId="0" borderId="16" xfId="52" applyFont="1" applyBorder="1" applyAlignment="1">
      <alignment horizontal="center" vertical="top"/>
      <protection/>
    </xf>
    <xf numFmtId="49" fontId="48" fillId="0" borderId="14" xfId="52" applyNumberFormat="1" applyFont="1" applyBorder="1" applyAlignment="1">
      <alignment horizontal="left" vertical="center" wrapText="1"/>
      <protection/>
    </xf>
    <xf numFmtId="49" fontId="48" fillId="0" borderId="15" xfId="52" applyNumberFormat="1" applyFont="1" applyBorder="1" applyAlignment="1">
      <alignment horizontal="left" vertical="center" wrapText="1"/>
      <protection/>
    </xf>
    <xf numFmtId="49" fontId="48" fillId="0" borderId="16" xfId="52" applyNumberFormat="1" applyFont="1" applyBorder="1" applyAlignment="1">
      <alignment horizontal="left" vertical="center" wrapText="1"/>
      <protection/>
    </xf>
    <xf numFmtId="49" fontId="48" fillId="0" borderId="15" xfId="52" applyNumberFormat="1" applyFont="1" applyBorder="1" applyAlignment="1">
      <alignment horizontal="center" vertical="top" wrapText="1"/>
      <protection/>
    </xf>
    <xf numFmtId="49" fontId="48" fillId="0" borderId="16" xfId="52" applyNumberFormat="1" applyFont="1" applyBorder="1" applyAlignment="1">
      <alignment horizontal="center" vertical="top" wrapText="1"/>
      <protection/>
    </xf>
    <xf numFmtId="0" fontId="2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/>
    </xf>
    <xf numFmtId="0" fontId="48" fillId="36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7" fontId="48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187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2" fillId="0" borderId="0" xfId="0" applyFont="1" applyAlignment="1">
      <alignment horizontal="left" wrapText="1"/>
    </xf>
    <xf numFmtId="0" fontId="9" fillId="0" borderId="0" xfId="53" applyNumberFormat="1" applyFont="1" applyFill="1" applyBorder="1" applyAlignment="1" applyProtection="1">
      <alignment horizontal="left"/>
      <protection locked="0"/>
    </xf>
    <xf numFmtId="0" fontId="7" fillId="0" borderId="0" xfId="53" applyNumberFormat="1" applyFont="1" applyFill="1" applyBorder="1" applyAlignment="1" applyProtection="1">
      <alignment horizontal="left"/>
      <protection locked="0"/>
    </xf>
    <xf numFmtId="0" fontId="9" fillId="0" borderId="0" xfId="53" applyNumberFormat="1" applyFont="1" applyFill="1" applyBorder="1" applyAlignment="1" applyProtection="1">
      <alignment horizontal="left"/>
      <protection locked="0"/>
    </xf>
    <xf numFmtId="0" fontId="22" fillId="0" borderId="0" xfId="53" applyNumberFormat="1" applyFont="1" applyFill="1" applyBorder="1" applyAlignment="1" applyProtection="1">
      <alignment horizontal="center"/>
      <protection locked="0"/>
    </xf>
    <xf numFmtId="0" fontId="22" fillId="0" borderId="0" xfId="53" applyNumberFormat="1" applyFont="1" applyFill="1" applyBorder="1" applyAlignment="1" applyProtection="1">
      <alignment horizontal="left"/>
      <protection locked="0"/>
    </xf>
    <xf numFmtId="0" fontId="16" fillId="0" borderId="17" xfId="53" applyNumberFormat="1" applyFont="1" applyFill="1" applyBorder="1" applyAlignment="1" applyProtection="1">
      <alignment horizontal="right"/>
      <protection locked="0"/>
    </xf>
    <xf numFmtId="49" fontId="23" fillId="34" borderId="18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19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20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21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22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23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24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13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25" xfId="53" applyNumberFormat="1" applyFont="1" applyFill="1" applyBorder="1" applyAlignment="1" applyProtection="1">
      <alignment horizontal="center" vertical="center" wrapText="1"/>
      <protection locked="0"/>
    </xf>
    <xf numFmtId="0" fontId="20" fillId="35" borderId="26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27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28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12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11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29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30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31" xfId="53" applyNumberFormat="1" applyFont="1" applyFill="1" applyBorder="1" applyAlignment="1" applyProtection="1">
      <alignment horizontal="center" vertical="center" wrapText="1"/>
      <protection locked="0"/>
    </xf>
    <xf numFmtId="0" fontId="20" fillId="35" borderId="32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33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30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34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35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36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31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32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37" xfId="53" applyNumberFormat="1" applyFont="1" applyFill="1" applyBorder="1" applyAlignment="1" applyProtection="1">
      <alignment horizontal="center" vertical="center" wrapText="1"/>
      <protection locked="0"/>
    </xf>
    <xf numFmtId="49" fontId="53" fillId="34" borderId="38" xfId="53" applyNumberFormat="1" applyFont="1" applyFill="1" applyBorder="1" applyAlignment="1" applyProtection="1">
      <alignment horizontal="center" vertical="top" wrapText="1"/>
      <protection locked="0"/>
    </xf>
    <xf numFmtId="49" fontId="53" fillId="34" borderId="39" xfId="53" applyNumberFormat="1" applyFont="1" applyFill="1" applyBorder="1" applyAlignment="1" applyProtection="1">
      <alignment horizontal="center" vertical="top" wrapText="1"/>
      <protection locked="0"/>
    </xf>
    <xf numFmtId="49" fontId="53" fillId="34" borderId="39" xfId="53" applyNumberFormat="1" applyFont="1" applyFill="1" applyBorder="1" applyAlignment="1" applyProtection="1">
      <alignment horizontal="left" vertical="center" wrapText="1"/>
      <protection locked="0"/>
    </xf>
    <xf numFmtId="43" fontId="53" fillId="34" borderId="39" xfId="53" applyNumberFormat="1" applyFont="1" applyFill="1" applyBorder="1" applyAlignment="1" applyProtection="1">
      <alignment horizontal="right" vertical="center" wrapText="1"/>
      <protection locked="0"/>
    </xf>
    <xf numFmtId="43" fontId="53" fillId="34" borderId="39" xfId="53" applyNumberFormat="1" applyFont="1" applyFill="1" applyBorder="1" applyAlignment="1" applyProtection="1">
      <alignment horizontal="right" vertical="center" wrapText="1"/>
      <protection locked="0"/>
    </xf>
    <xf numFmtId="43" fontId="53" fillId="34" borderId="40" xfId="53" applyNumberFormat="1" applyFont="1" applyFill="1" applyBorder="1" applyAlignment="1" applyProtection="1">
      <alignment horizontal="right" vertical="center" wrapText="1"/>
      <protection locked="0"/>
    </xf>
    <xf numFmtId="0" fontId="23" fillId="35" borderId="41" xfId="53" applyNumberFormat="1" applyFont="1" applyFill="1" applyBorder="1" applyAlignment="1" applyProtection="1">
      <alignment horizontal="center" vertical="top" wrapText="1"/>
      <protection locked="0"/>
    </xf>
    <xf numFmtId="49" fontId="23" fillId="34" borderId="13" xfId="53" applyNumberFormat="1" applyFont="1" applyFill="1" applyBorder="1" applyAlignment="1" applyProtection="1">
      <alignment horizontal="center" vertical="top" wrapText="1"/>
      <protection locked="0"/>
    </xf>
    <xf numFmtId="49" fontId="23" fillId="34" borderId="13" xfId="53" applyNumberFormat="1" applyFont="1" applyFill="1" applyBorder="1" applyAlignment="1" applyProtection="1">
      <alignment horizontal="left" vertical="center" wrapText="1"/>
      <protection locked="0"/>
    </xf>
    <xf numFmtId="43" fontId="23" fillId="34" borderId="13" xfId="53" applyNumberFormat="1" applyFont="1" applyFill="1" applyBorder="1" applyAlignment="1" applyProtection="1">
      <alignment horizontal="right" vertical="center" wrapText="1"/>
      <protection locked="0"/>
    </xf>
    <xf numFmtId="49" fontId="53" fillId="34" borderId="42" xfId="53" applyNumberFormat="1" applyFont="1" applyFill="1" applyBorder="1" applyAlignment="1" applyProtection="1">
      <alignment horizontal="center" vertical="top" wrapText="1"/>
      <protection locked="0"/>
    </xf>
    <xf numFmtId="49" fontId="53" fillId="34" borderId="13" xfId="53" applyNumberFormat="1" applyFont="1" applyFill="1" applyBorder="1" applyAlignment="1" applyProtection="1">
      <alignment horizontal="center" vertical="top" wrapText="1"/>
      <protection locked="0"/>
    </xf>
    <xf numFmtId="49" fontId="53" fillId="34" borderId="13" xfId="53" applyNumberFormat="1" applyFont="1" applyFill="1" applyBorder="1" applyAlignment="1" applyProtection="1">
      <alignment horizontal="left" vertical="center" wrapText="1"/>
      <protection locked="0"/>
    </xf>
    <xf numFmtId="43" fontId="53" fillId="34" borderId="13" xfId="53" applyNumberFormat="1" applyFont="1" applyFill="1" applyBorder="1" applyAlignment="1" applyProtection="1">
      <alignment horizontal="right" vertical="center" wrapText="1"/>
      <protection locked="0"/>
    </xf>
    <xf numFmtId="43" fontId="53" fillId="34" borderId="13" xfId="53" applyNumberFormat="1" applyFont="1" applyFill="1" applyBorder="1" applyAlignment="1" applyProtection="1">
      <alignment horizontal="right" vertical="center" wrapText="1"/>
      <protection locked="0"/>
    </xf>
    <xf numFmtId="43" fontId="53" fillId="34" borderId="43" xfId="53" applyNumberFormat="1" applyFont="1" applyFill="1" applyBorder="1" applyAlignment="1" applyProtection="1">
      <alignment horizontal="right" vertical="center" wrapText="1"/>
      <protection locked="0"/>
    </xf>
    <xf numFmtId="0" fontId="23" fillId="35" borderId="44" xfId="53" applyNumberFormat="1" applyFont="1" applyFill="1" applyBorder="1" applyAlignment="1" applyProtection="1">
      <alignment horizontal="center" vertical="top" wrapText="1"/>
      <protection locked="0"/>
    </xf>
    <xf numFmtId="49" fontId="23" fillId="34" borderId="12" xfId="53" applyNumberFormat="1" applyFont="1" applyFill="1" applyBorder="1" applyAlignment="1" applyProtection="1">
      <alignment horizontal="left" vertical="center" wrapText="1"/>
      <protection locked="0"/>
    </xf>
    <xf numFmtId="49" fontId="23" fillId="34" borderId="45" xfId="53" applyNumberFormat="1" applyFont="1" applyFill="1" applyBorder="1" applyAlignment="1" applyProtection="1">
      <alignment horizontal="left" vertical="center" wrapText="1"/>
      <protection locked="0"/>
    </xf>
    <xf numFmtId="43" fontId="23" fillId="34" borderId="12" xfId="53" applyNumberFormat="1" applyFont="1" applyFill="1" applyBorder="1" applyAlignment="1" applyProtection="1">
      <alignment horizontal="right" vertical="center" wrapText="1"/>
      <protection locked="0"/>
    </xf>
    <xf numFmtId="43" fontId="23" fillId="34" borderId="45" xfId="53" applyNumberFormat="1" applyFont="1" applyFill="1" applyBorder="1" applyAlignment="1" applyProtection="1">
      <alignment horizontal="right" vertical="center" wrapText="1"/>
      <protection locked="0"/>
    </xf>
    <xf numFmtId="0" fontId="23" fillId="35" borderId="44" xfId="53" applyNumberFormat="1" applyFont="1" applyFill="1" applyBorder="1" applyAlignment="1" applyProtection="1">
      <alignment horizontal="center" vertical="top" wrapText="1"/>
      <protection locked="0"/>
    </xf>
    <xf numFmtId="0" fontId="53" fillId="35" borderId="42" xfId="53" applyNumberFormat="1" applyFont="1" applyFill="1" applyBorder="1" applyAlignment="1" applyProtection="1">
      <alignment horizontal="center" vertical="top" wrapText="1"/>
      <protection locked="0"/>
    </xf>
    <xf numFmtId="49" fontId="53" fillId="34" borderId="12" xfId="53" applyNumberFormat="1" applyFont="1" applyFill="1" applyBorder="1" applyAlignment="1" applyProtection="1">
      <alignment horizontal="left" vertical="center" wrapText="1"/>
      <protection locked="0"/>
    </xf>
    <xf numFmtId="49" fontId="53" fillId="34" borderId="45" xfId="53" applyNumberFormat="1" applyFont="1" applyFill="1" applyBorder="1" applyAlignment="1" applyProtection="1">
      <alignment horizontal="left" vertical="center" wrapText="1"/>
      <protection locked="0"/>
    </xf>
    <xf numFmtId="0" fontId="53" fillId="35" borderId="41" xfId="53" applyNumberFormat="1" applyFont="1" applyFill="1" applyBorder="1" applyAlignment="1" applyProtection="1">
      <alignment horizontal="center" vertical="top" wrapText="1"/>
      <protection locked="0"/>
    </xf>
    <xf numFmtId="49" fontId="53" fillId="34" borderId="44" xfId="53" applyNumberFormat="1" applyFont="1" applyFill="1" applyBorder="1" applyAlignment="1" applyProtection="1">
      <alignment horizontal="center" vertical="top" wrapText="1"/>
      <protection locked="0"/>
    </xf>
    <xf numFmtId="49" fontId="53" fillId="34" borderId="44" xfId="53" applyNumberFormat="1" applyFont="1" applyFill="1" applyBorder="1" applyAlignment="1" applyProtection="1">
      <alignment horizontal="center" vertical="top" wrapText="1"/>
      <protection locked="0"/>
    </xf>
    <xf numFmtId="43" fontId="53" fillId="34" borderId="12" xfId="53" applyNumberFormat="1" applyFont="1" applyFill="1" applyBorder="1" applyAlignment="1" applyProtection="1">
      <alignment horizontal="right" vertical="center" wrapText="1"/>
      <protection locked="0"/>
    </xf>
    <xf numFmtId="43" fontId="53" fillId="34" borderId="45" xfId="53" applyNumberFormat="1" applyFont="1" applyFill="1" applyBorder="1" applyAlignment="1" applyProtection="1">
      <alignment horizontal="right" vertical="center" wrapText="1"/>
      <protection locked="0"/>
    </xf>
    <xf numFmtId="49" fontId="23" fillId="34" borderId="12" xfId="53" applyNumberFormat="1" applyFont="1" applyFill="1" applyBorder="1" applyAlignment="1" applyProtection="1">
      <alignment vertical="center" wrapText="1"/>
      <protection locked="0"/>
    </xf>
    <xf numFmtId="49" fontId="23" fillId="34" borderId="45" xfId="53" applyNumberFormat="1" applyFont="1" applyFill="1" applyBorder="1" applyAlignment="1" applyProtection="1">
      <alignment vertical="center" wrapText="1"/>
      <protection locked="0"/>
    </xf>
    <xf numFmtId="43" fontId="23" fillId="34" borderId="12" xfId="53" applyNumberFormat="1" applyFont="1" applyFill="1" applyBorder="1" applyAlignment="1" applyProtection="1">
      <alignment horizontal="center" vertical="center" wrapText="1"/>
      <protection locked="0"/>
    </xf>
    <xf numFmtId="43" fontId="23" fillId="34" borderId="45" xfId="53" applyNumberFormat="1" applyFont="1" applyFill="1" applyBorder="1" applyAlignment="1" applyProtection="1">
      <alignment horizontal="center" vertical="center" wrapText="1"/>
      <protection locked="0"/>
    </xf>
    <xf numFmtId="0" fontId="23" fillId="35" borderId="42" xfId="53" applyNumberFormat="1" applyFont="1" applyFill="1" applyBorder="1" applyAlignment="1" applyProtection="1">
      <alignment horizontal="center" vertical="top" wrapText="1"/>
      <protection locked="0"/>
    </xf>
    <xf numFmtId="0" fontId="53" fillId="35" borderId="44" xfId="53" applyNumberFormat="1" applyFont="1" applyFill="1" applyBorder="1" applyAlignment="1" applyProtection="1">
      <alignment horizontal="left" vertical="top"/>
      <protection locked="0"/>
    </xf>
    <xf numFmtId="49" fontId="51" fillId="34" borderId="13" xfId="0" applyNumberFormat="1" applyFont="1" applyFill="1" applyBorder="1" applyAlignment="1" applyProtection="1">
      <alignment horizontal="left" vertical="center" wrapText="1"/>
      <protection locked="0"/>
    </xf>
    <xf numFmtId="43" fontId="54" fillId="34" borderId="43" xfId="53" applyNumberFormat="1" applyFont="1" applyFill="1" applyBorder="1" applyAlignment="1" applyProtection="1">
      <alignment horizontal="right" vertical="center" wrapText="1"/>
      <protection locked="0"/>
    </xf>
    <xf numFmtId="43" fontId="51" fillId="34" borderId="11" xfId="53" applyNumberFormat="1" applyFont="1" applyFill="1" applyBorder="1" applyAlignment="1" applyProtection="1">
      <alignment horizontal="right" vertical="center" wrapText="1"/>
      <protection locked="0"/>
    </xf>
    <xf numFmtId="49" fontId="53" fillId="34" borderId="29" xfId="53" applyNumberFormat="1" applyFont="1" applyFill="1" applyBorder="1" applyAlignment="1" applyProtection="1">
      <alignment horizontal="center" vertical="center" wrapText="1"/>
      <protection locked="0"/>
    </xf>
    <xf numFmtId="49" fontId="53" fillId="34" borderId="30" xfId="53" applyNumberFormat="1" applyFont="1" applyFill="1" applyBorder="1" applyAlignment="1" applyProtection="1">
      <alignment horizontal="center" vertical="center" wrapText="1"/>
      <protection locked="0"/>
    </xf>
    <xf numFmtId="43" fontId="53" fillId="34" borderId="34" xfId="53" applyNumberFormat="1" applyFont="1" applyFill="1" applyBorder="1" applyAlignment="1" applyProtection="1">
      <alignment horizontal="right" vertical="center" wrapText="1"/>
      <protection locked="0"/>
    </xf>
    <xf numFmtId="43" fontId="53" fillId="34" borderId="46" xfId="53" applyNumberFormat="1" applyFont="1" applyFill="1" applyBorder="1" applyAlignment="1" applyProtection="1">
      <alignment horizontal="right" vertical="center" wrapText="1"/>
      <protection locked="0"/>
    </xf>
    <xf numFmtId="43" fontId="53" fillId="34" borderId="30" xfId="53" applyNumberFormat="1" applyFont="1" applyFill="1" applyBorder="1" applyAlignment="1" applyProtection="1">
      <alignment horizontal="right" vertical="center" wrapText="1"/>
      <protection locked="0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9" fillId="0" borderId="47" xfId="0" applyFont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3" fontId="24" fillId="36" borderId="10" xfId="56" applyNumberFormat="1" applyFont="1" applyFill="1" applyBorder="1" applyAlignment="1">
      <alignment horizontal="center" wrapText="1"/>
      <protection/>
    </xf>
    <xf numFmtId="0" fontId="24" fillId="0" borderId="10" xfId="56" applyFont="1" applyBorder="1" applyAlignment="1">
      <alignment horizontal="left" wrapText="1"/>
      <protection/>
    </xf>
    <xf numFmtId="187" fontId="3" fillId="0" borderId="10" xfId="0" applyNumberFormat="1" applyFont="1" applyBorder="1" applyAlignment="1">
      <alignment horizontal="right"/>
    </xf>
    <xf numFmtId="192" fontId="3" fillId="0" borderId="10" xfId="56" applyNumberFormat="1" applyFont="1" applyBorder="1" applyAlignment="1">
      <alignment horizontal="right"/>
      <protection/>
    </xf>
    <xf numFmtId="43" fontId="3" fillId="0" borderId="10" xfId="0" applyNumberFormat="1" applyFont="1" applyBorder="1" applyAlignment="1">
      <alignment horizontal="right"/>
    </xf>
    <xf numFmtId="43" fontId="55" fillId="0" borderId="10" xfId="0" applyNumberFormat="1" applyFont="1" applyBorder="1" applyAlignment="1">
      <alignment horizontal="right"/>
    </xf>
    <xf numFmtId="192" fontId="3" fillId="0" borderId="10" xfId="56" applyNumberFormat="1" applyFont="1" applyBorder="1" applyAlignment="1">
      <alignment horizontal="right" wrapText="1"/>
      <protection/>
    </xf>
    <xf numFmtId="169" fontId="24" fillId="36" borderId="10" xfId="56" applyNumberFormat="1" applyFont="1" applyFill="1" applyBorder="1" applyAlignment="1">
      <alignment horizontal="center" wrapText="1"/>
      <protection/>
    </xf>
    <xf numFmtId="0" fontId="24" fillId="35" borderId="10" xfId="0" applyFont="1" applyFill="1" applyBorder="1" applyAlignment="1">
      <alignment horizontal="center"/>
    </xf>
    <xf numFmtId="169" fontId="24" fillId="35" borderId="10" xfId="56" applyNumberFormat="1" applyFont="1" applyFill="1" applyBorder="1" applyAlignment="1">
      <alignment horizontal="center" wrapText="1"/>
      <protection/>
    </xf>
    <xf numFmtId="43" fontId="24" fillId="35" borderId="10" xfId="56" applyNumberFormat="1" applyFont="1" applyFill="1" applyBorder="1" applyAlignment="1">
      <alignment wrapText="1"/>
      <protection/>
    </xf>
    <xf numFmtId="187" fontId="3" fillId="35" borderId="10" xfId="0" applyNumberFormat="1" applyFont="1" applyFill="1" applyBorder="1" applyAlignment="1">
      <alignment horizontal="right"/>
    </xf>
    <xf numFmtId="192" fontId="3" fillId="35" borderId="10" xfId="56" applyNumberFormat="1" applyFont="1" applyFill="1" applyBorder="1" applyAlignment="1">
      <alignment horizontal="right"/>
      <protection/>
    </xf>
    <xf numFmtId="43" fontId="3" fillId="35" borderId="10" xfId="0" applyNumberFormat="1" applyFont="1" applyFill="1" applyBorder="1" applyAlignment="1">
      <alignment horizontal="right"/>
    </xf>
    <xf numFmtId="43" fontId="55" fillId="35" borderId="10" xfId="0" applyNumberFormat="1" applyFont="1" applyFill="1" applyBorder="1" applyAlignment="1">
      <alignment horizontal="right"/>
    </xf>
    <xf numFmtId="192" fontId="3" fillId="35" borderId="10" xfId="56" applyNumberFormat="1" applyFont="1" applyFill="1" applyBorder="1" applyAlignment="1">
      <alignment horizontal="right" wrapText="1"/>
      <protection/>
    </xf>
    <xf numFmtId="169" fontId="24" fillId="36" borderId="10" xfId="56" applyNumberFormat="1" applyFont="1" applyFill="1" applyBorder="1" applyAlignment="1">
      <alignment horizontal="center" wrapText="1"/>
      <protection/>
    </xf>
    <xf numFmtId="43" fontId="24" fillId="0" borderId="10" xfId="56" applyNumberFormat="1" applyFont="1" applyBorder="1" applyAlignment="1">
      <alignment wrapText="1"/>
      <protection/>
    </xf>
    <xf numFmtId="192" fontId="55" fillId="0" borderId="10" xfId="0" applyNumberFormat="1" applyFont="1" applyBorder="1" applyAlignment="1">
      <alignment horizontal="right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1.2" xfId="54"/>
    <cellStyle name="Normalny_1.2 2" xfId="55"/>
    <cellStyle name="Normalny_załączniki do projektu budżetu 2006_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6"/>
  <sheetViews>
    <sheetView tabSelected="1" view="pageLayout" workbookViewId="0" topLeftCell="A1">
      <selection activeCell="H26" sqref="H26"/>
    </sheetView>
  </sheetViews>
  <sheetFormatPr defaultColWidth="9.00390625" defaultRowHeight="12.75"/>
  <cols>
    <col min="1" max="4" width="9.125" style="10" customWidth="1"/>
    <col min="5" max="5" width="17.125" style="10" customWidth="1"/>
    <col min="6" max="6" width="15.375" style="10" customWidth="1"/>
    <col min="7" max="7" width="11.125" style="10" customWidth="1"/>
    <col min="8" max="16384" width="9.125" style="10" customWidth="1"/>
  </cols>
  <sheetData>
    <row r="1" spans="1:7" ht="12.75">
      <c r="A1" s="11"/>
      <c r="B1" s="24"/>
      <c r="C1" s="25"/>
      <c r="D1" s="26"/>
      <c r="E1" s="25"/>
      <c r="F1" s="27"/>
      <c r="G1" s="27"/>
    </row>
    <row r="2" spans="1:7" ht="13.5">
      <c r="A2" s="11"/>
      <c r="B2" s="50" t="s">
        <v>337</v>
      </c>
      <c r="C2" s="51"/>
      <c r="D2" s="51"/>
      <c r="E2" s="51"/>
      <c r="F2" s="51"/>
      <c r="G2" s="51"/>
    </row>
    <row r="3" spans="1:7" ht="15.75">
      <c r="A3" s="11"/>
      <c r="B3" s="52"/>
      <c r="C3" s="53"/>
      <c r="D3" s="53"/>
      <c r="E3" s="53"/>
      <c r="F3" s="53"/>
      <c r="G3" s="53"/>
    </row>
    <row r="4" spans="1:7" ht="15.75">
      <c r="A4" s="11"/>
      <c r="B4" s="54" t="s">
        <v>143</v>
      </c>
      <c r="C4" s="25"/>
      <c r="D4" s="26"/>
      <c r="E4" s="55"/>
      <c r="F4" s="55"/>
      <c r="G4" s="55"/>
    </row>
    <row r="5" spans="1:7" ht="15.75">
      <c r="A5" s="11"/>
      <c r="B5" s="54"/>
      <c r="C5" s="25"/>
      <c r="D5" s="26"/>
      <c r="E5" s="55"/>
      <c r="F5" s="55"/>
      <c r="G5" s="55"/>
    </row>
    <row r="6" spans="1:7" ht="25.5">
      <c r="A6" s="11"/>
      <c r="B6" s="56" t="s">
        <v>142</v>
      </c>
      <c r="C6" s="56" t="s">
        <v>141</v>
      </c>
      <c r="D6" s="57" t="s">
        <v>140</v>
      </c>
      <c r="E6" s="58" t="s">
        <v>139</v>
      </c>
      <c r="F6" s="58" t="s">
        <v>336</v>
      </c>
      <c r="G6" s="58" t="s">
        <v>138</v>
      </c>
    </row>
    <row r="7" spans="1:7" ht="12.75">
      <c r="A7" s="11"/>
      <c r="B7" s="59">
        <v>1</v>
      </c>
      <c r="C7" s="59">
        <v>2</v>
      </c>
      <c r="D7" s="60">
        <v>3</v>
      </c>
      <c r="E7" s="61">
        <v>4</v>
      </c>
      <c r="F7" s="61">
        <v>5</v>
      </c>
      <c r="G7" s="61">
        <v>6</v>
      </c>
    </row>
    <row r="8" spans="1:7" ht="12.75">
      <c r="A8" s="11"/>
      <c r="B8" s="62" t="s">
        <v>137</v>
      </c>
      <c r="C8" s="62"/>
      <c r="D8" s="62"/>
      <c r="E8" s="63"/>
      <c r="F8" s="63"/>
      <c r="G8" s="63"/>
    </row>
    <row r="9" spans="1:7" ht="12.75">
      <c r="A9" s="11"/>
      <c r="B9" s="13" t="s">
        <v>75</v>
      </c>
      <c r="C9" s="13" t="s">
        <v>321</v>
      </c>
      <c r="D9" s="64" t="s">
        <v>338</v>
      </c>
      <c r="E9" s="65">
        <v>0</v>
      </c>
      <c r="F9" s="65">
        <v>2835.48</v>
      </c>
      <c r="G9" s="65">
        <v>0</v>
      </c>
    </row>
    <row r="10" spans="1:7" ht="12.75">
      <c r="A10" s="11"/>
      <c r="B10" s="13"/>
      <c r="C10" s="13" t="s">
        <v>76</v>
      </c>
      <c r="D10" s="64" t="s">
        <v>122</v>
      </c>
      <c r="E10" s="65">
        <v>0</v>
      </c>
      <c r="F10" s="65">
        <v>1512.2</v>
      </c>
      <c r="G10" s="65">
        <v>0</v>
      </c>
    </row>
    <row r="11" spans="1:7" ht="12.75">
      <c r="A11" s="11"/>
      <c r="B11" s="13"/>
      <c r="C11" s="13"/>
      <c r="D11" s="64" t="s">
        <v>285</v>
      </c>
      <c r="E11" s="65">
        <v>0</v>
      </c>
      <c r="F11" s="65">
        <v>50.14</v>
      </c>
      <c r="G11" s="65">
        <v>0</v>
      </c>
    </row>
    <row r="12" spans="1:7" ht="12.75">
      <c r="A12" s="11"/>
      <c r="B12" s="13"/>
      <c r="C12" s="13"/>
      <c r="D12" s="64" t="s">
        <v>111</v>
      </c>
      <c r="E12" s="65">
        <v>16280</v>
      </c>
      <c r="F12" s="65">
        <v>16516.66</v>
      </c>
      <c r="G12" s="65">
        <f>SUM(F12/E12)*100</f>
        <v>101.45368550368549</v>
      </c>
    </row>
    <row r="13" spans="1:7" ht="12.75">
      <c r="A13" s="11"/>
      <c r="B13" s="13"/>
      <c r="C13" s="13" t="s">
        <v>271</v>
      </c>
      <c r="D13" s="64" t="s">
        <v>282</v>
      </c>
      <c r="E13" s="65">
        <v>6000</v>
      </c>
      <c r="F13" s="65">
        <v>12374.06</v>
      </c>
      <c r="G13" s="65">
        <f>SUM(F13/E13)*100</f>
        <v>206.23433333333332</v>
      </c>
    </row>
    <row r="14" spans="1:7" ht="12.75">
      <c r="A14" s="11"/>
      <c r="B14" s="13"/>
      <c r="C14" s="13"/>
      <c r="D14" s="64" t="s">
        <v>284</v>
      </c>
      <c r="E14" s="65">
        <v>2000</v>
      </c>
      <c r="F14" s="65">
        <v>304.56</v>
      </c>
      <c r="G14" s="65">
        <f>SUM(F14/E14)*100</f>
        <v>15.228</v>
      </c>
    </row>
    <row r="15" spans="1:7" ht="12.75">
      <c r="A15" s="11"/>
      <c r="B15" s="13"/>
      <c r="C15" s="13"/>
      <c r="D15" s="64" t="s">
        <v>106</v>
      </c>
      <c r="E15" s="65">
        <v>0</v>
      </c>
      <c r="F15" s="65">
        <v>140</v>
      </c>
      <c r="G15" s="65">
        <v>0</v>
      </c>
    </row>
    <row r="16" spans="1:7" ht="12.75">
      <c r="A16" s="11"/>
      <c r="B16" s="13"/>
      <c r="C16" s="13"/>
      <c r="D16" s="64" t="s">
        <v>283</v>
      </c>
      <c r="E16" s="65">
        <v>0</v>
      </c>
      <c r="F16" s="65">
        <v>3000.4</v>
      </c>
      <c r="G16" s="65">
        <v>0</v>
      </c>
    </row>
    <row r="17" spans="1:7" ht="12.75">
      <c r="A17" s="11"/>
      <c r="B17" s="13"/>
      <c r="C17" s="13"/>
      <c r="D17" s="64" t="s">
        <v>111</v>
      </c>
      <c r="E17" s="65">
        <v>0</v>
      </c>
      <c r="F17" s="65">
        <v>401.02</v>
      </c>
      <c r="G17" s="65">
        <v>0</v>
      </c>
    </row>
    <row r="18" spans="1:7" ht="12.75">
      <c r="A18" s="11"/>
      <c r="B18" s="13" t="s">
        <v>89</v>
      </c>
      <c r="C18" s="13" t="s">
        <v>88</v>
      </c>
      <c r="D18" s="64" t="s">
        <v>136</v>
      </c>
      <c r="E18" s="65">
        <v>9000</v>
      </c>
      <c r="F18" s="65">
        <v>12550.04</v>
      </c>
      <c r="G18" s="65">
        <f>SUM(F18/E18)*100</f>
        <v>139.4448888888889</v>
      </c>
    </row>
    <row r="19" spans="1:7" ht="12.75">
      <c r="A19" s="11"/>
      <c r="B19" s="13"/>
      <c r="C19" s="13"/>
      <c r="D19" s="64" t="s">
        <v>284</v>
      </c>
      <c r="E19" s="65">
        <v>0</v>
      </c>
      <c r="F19" s="65">
        <v>202.5</v>
      </c>
      <c r="G19" s="65">
        <v>0</v>
      </c>
    </row>
    <row r="20" spans="1:7" ht="12.75">
      <c r="A20" s="11"/>
      <c r="B20" s="13"/>
      <c r="C20" s="13"/>
      <c r="D20" s="64" t="s">
        <v>114</v>
      </c>
      <c r="E20" s="65">
        <v>3240</v>
      </c>
      <c r="F20" s="65">
        <v>2691.87</v>
      </c>
      <c r="G20" s="65">
        <f>SUM(F20/E20)*100</f>
        <v>83.0824074074074</v>
      </c>
    </row>
    <row r="21" spans="1:7" ht="12.75">
      <c r="A21" s="11"/>
      <c r="B21" s="13"/>
      <c r="C21" s="13"/>
      <c r="D21" s="64" t="s">
        <v>333</v>
      </c>
      <c r="E21" s="65">
        <v>0</v>
      </c>
      <c r="F21" s="65">
        <v>10373.33</v>
      </c>
      <c r="G21" s="65">
        <v>0</v>
      </c>
    </row>
    <row r="22" spans="1:7" ht="12.75">
      <c r="A22" s="11"/>
      <c r="B22" s="13"/>
      <c r="C22" s="13"/>
      <c r="D22" s="64" t="s">
        <v>285</v>
      </c>
      <c r="E22" s="65">
        <v>0</v>
      </c>
      <c r="F22" s="65">
        <v>63.95</v>
      </c>
      <c r="G22" s="65">
        <v>0</v>
      </c>
    </row>
    <row r="23" spans="1:7" ht="12.75">
      <c r="A23" s="11"/>
      <c r="B23" s="13"/>
      <c r="C23" s="13"/>
      <c r="D23" s="64" t="s">
        <v>111</v>
      </c>
      <c r="E23" s="65">
        <v>0</v>
      </c>
      <c r="F23" s="65">
        <v>309.41</v>
      </c>
      <c r="G23" s="65">
        <v>0</v>
      </c>
    </row>
    <row r="24" spans="1:7" ht="12.75">
      <c r="A24" s="11"/>
      <c r="B24" s="13"/>
      <c r="C24" s="13"/>
      <c r="D24" s="64" t="s">
        <v>118</v>
      </c>
      <c r="E24" s="65">
        <v>100000</v>
      </c>
      <c r="F24" s="65">
        <v>171688.8</v>
      </c>
      <c r="G24" s="65">
        <f>SUM(F24/E24)*100</f>
        <v>171.6888</v>
      </c>
    </row>
    <row r="25" spans="1:7" ht="12.75">
      <c r="A25" s="11"/>
      <c r="B25" s="13" t="s">
        <v>87</v>
      </c>
      <c r="C25" s="13" t="s">
        <v>209</v>
      </c>
      <c r="D25" s="64" t="s">
        <v>106</v>
      </c>
      <c r="E25" s="65">
        <v>400000</v>
      </c>
      <c r="F25" s="65">
        <v>417389.6</v>
      </c>
      <c r="G25" s="66">
        <f>SUM(F25/E25)*100</f>
        <v>104.34740000000001</v>
      </c>
    </row>
    <row r="26" spans="1:7" ht="12.75">
      <c r="A26" s="11"/>
      <c r="B26" s="13"/>
      <c r="C26" s="13"/>
      <c r="D26" s="64" t="s">
        <v>108</v>
      </c>
      <c r="E26" s="65">
        <v>0</v>
      </c>
      <c r="F26" s="65">
        <v>36.39</v>
      </c>
      <c r="G26" s="65">
        <v>0</v>
      </c>
    </row>
    <row r="27" spans="1:7" ht="12.75">
      <c r="A27" s="11"/>
      <c r="B27" s="13" t="s">
        <v>68</v>
      </c>
      <c r="C27" s="13" t="s">
        <v>135</v>
      </c>
      <c r="D27" s="64" t="s">
        <v>134</v>
      </c>
      <c r="E27" s="65">
        <v>500</v>
      </c>
      <c r="F27" s="65">
        <v>0</v>
      </c>
      <c r="G27" s="65">
        <f>SUM(F27/E27)*100</f>
        <v>0</v>
      </c>
    </row>
    <row r="28" spans="1:7" ht="12.75">
      <c r="A28" s="11"/>
      <c r="B28" s="13"/>
      <c r="C28" s="13"/>
      <c r="D28" s="64" t="s">
        <v>106</v>
      </c>
      <c r="E28" s="65">
        <v>700</v>
      </c>
      <c r="F28" s="65">
        <v>940</v>
      </c>
      <c r="G28" s="65">
        <f>SUM(F28/E28)*100</f>
        <v>134.28571428571428</v>
      </c>
    </row>
    <row r="29" spans="1:7" ht="12.75">
      <c r="A29" s="11"/>
      <c r="B29" s="13"/>
      <c r="C29" s="13"/>
      <c r="D29" s="64" t="s">
        <v>114</v>
      </c>
      <c r="E29" s="65">
        <v>200000</v>
      </c>
      <c r="F29" s="65">
        <v>214775.16</v>
      </c>
      <c r="G29" s="65">
        <f>SUM(F29/E29)*100</f>
        <v>107.38758</v>
      </c>
    </row>
    <row r="30" spans="1:7" ht="12.75">
      <c r="A30" s="11"/>
      <c r="B30" s="13"/>
      <c r="C30" s="13"/>
      <c r="D30" s="64" t="s">
        <v>122</v>
      </c>
      <c r="E30" s="65">
        <v>0</v>
      </c>
      <c r="F30" s="65">
        <v>80</v>
      </c>
      <c r="G30" s="65">
        <v>0</v>
      </c>
    </row>
    <row r="31" spans="1:7" ht="12.75">
      <c r="A31" s="11"/>
      <c r="B31" s="13"/>
      <c r="C31" s="13"/>
      <c r="D31" s="64" t="s">
        <v>108</v>
      </c>
      <c r="E31" s="65">
        <v>0</v>
      </c>
      <c r="F31" s="65">
        <v>69.76</v>
      </c>
      <c r="G31" s="65">
        <v>0</v>
      </c>
    </row>
    <row r="32" spans="1:7" ht="12.75">
      <c r="A32" s="11"/>
      <c r="B32" s="13"/>
      <c r="C32" s="13"/>
      <c r="D32" s="64" t="s">
        <v>111</v>
      </c>
      <c r="E32" s="65">
        <v>20000</v>
      </c>
      <c r="F32" s="65">
        <v>141634.26</v>
      </c>
      <c r="G32" s="65">
        <f>SUM(F32/E32)*100</f>
        <v>708.1713000000001</v>
      </c>
    </row>
    <row r="33" spans="1:7" ht="12.75">
      <c r="A33" s="11"/>
      <c r="B33" s="13" t="s">
        <v>84</v>
      </c>
      <c r="C33" s="13" t="s">
        <v>85</v>
      </c>
      <c r="D33" s="64" t="s">
        <v>108</v>
      </c>
      <c r="E33" s="65">
        <v>0</v>
      </c>
      <c r="F33" s="65">
        <v>596.93</v>
      </c>
      <c r="G33" s="65">
        <v>0</v>
      </c>
    </row>
    <row r="34" spans="1:7" ht="12.75">
      <c r="A34" s="11"/>
      <c r="B34" s="13" t="s">
        <v>130</v>
      </c>
      <c r="C34" s="13" t="s">
        <v>133</v>
      </c>
      <c r="D34" s="64" t="s">
        <v>132</v>
      </c>
      <c r="E34" s="65">
        <v>1000000</v>
      </c>
      <c r="F34" s="65">
        <v>1102857.55</v>
      </c>
      <c r="G34" s="65">
        <f aca="true" t="shared" si="0" ref="G34:G49">SUM(F34/E34)*100</f>
        <v>110.285755</v>
      </c>
    </row>
    <row r="35" spans="1:7" ht="12.75">
      <c r="A35" s="11"/>
      <c r="B35" s="13"/>
      <c r="C35" s="13"/>
      <c r="D35" s="64" t="s">
        <v>282</v>
      </c>
      <c r="E35" s="65">
        <v>172000</v>
      </c>
      <c r="F35" s="65">
        <v>182437.14</v>
      </c>
      <c r="G35" s="65">
        <f t="shared" si="0"/>
        <v>106.06810465116281</v>
      </c>
    </row>
    <row r="36" spans="1:7" ht="12.75">
      <c r="A36" s="11"/>
      <c r="B36" s="13"/>
      <c r="C36" s="13"/>
      <c r="D36" s="64" t="s">
        <v>134</v>
      </c>
      <c r="E36" s="65">
        <v>0</v>
      </c>
      <c r="F36" s="65">
        <v>2800</v>
      </c>
      <c r="G36" s="65">
        <v>0</v>
      </c>
    </row>
    <row r="37" spans="1:7" ht="12.75">
      <c r="A37" s="11"/>
      <c r="B37" s="13"/>
      <c r="C37" s="13"/>
      <c r="D37" s="64" t="s">
        <v>131</v>
      </c>
      <c r="E37" s="65">
        <v>30000</v>
      </c>
      <c r="F37" s="65">
        <v>8330.2</v>
      </c>
      <c r="G37" s="65">
        <f t="shared" si="0"/>
        <v>27.767333333333337</v>
      </c>
    </row>
    <row r="38" spans="1:7" ht="12.75">
      <c r="A38" s="11"/>
      <c r="B38" s="13"/>
      <c r="C38" s="13"/>
      <c r="D38" s="64" t="s">
        <v>284</v>
      </c>
      <c r="E38" s="65">
        <v>0</v>
      </c>
      <c r="F38" s="65">
        <v>11.6</v>
      </c>
      <c r="G38" s="65">
        <v>0</v>
      </c>
    </row>
    <row r="39" spans="1:7" ht="12.75">
      <c r="A39" s="11"/>
      <c r="B39" s="13"/>
      <c r="C39" s="13"/>
      <c r="D39" s="64" t="s">
        <v>275</v>
      </c>
      <c r="E39" s="65">
        <v>100000</v>
      </c>
      <c r="F39" s="65">
        <v>125330</v>
      </c>
      <c r="G39" s="65">
        <f t="shared" si="0"/>
        <v>125.33000000000001</v>
      </c>
    </row>
    <row r="40" spans="1:7" ht="12.75">
      <c r="A40" s="11"/>
      <c r="B40" s="13"/>
      <c r="C40" s="13"/>
      <c r="D40" s="64" t="s">
        <v>108</v>
      </c>
      <c r="E40" s="65">
        <v>0</v>
      </c>
      <c r="F40" s="65">
        <v>4.6</v>
      </c>
      <c r="G40" s="65">
        <v>0</v>
      </c>
    </row>
    <row r="41" spans="1:7" ht="12.75">
      <c r="A41" s="11"/>
      <c r="B41" s="13"/>
      <c r="C41" s="13"/>
      <c r="D41" s="64" t="s">
        <v>111</v>
      </c>
      <c r="E41" s="65">
        <v>5000</v>
      </c>
      <c r="F41" s="65">
        <v>6814</v>
      </c>
      <c r="G41" s="65">
        <f t="shared" si="0"/>
        <v>136.28</v>
      </c>
    </row>
    <row r="42" spans="1:7" ht="12.75">
      <c r="A42" s="11"/>
      <c r="B42" s="13"/>
      <c r="C42" s="13" t="s">
        <v>129</v>
      </c>
      <c r="D42" s="64" t="s">
        <v>128</v>
      </c>
      <c r="E42" s="65">
        <v>7643084</v>
      </c>
      <c r="F42" s="65">
        <v>7425267</v>
      </c>
      <c r="G42" s="65">
        <f t="shared" si="0"/>
        <v>97.15014253408702</v>
      </c>
    </row>
    <row r="43" spans="1:7" ht="12.75">
      <c r="A43" s="11"/>
      <c r="B43" s="13"/>
      <c r="C43" s="13"/>
      <c r="D43" s="64" t="s">
        <v>127</v>
      </c>
      <c r="E43" s="65">
        <v>400000</v>
      </c>
      <c r="F43" s="65">
        <v>1119511.05</v>
      </c>
      <c r="G43" s="65">
        <f t="shared" si="0"/>
        <v>279.8777625</v>
      </c>
    </row>
    <row r="44" spans="1:7" ht="12.75">
      <c r="A44" s="11"/>
      <c r="B44" s="21" t="s">
        <v>126</v>
      </c>
      <c r="C44" s="21" t="s">
        <v>125</v>
      </c>
      <c r="D44" s="64" t="s">
        <v>108</v>
      </c>
      <c r="E44" s="65">
        <v>50000</v>
      </c>
      <c r="F44" s="65">
        <v>31810.89</v>
      </c>
      <c r="G44" s="65">
        <f t="shared" si="0"/>
        <v>63.621779999999994</v>
      </c>
    </row>
    <row r="45" spans="1:7" ht="12.75">
      <c r="A45" s="11"/>
      <c r="B45" s="21" t="s">
        <v>73</v>
      </c>
      <c r="C45" s="21" t="s">
        <v>303</v>
      </c>
      <c r="D45" s="64" t="s">
        <v>113</v>
      </c>
      <c r="E45" s="65">
        <v>9748</v>
      </c>
      <c r="F45" s="65">
        <v>9747.21</v>
      </c>
      <c r="G45" s="65">
        <f t="shared" si="0"/>
        <v>99.99189577349199</v>
      </c>
    </row>
    <row r="46" spans="1:7" ht="12.75">
      <c r="A46" s="11"/>
      <c r="B46" s="21"/>
      <c r="C46" s="21"/>
      <c r="D46" s="64" t="s">
        <v>122</v>
      </c>
      <c r="E46" s="65">
        <v>28582</v>
      </c>
      <c r="F46" s="65">
        <v>28580.7</v>
      </c>
      <c r="G46" s="65">
        <f>SUM(F46/E46)*100</f>
        <v>99.99545168287733</v>
      </c>
    </row>
    <row r="47" spans="1:7" ht="12.75">
      <c r="A47" s="11"/>
      <c r="B47" s="21"/>
      <c r="C47" s="21"/>
      <c r="D47" s="64" t="s">
        <v>111</v>
      </c>
      <c r="E47" s="65">
        <v>34571</v>
      </c>
      <c r="F47" s="65">
        <v>51212.89</v>
      </c>
      <c r="G47" s="65">
        <f t="shared" si="0"/>
        <v>148.13829510283185</v>
      </c>
    </row>
    <row r="48" spans="1:7" ht="12.75">
      <c r="A48" s="11"/>
      <c r="B48" s="21"/>
      <c r="C48" s="21" t="s">
        <v>307</v>
      </c>
      <c r="D48" s="64" t="s">
        <v>285</v>
      </c>
      <c r="E48" s="65">
        <v>0</v>
      </c>
      <c r="F48" s="65">
        <v>1782.41</v>
      </c>
      <c r="G48" s="65">
        <v>0</v>
      </c>
    </row>
    <row r="49" spans="1:7" ht="12.75">
      <c r="A49" s="11"/>
      <c r="B49" s="21"/>
      <c r="C49" s="21"/>
      <c r="D49" s="64" t="s">
        <v>111</v>
      </c>
      <c r="E49" s="65">
        <v>15469</v>
      </c>
      <c r="F49" s="65">
        <v>15468.52</v>
      </c>
      <c r="G49" s="65">
        <f t="shared" si="0"/>
        <v>99.99689701984614</v>
      </c>
    </row>
    <row r="50" spans="1:7" ht="12.75">
      <c r="A50" s="11"/>
      <c r="B50" s="21"/>
      <c r="C50" s="21" t="s">
        <v>124</v>
      </c>
      <c r="D50" s="64" t="s">
        <v>122</v>
      </c>
      <c r="E50" s="65">
        <v>0</v>
      </c>
      <c r="F50" s="65">
        <v>326</v>
      </c>
      <c r="G50" s="65">
        <v>0</v>
      </c>
    </row>
    <row r="51" spans="1:7" ht="12.75">
      <c r="A51" s="11"/>
      <c r="B51" s="21"/>
      <c r="C51" s="21"/>
      <c r="D51" s="64" t="s">
        <v>111</v>
      </c>
      <c r="E51" s="65">
        <v>78334</v>
      </c>
      <c r="F51" s="65">
        <v>79554.31</v>
      </c>
      <c r="G51" s="65">
        <f>SUM(F51/E51)*100</f>
        <v>101.55782929506982</v>
      </c>
    </row>
    <row r="52" spans="1:7" ht="12.75">
      <c r="A52" s="11"/>
      <c r="B52" s="21"/>
      <c r="C52" s="21"/>
      <c r="D52" s="64" t="s">
        <v>97</v>
      </c>
      <c r="E52" s="65">
        <v>0</v>
      </c>
      <c r="F52" s="65">
        <v>6.27</v>
      </c>
      <c r="G52" s="65">
        <v>0</v>
      </c>
    </row>
    <row r="53" spans="1:7" ht="12.75">
      <c r="A53" s="11"/>
      <c r="B53" s="13"/>
      <c r="C53" s="13" t="s">
        <v>121</v>
      </c>
      <c r="D53" s="64" t="s">
        <v>111</v>
      </c>
      <c r="E53" s="65">
        <v>11710</v>
      </c>
      <c r="F53" s="65">
        <v>22224.22</v>
      </c>
      <c r="G53" s="65">
        <f>SUM(F53/E53)*100</f>
        <v>189.78838599487617</v>
      </c>
    </row>
    <row r="54" spans="1:7" ht="12.75">
      <c r="A54" s="11"/>
      <c r="B54" s="13"/>
      <c r="C54" s="13"/>
      <c r="D54" s="64" t="s">
        <v>97</v>
      </c>
      <c r="E54" s="65">
        <v>0</v>
      </c>
      <c r="F54" s="65">
        <v>2645.52</v>
      </c>
      <c r="G54" s="65">
        <v>0</v>
      </c>
    </row>
    <row r="55" spans="1:7" ht="12.75">
      <c r="A55" s="11"/>
      <c r="B55" s="13"/>
      <c r="C55" s="13" t="s">
        <v>72</v>
      </c>
      <c r="D55" s="64" t="s">
        <v>111</v>
      </c>
      <c r="E55" s="65">
        <v>8783</v>
      </c>
      <c r="F55" s="65">
        <v>8782.5</v>
      </c>
      <c r="G55" s="65">
        <f aca="true" t="shared" si="1" ref="G55:G60">SUM(F55/E55)*100</f>
        <v>99.99430718433338</v>
      </c>
    </row>
    <row r="56" spans="1:7" ht="12.75">
      <c r="A56" s="11"/>
      <c r="B56" s="13" t="s">
        <v>83</v>
      </c>
      <c r="C56" s="13" t="s">
        <v>324</v>
      </c>
      <c r="D56" s="64" t="s">
        <v>112</v>
      </c>
      <c r="E56" s="65">
        <v>10000</v>
      </c>
      <c r="F56" s="65">
        <v>10000</v>
      </c>
      <c r="G56" s="65">
        <f t="shared" si="1"/>
        <v>100</v>
      </c>
    </row>
    <row r="57" spans="1:7" ht="12.75">
      <c r="A57" s="11"/>
      <c r="B57" s="13" t="s">
        <v>66</v>
      </c>
      <c r="C57" s="13" t="s">
        <v>71</v>
      </c>
      <c r="D57" s="64" t="s">
        <v>114</v>
      </c>
      <c r="E57" s="65">
        <v>28900</v>
      </c>
      <c r="F57" s="65">
        <v>28900</v>
      </c>
      <c r="G57" s="65">
        <f t="shared" si="1"/>
        <v>100</v>
      </c>
    </row>
    <row r="58" spans="1:7" ht="12.75">
      <c r="A58" s="11"/>
      <c r="B58" s="13"/>
      <c r="C58" s="13"/>
      <c r="D58" s="64" t="s">
        <v>113</v>
      </c>
      <c r="E58" s="65">
        <v>17467010</v>
      </c>
      <c r="F58" s="65">
        <v>17763770.4</v>
      </c>
      <c r="G58" s="65">
        <f t="shared" si="1"/>
        <v>101.69897652775144</v>
      </c>
    </row>
    <row r="59" spans="1:7" ht="12.75">
      <c r="A59" s="11"/>
      <c r="B59" s="13"/>
      <c r="C59" s="13"/>
      <c r="D59" s="64" t="s">
        <v>111</v>
      </c>
      <c r="E59" s="65">
        <v>340800</v>
      </c>
      <c r="F59" s="65">
        <v>417685.49</v>
      </c>
      <c r="G59" s="65">
        <f t="shared" si="1"/>
        <v>122.56029636150234</v>
      </c>
    </row>
    <row r="60" spans="1:7" ht="12.75">
      <c r="A60" s="11"/>
      <c r="B60" s="13"/>
      <c r="C60" s="13" t="s">
        <v>96</v>
      </c>
      <c r="D60" s="64" t="s">
        <v>113</v>
      </c>
      <c r="E60" s="65">
        <v>28350</v>
      </c>
      <c r="F60" s="65">
        <v>20755</v>
      </c>
      <c r="G60" s="65">
        <f t="shared" si="1"/>
        <v>73.20987654320987</v>
      </c>
    </row>
    <row r="61" spans="1:7" ht="12.75">
      <c r="A61" s="11"/>
      <c r="B61" s="13"/>
      <c r="C61" s="13"/>
      <c r="D61" s="64" t="s">
        <v>111</v>
      </c>
      <c r="E61" s="65">
        <v>59319</v>
      </c>
      <c r="F61" s="65">
        <v>47141.08</v>
      </c>
      <c r="G61" s="65">
        <f aca="true" t="shared" si="2" ref="G61:G82">SUM(F61/E61)*100</f>
        <v>79.47045634619599</v>
      </c>
    </row>
    <row r="62" spans="1:7" ht="12.75">
      <c r="A62" s="11"/>
      <c r="B62" s="13" t="s">
        <v>81</v>
      </c>
      <c r="C62" s="13" t="s">
        <v>120</v>
      </c>
      <c r="D62" s="64" t="s">
        <v>111</v>
      </c>
      <c r="E62" s="65">
        <v>43418</v>
      </c>
      <c r="F62" s="65">
        <v>42343.05</v>
      </c>
      <c r="G62" s="65">
        <f t="shared" si="2"/>
        <v>97.52418351835644</v>
      </c>
    </row>
    <row r="63" spans="1:7" ht="12.75">
      <c r="A63" s="11"/>
      <c r="B63" s="13"/>
      <c r="C63" s="13" t="s">
        <v>80</v>
      </c>
      <c r="D63" s="64" t="s">
        <v>118</v>
      </c>
      <c r="E63" s="65">
        <v>0</v>
      </c>
      <c r="F63" s="65">
        <v>538.95</v>
      </c>
      <c r="G63" s="65">
        <v>0</v>
      </c>
    </row>
    <row r="64" spans="1:7" ht="12.75">
      <c r="A64" s="11"/>
      <c r="B64" s="13"/>
      <c r="C64" s="13" t="s">
        <v>119</v>
      </c>
      <c r="D64" s="64" t="s">
        <v>111</v>
      </c>
      <c r="E64" s="65">
        <v>197828</v>
      </c>
      <c r="F64" s="65">
        <v>203352.52</v>
      </c>
      <c r="G64" s="65">
        <f t="shared" si="2"/>
        <v>102.79258750025274</v>
      </c>
    </row>
    <row r="65" spans="1:7" ht="12.75">
      <c r="A65" s="11"/>
      <c r="B65" s="13"/>
      <c r="C65" s="13" t="s">
        <v>117</v>
      </c>
      <c r="D65" s="64" t="s">
        <v>318</v>
      </c>
      <c r="E65" s="65">
        <v>3495</v>
      </c>
      <c r="F65" s="65">
        <v>4080</v>
      </c>
      <c r="G65" s="65">
        <f t="shared" si="2"/>
        <v>116.7381974248927</v>
      </c>
    </row>
    <row r="66" spans="1:7" ht="12.75">
      <c r="A66" s="11"/>
      <c r="B66" s="13"/>
      <c r="C66" s="13"/>
      <c r="D66" s="64" t="s">
        <v>106</v>
      </c>
      <c r="E66" s="65">
        <v>4050</v>
      </c>
      <c r="F66" s="65">
        <v>5145</v>
      </c>
      <c r="G66" s="65">
        <f>SUM(F66/E66)*100</f>
        <v>127.03703703703704</v>
      </c>
    </row>
    <row r="67" spans="1:7" ht="12.75">
      <c r="A67" s="11"/>
      <c r="B67" s="13"/>
      <c r="C67" s="13"/>
      <c r="D67" s="64" t="s">
        <v>111</v>
      </c>
      <c r="E67" s="65">
        <v>0</v>
      </c>
      <c r="F67" s="65">
        <v>135.69</v>
      </c>
      <c r="G67" s="65">
        <v>0</v>
      </c>
    </row>
    <row r="68" spans="1:7" ht="12.75">
      <c r="A68" s="11"/>
      <c r="B68" s="13"/>
      <c r="C68" s="13"/>
      <c r="D68" s="64" t="s">
        <v>116</v>
      </c>
      <c r="E68" s="65">
        <v>609000</v>
      </c>
      <c r="F68" s="65">
        <v>607759</v>
      </c>
      <c r="G68" s="65">
        <f t="shared" si="2"/>
        <v>99.79622331691297</v>
      </c>
    </row>
    <row r="69" spans="1:7" ht="12.75">
      <c r="A69" s="11"/>
      <c r="B69" s="13"/>
      <c r="C69" s="13"/>
      <c r="D69" s="64" t="s">
        <v>288</v>
      </c>
      <c r="E69" s="65">
        <v>3500</v>
      </c>
      <c r="F69" s="65">
        <v>3030</v>
      </c>
      <c r="G69" s="65">
        <f>SUM(F69/E69)*100</f>
        <v>86.57142857142858</v>
      </c>
    </row>
    <row r="70" spans="1:7" ht="12.75">
      <c r="A70" s="11"/>
      <c r="B70" s="13"/>
      <c r="C70" s="13"/>
      <c r="D70" s="64" t="s">
        <v>114</v>
      </c>
      <c r="E70" s="65">
        <v>4200</v>
      </c>
      <c r="F70" s="65">
        <v>5063.24</v>
      </c>
      <c r="G70" s="65">
        <f t="shared" si="2"/>
        <v>120.55333333333334</v>
      </c>
    </row>
    <row r="71" spans="1:7" ht="12.75">
      <c r="A71" s="11"/>
      <c r="B71" s="13"/>
      <c r="C71" s="13"/>
      <c r="D71" s="64" t="s">
        <v>113</v>
      </c>
      <c r="E71" s="65">
        <v>72000</v>
      </c>
      <c r="F71" s="65">
        <v>66272.93</v>
      </c>
      <c r="G71" s="65">
        <f t="shared" si="2"/>
        <v>92.0457361111111</v>
      </c>
    </row>
    <row r="72" spans="1:7" ht="12.75">
      <c r="A72" s="11"/>
      <c r="B72" s="13"/>
      <c r="C72" s="13"/>
      <c r="D72" s="64" t="s">
        <v>122</v>
      </c>
      <c r="E72" s="65">
        <v>185</v>
      </c>
      <c r="F72" s="65">
        <v>185.5</v>
      </c>
      <c r="G72" s="65">
        <f t="shared" si="2"/>
        <v>100.27027027027027</v>
      </c>
    </row>
    <row r="73" spans="1:7" ht="12.75">
      <c r="A73" s="11"/>
      <c r="B73" s="13"/>
      <c r="C73" s="13"/>
      <c r="D73" s="64" t="s">
        <v>285</v>
      </c>
      <c r="E73" s="65">
        <v>0</v>
      </c>
      <c r="F73" s="65">
        <v>540.48</v>
      </c>
      <c r="G73" s="65">
        <v>0</v>
      </c>
    </row>
    <row r="74" spans="1:7" ht="12.75">
      <c r="A74" s="11"/>
      <c r="B74" s="13"/>
      <c r="C74" s="13"/>
      <c r="D74" s="64" t="s">
        <v>112</v>
      </c>
      <c r="E74" s="65">
        <v>0</v>
      </c>
      <c r="F74" s="65">
        <v>3000</v>
      </c>
      <c r="G74" s="65">
        <v>0</v>
      </c>
    </row>
    <row r="75" spans="1:7" ht="12.75">
      <c r="A75" s="11"/>
      <c r="B75" s="13"/>
      <c r="C75" s="13"/>
      <c r="D75" s="64" t="s">
        <v>111</v>
      </c>
      <c r="E75" s="65">
        <v>501194</v>
      </c>
      <c r="F75" s="65">
        <v>723999.18</v>
      </c>
      <c r="G75" s="65">
        <f t="shared" si="2"/>
        <v>144.4548777519284</v>
      </c>
    </row>
    <row r="76" spans="1:7" ht="12.75">
      <c r="A76" s="11"/>
      <c r="B76" s="13" t="s">
        <v>110</v>
      </c>
      <c r="C76" s="13" t="s">
        <v>109</v>
      </c>
      <c r="D76" s="64" t="s">
        <v>111</v>
      </c>
      <c r="E76" s="65">
        <v>4492</v>
      </c>
      <c r="F76" s="65">
        <v>22070.78</v>
      </c>
      <c r="G76" s="65">
        <f t="shared" si="2"/>
        <v>491.33526268922526</v>
      </c>
    </row>
    <row r="77" spans="1:7" ht="12.75">
      <c r="A77" s="11"/>
      <c r="B77" s="13"/>
      <c r="C77" s="13" t="s">
        <v>159</v>
      </c>
      <c r="D77" s="64" t="s">
        <v>346</v>
      </c>
      <c r="E77" s="65">
        <v>0</v>
      </c>
      <c r="F77" s="65">
        <v>47933.61</v>
      </c>
      <c r="G77" s="65">
        <v>0</v>
      </c>
    </row>
    <row r="78" spans="1:7" ht="12.75">
      <c r="A78" s="11"/>
      <c r="B78" s="13"/>
      <c r="C78" s="13"/>
      <c r="D78" s="64" t="s">
        <v>111</v>
      </c>
      <c r="E78" s="65">
        <v>61443</v>
      </c>
      <c r="F78" s="65">
        <v>53817.09</v>
      </c>
      <c r="G78" s="65">
        <f t="shared" si="2"/>
        <v>87.58864313265953</v>
      </c>
    </row>
    <row r="79" spans="1:7" ht="12.75">
      <c r="A79" s="11"/>
      <c r="B79" s="13" t="s">
        <v>289</v>
      </c>
      <c r="C79" s="13" t="s">
        <v>290</v>
      </c>
      <c r="D79" s="64" t="s">
        <v>111</v>
      </c>
      <c r="E79" s="65">
        <v>0</v>
      </c>
      <c r="F79" s="65">
        <v>2607.88</v>
      </c>
      <c r="G79" s="65">
        <v>0</v>
      </c>
    </row>
    <row r="80" spans="1:7" ht="12.75">
      <c r="A80" s="11"/>
      <c r="B80" s="13"/>
      <c r="C80" s="13" t="s">
        <v>291</v>
      </c>
      <c r="D80" s="64" t="s">
        <v>112</v>
      </c>
      <c r="E80" s="65">
        <v>15680</v>
      </c>
      <c r="F80" s="65">
        <v>15680</v>
      </c>
      <c r="G80" s="65">
        <f t="shared" si="2"/>
        <v>100</v>
      </c>
    </row>
    <row r="81" spans="1:7" ht="12.75">
      <c r="A81" s="11"/>
      <c r="B81" s="13"/>
      <c r="C81" s="13"/>
      <c r="D81" s="64" t="s">
        <v>111</v>
      </c>
      <c r="E81" s="65">
        <v>150677</v>
      </c>
      <c r="F81" s="65">
        <v>155376.97</v>
      </c>
      <c r="G81" s="65">
        <f t="shared" si="2"/>
        <v>103.11923518519748</v>
      </c>
    </row>
    <row r="82" spans="1:7" ht="12.75">
      <c r="A82" s="11"/>
      <c r="B82" s="13" t="s">
        <v>95</v>
      </c>
      <c r="C82" s="13" t="s">
        <v>107</v>
      </c>
      <c r="D82" s="64" t="s">
        <v>106</v>
      </c>
      <c r="E82" s="65">
        <v>450000</v>
      </c>
      <c r="F82" s="65">
        <v>655104.82</v>
      </c>
      <c r="G82" s="65">
        <f t="shared" si="2"/>
        <v>145.57884888888887</v>
      </c>
    </row>
    <row r="83" spans="1:7" ht="12.75">
      <c r="A83" s="11"/>
      <c r="B83" s="67" t="s">
        <v>64</v>
      </c>
      <c r="C83" s="68"/>
      <c r="D83" s="68"/>
      <c r="E83" s="69">
        <f>SUM(E9:E82)</f>
        <v>30400542</v>
      </c>
      <c r="F83" s="69">
        <f>SUM(F9:F82)</f>
        <v>32142329.759999994</v>
      </c>
      <c r="G83" s="70">
        <f>SUM(F83/E83)*100</f>
        <v>105.72946284970838</v>
      </c>
    </row>
    <row r="84" spans="1:7" ht="28.5" customHeight="1">
      <c r="A84" s="11"/>
      <c r="B84" s="71" t="s">
        <v>105</v>
      </c>
      <c r="C84" s="72"/>
      <c r="D84" s="72"/>
      <c r="E84" s="73"/>
      <c r="F84" s="65"/>
      <c r="G84" s="65"/>
    </row>
    <row r="85" spans="1:7" ht="15" customHeight="1">
      <c r="A85" s="11"/>
      <c r="B85" s="13" t="s">
        <v>75</v>
      </c>
      <c r="C85" s="13" t="s">
        <v>76</v>
      </c>
      <c r="D85" s="74" t="s">
        <v>104</v>
      </c>
      <c r="E85" s="65">
        <v>25000</v>
      </c>
      <c r="F85" s="65">
        <v>23684</v>
      </c>
      <c r="G85" s="65">
        <f aca="true" t="shared" si="3" ref="G85:G94">SUM(F85/E85)*100</f>
        <v>94.736</v>
      </c>
    </row>
    <row r="86" spans="1:7" ht="12.75">
      <c r="A86" s="11"/>
      <c r="B86" s="13"/>
      <c r="C86" s="13"/>
      <c r="D86" s="64" t="s">
        <v>103</v>
      </c>
      <c r="E86" s="65">
        <v>207676</v>
      </c>
      <c r="F86" s="65">
        <v>202571.5</v>
      </c>
      <c r="G86" s="65">
        <f t="shared" si="3"/>
        <v>97.54208478591653</v>
      </c>
    </row>
    <row r="87" spans="1:7" ht="12.75">
      <c r="A87" s="11"/>
      <c r="B87" s="13" t="s">
        <v>83</v>
      </c>
      <c r="C87" s="13" t="s">
        <v>324</v>
      </c>
      <c r="D87" s="64" t="s">
        <v>103</v>
      </c>
      <c r="E87" s="65">
        <v>125000</v>
      </c>
      <c r="F87" s="65">
        <v>125000</v>
      </c>
      <c r="G87" s="65">
        <f>SUM(F87/E87)*100</f>
        <v>100</v>
      </c>
    </row>
    <row r="88" spans="1:7" ht="12.75">
      <c r="A88" s="11"/>
      <c r="B88" s="13"/>
      <c r="C88" s="13"/>
      <c r="D88" s="74" t="s">
        <v>102</v>
      </c>
      <c r="E88" s="65">
        <v>154586</v>
      </c>
      <c r="F88" s="65">
        <v>150083.05</v>
      </c>
      <c r="G88" s="65">
        <f t="shared" si="3"/>
        <v>97.08709068091547</v>
      </c>
    </row>
    <row r="89" spans="1:7" ht="12.75">
      <c r="A89" s="11"/>
      <c r="B89" s="13" t="s">
        <v>81</v>
      </c>
      <c r="C89" s="13" t="s">
        <v>80</v>
      </c>
      <c r="D89" s="74" t="s">
        <v>102</v>
      </c>
      <c r="E89" s="65">
        <v>8400</v>
      </c>
      <c r="F89" s="65">
        <v>4800</v>
      </c>
      <c r="G89" s="65">
        <f t="shared" si="3"/>
        <v>57.14285714285714</v>
      </c>
    </row>
    <row r="90" spans="1:7" ht="12.75">
      <c r="A90" s="11"/>
      <c r="B90" s="13" t="s">
        <v>289</v>
      </c>
      <c r="C90" s="13" t="s">
        <v>290</v>
      </c>
      <c r="D90" s="74" t="s">
        <v>319</v>
      </c>
      <c r="E90" s="65">
        <v>147132</v>
      </c>
      <c r="F90" s="65">
        <v>142724.86</v>
      </c>
      <c r="G90" s="65">
        <f t="shared" si="3"/>
        <v>97.00463529347796</v>
      </c>
    </row>
    <row r="91" spans="1:7" ht="12.75">
      <c r="A91" s="11"/>
      <c r="B91" s="13"/>
      <c r="C91" s="13"/>
      <c r="D91" s="74" t="s">
        <v>102</v>
      </c>
      <c r="E91" s="65">
        <v>63120</v>
      </c>
      <c r="F91" s="65">
        <v>82534.58</v>
      </c>
      <c r="G91" s="65">
        <f t="shared" si="3"/>
        <v>130.75820659062106</v>
      </c>
    </row>
    <row r="92" spans="1:7" ht="12.75">
      <c r="A92" s="11"/>
      <c r="B92" s="13"/>
      <c r="C92" s="13" t="s">
        <v>291</v>
      </c>
      <c r="D92" s="74" t="s">
        <v>319</v>
      </c>
      <c r="E92" s="65">
        <v>456312</v>
      </c>
      <c r="F92" s="65">
        <v>478954.51</v>
      </c>
      <c r="G92" s="65">
        <f t="shared" si="3"/>
        <v>104.96206762040008</v>
      </c>
    </row>
    <row r="93" spans="1:7" ht="12.75">
      <c r="A93" s="11"/>
      <c r="B93" s="13"/>
      <c r="C93" s="13"/>
      <c r="D93" s="74" t="s">
        <v>102</v>
      </c>
      <c r="E93" s="65">
        <v>3382329</v>
      </c>
      <c r="F93" s="65">
        <v>3383896.03</v>
      </c>
      <c r="G93" s="65">
        <f t="shared" si="3"/>
        <v>100.04632991054388</v>
      </c>
    </row>
    <row r="94" spans="1:7" ht="12.75">
      <c r="A94" s="11"/>
      <c r="B94" s="75" t="s">
        <v>64</v>
      </c>
      <c r="C94" s="76"/>
      <c r="D94" s="77"/>
      <c r="E94" s="70">
        <f>SUM(E85:E93)</f>
        <v>4569555</v>
      </c>
      <c r="F94" s="70">
        <f>SUM(F85:F93)</f>
        <v>4594248.529999999</v>
      </c>
      <c r="G94" s="70">
        <f t="shared" si="3"/>
        <v>100.5403924452162</v>
      </c>
    </row>
    <row r="95" spans="1:7" ht="31.5" customHeight="1">
      <c r="A95" s="11"/>
      <c r="B95" s="71" t="s">
        <v>101</v>
      </c>
      <c r="C95" s="72"/>
      <c r="D95" s="72"/>
      <c r="E95" s="73"/>
      <c r="F95" s="65"/>
      <c r="G95" s="65"/>
    </row>
    <row r="96" spans="1:7" ht="12.75">
      <c r="A96" s="11"/>
      <c r="B96" s="13" t="s">
        <v>100</v>
      </c>
      <c r="C96" s="13" t="s">
        <v>99</v>
      </c>
      <c r="D96" s="64" t="s">
        <v>98</v>
      </c>
      <c r="E96" s="65">
        <v>241767</v>
      </c>
      <c r="F96" s="65">
        <v>236402.24</v>
      </c>
      <c r="G96" s="65">
        <f aca="true" t="shared" si="4" ref="G96:G106">SUM(F96/E96)*100</f>
        <v>97.78102056939119</v>
      </c>
    </row>
    <row r="97" spans="1:7" ht="12.75">
      <c r="A97" s="11"/>
      <c r="B97" s="13" t="s">
        <v>75</v>
      </c>
      <c r="C97" s="13" t="s">
        <v>321</v>
      </c>
      <c r="D97" s="64" t="s">
        <v>331</v>
      </c>
      <c r="E97" s="65">
        <v>580206</v>
      </c>
      <c r="F97" s="65">
        <v>574726.17</v>
      </c>
      <c r="G97" s="65">
        <f>SUM(F97/E97)*100</f>
        <v>99.05553717128055</v>
      </c>
    </row>
    <row r="98" spans="1:7" ht="12.75">
      <c r="A98" s="11"/>
      <c r="B98" s="13"/>
      <c r="C98" s="13" t="s">
        <v>76</v>
      </c>
      <c r="D98" s="64" t="s">
        <v>331</v>
      </c>
      <c r="E98" s="65">
        <v>0</v>
      </c>
      <c r="F98" s="65">
        <v>226033</v>
      </c>
      <c r="G98" s="65">
        <v>0</v>
      </c>
    </row>
    <row r="99" spans="1:7" ht="12.75">
      <c r="A99" s="11"/>
      <c r="B99" s="13"/>
      <c r="C99" s="13"/>
      <c r="D99" s="64" t="s">
        <v>332</v>
      </c>
      <c r="E99" s="65">
        <v>962830</v>
      </c>
      <c r="F99" s="65">
        <v>962830</v>
      </c>
      <c r="G99" s="65">
        <f t="shared" si="4"/>
        <v>100</v>
      </c>
    </row>
    <row r="100" spans="1:7" ht="12.75">
      <c r="A100" s="11"/>
      <c r="B100" s="13" t="s">
        <v>87</v>
      </c>
      <c r="C100" s="13" t="s">
        <v>269</v>
      </c>
      <c r="D100" s="74" t="s">
        <v>270</v>
      </c>
      <c r="E100" s="65">
        <v>15300</v>
      </c>
      <c r="F100" s="65">
        <v>0</v>
      </c>
      <c r="G100" s="65">
        <f t="shared" si="4"/>
        <v>0</v>
      </c>
    </row>
    <row r="101" spans="1:7" ht="12.75">
      <c r="A101" s="11"/>
      <c r="B101" s="13"/>
      <c r="C101" s="13" t="s">
        <v>269</v>
      </c>
      <c r="D101" s="74" t="s">
        <v>272</v>
      </c>
      <c r="E101" s="65">
        <v>2434215</v>
      </c>
      <c r="F101" s="65">
        <v>12633.13</v>
      </c>
      <c r="G101" s="65">
        <f t="shared" si="4"/>
        <v>0.5189816840336617</v>
      </c>
    </row>
    <row r="102" spans="1:7" ht="12.75">
      <c r="A102" s="11"/>
      <c r="B102" s="13" t="s">
        <v>68</v>
      </c>
      <c r="C102" s="13" t="s">
        <v>135</v>
      </c>
      <c r="D102" s="74" t="s">
        <v>331</v>
      </c>
      <c r="E102" s="65">
        <v>21154</v>
      </c>
      <c r="F102" s="65">
        <v>2928.5</v>
      </c>
      <c r="G102" s="65">
        <f>SUM(F102/E102)*100</f>
        <v>13.843717500236362</v>
      </c>
    </row>
    <row r="103" spans="1:7" ht="12.75">
      <c r="A103" s="11"/>
      <c r="B103" s="13" t="s">
        <v>84</v>
      </c>
      <c r="C103" s="13" t="s">
        <v>194</v>
      </c>
      <c r="D103" s="74" t="s">
        <v>270</v>
      </c>
      <c r="E103" s="65">
        <v>857724</v>
      </c>
      <c r="F103" s="65">
        <v>1264320.37</v>
      </c>
      <c r="G103" s="65">
        <f>SUM(F103/E103)*100</f>
        <v>147.40410318470745</v>
      </c>
    </row>
    <row r="104" spans="1:7" ht="12.75">
      <c r="A104" s="11"/>
      <c r="B104" s="13"/>
      <c r="C104" s="13"/>
      <c r="D104" s="74" t="s">
        <v>272</v>
      </c>
      <c r="E104" s="65">
        <v>0</v>
      </c>
      <c r="F104" s="65">
        <v>135794</v>
      </c>
      <c r="G104" s="65">
        <v>0</v>
      </c>
    </row>
    <row r="105" spans="1:7" ht="12.75">
      <c r="A105" s="11"/>
      <c r="B105" s="13" t="s">
        <v>126</v>
      </c>
      <c r="C105" s="13" t="s">
        <v>341</v>
      </c>
      <c r="D105" s="74" t="s">
        <v>286</v>
      </c>
      <c r="E105" s="65">
        <v>0</v>
      </c>
      <c r="F105" s="65">
        <v>1546211.4</v>
      </c>
      <c r="G105" s="65">
        <v>0</v>
      </c>
    </row>
    <row r="106" spans="1:7" ht="12.75">
      <c r="A106" s="11"/>
      <c r="B106" s="13"/>
      <c r="C106" s="13" t="s">
        <v>334</v>
      </c>
      <c r="D106" s="74" t="s">
        <v>270</v>
      </c>
      <c r="E106" s="65">
        <v>1168068</v>
      </c>
      <c r="F106" s="65">
        <v>365982.55</v>
      </c>
      <c r="G106" s="65">
        <f t="shared" si="4"/>
        <v>31.33229829085293</v>
      </c>
    </row>
    <row r="107" spans="1:7" ht="12.75">
      <c r="A107" s="11"/>
      <c r="B107" s="36" t="s">
        <v>73</v>
      </c>
      <c r="C107" s="36" t="s">
        <v>307</v>
      </c>
      <c r="D107" s="78" t="s">
        <v>332</v>
      </c>
      <c r="E107" s="79">
        <v>75271</v>
      </c>
      <c r="F107" s="79">
        <v>70897.2</v>
      </c>
      <c r="G107" s="65">
        <f aca="true" t="shared" si="5" ref="G107:G116">SUM(F107/E107)*100</f>
        <v>94.18926279709316</v>
      </c>
    </row>
    <row r="108" spans="1:7" ht="12.75">
      <c r="A108" s="11"/>
      <c r="B108" s="36"/>
      <c r="C108" s="36" t="s">
        <v>72</v>
      </c>
      <c r="D108" s="78" t="s">
        <v>270</v>
      </c>
      <c r="E108" s="79">
        <v>838071.55</v>
      </c>
      <c r="F108" s="79">
        <v>608599.47</v>
      </c>
      <c r="G108" s="65">
        <f t="shared" si="5"/>
        <v>72.61903473516074</v>
      </c>
    </row>
    <row r="109" spans="1:7" ht="12.75">
      <c r="A109" s="11"/>
      <c r="B109" s="36"/>
      <c r="C109" s="36"/>
      <c r="D109" s="78" t="s">
        <v>287</v>
      </c>
      <c r="E109" s="79">
        <v>133616</v>
      </c>
      <c r="F109" s="79">
        <v>41865.05</v>
      </c>
      <c r="G109" s="65">
        <f>SUM(F109/E109)*100</f>
        <v>31.332362890671778</v>
      </c>
    </row>
    <row r="110" spans="1:7" ht="12.75">
      <c r="A110" s="11"/>
      <c r="B110" s="36" t="s">
        <v>66</v>
      </c>
      <c r="C110" s="36" t="s">
        <v>71</v>
      </c>
      <c r="D110" s="78" t="s">
        <v>270</v>
      </c>
      <c r="E110" s="79">
        <v>2477880.68</v>
      </c>
      <c r="F110" s="79">
        <v>1988183.34</v>
      </c>
      <c r="G110" s="65">
        <f>SUM(F110/E110)*100</f>
        <v>80.2372509720686</v>
      </c>
    </row>
    <row r="111" spans="1:7" ht="12.75">
      <c r="A111" s="11"/>
      <c r="B111" s="36"/>
      <c r="C111" s="36"/>
      <c r="D111" s="78" t="s">
        <v>287</v>
      </c>
      <c r="E111" s="79">
        <v>462322.09</v>
      </c>
      <c r="F111" s="79">
        <v>370981.36</v>
      </c>
      <c r="G111" s="65">
        <f t="shared" si="5"/>
        <v>80.24305306285494</v>
      </c>
    </row>
    <row r="112" spans="1:7" ht="12.75">
      <c r="A112" s="11"/>
      <c r="B112" s="36"/>
      <c r="C112" s="36"/>
      <c r="D112" s="78" t="s">
        <v>332</v>
      </c>
      <c r="E112" s="79">
        <v>90000</v>
      </c>
      <c r="F112" s="79">
        <v>84378</v>
      </c>
      <c r="G112" s="65">
        <f>SUM(F112/E112)*100</f>
        <v>93.75333333333333</v>
      </c>
    </row>
    <row r="113" spans="1:7" ht="12.75">
      <c r="A113" s="11"/>
      <c r="B113" s="36" t="s">
        <v>81</v>
      </c>
      <c r="C113" s="36" t="s">
        <v>120</v>
      </c>
      <c r="D113" s="78" t="s">
        <v>342</v>
      </c>
      <c r="E113" s="79">
        <v>30583.51</v>
      </c>
      <c r="F113" s="79">
        <v>30583.51</v>
      </c>
      <c r="G113" s="65">
        <f>SUM(F113/E113)*100</f>
        <v>100</v>
      </c>
    </row>
    <row r="114" spans="1:7" ht="12.75">
      <c r="A114" s="11"/>
      <c r="B114" s="36"/>
      <c r="C114" s="36"/>
      <c r="D114" s="78" t="s">
        <v>343</v>
      </c>
      <c r="E114" s="79">
        <v>5704.49</v>
      </c>
      <c r="F114" s="79">
        <v>5704.49</v>
      </c>
      <c r="G114" s="65">
        <f>SUM(F114/E114)*100</f>
        <v>100</v>
      </c>
    </row>
    <row r="115" spans="1:7" ht="12.75">
      <c r="A115" s="11"/>
      <c r="B115" s="13"/>
      <c r="C115" s="13" t="s">
        <v>119</v>
      </c>
      <c r="D115" s="74" t="s">
        <v>331</v>
      </c>
      <c r="E115" s="65">
        <v>36297</v>
      </c>
      <c r="F115" s="65">
        <v>36296.84</v>
      </c>
      <c r="G115" s="65">
        <f t="shared" si="5"/>
        <v>99.99955919221973</v>
      </c>
    </row>
    <row r="116" spans="1:7" ht="12.75">
      <c r="A116" s="11"/>
      <c r="B116" s="13" t="s">
        <v>110</v>
      </c>
      <c r="C116" s="13" t="s">
        <v>115</v>
      </c>
      <c r="D116" s="74" t="s">
        <v>344</v>
      </c>
      <c r="E116" s="65">
        <v>59723.32</v>
      </c>
      <c r="F116" s="65">
        <v>46934.34</v>
      </c>
      <c r="G116" s="65">
        <f t="shared" si="5"/>
        <v>78.58628756740248</v>
      </c>
    </row>
    <row r="117" spans="1:7" ht="12.75">
      <c r="A117" s="11"/>
      <c r="B117" s="13"/>
      <c r="C117" s="13"/>
      <c r="D117" s="74" t="s">
        <v>345</v>
      </c>
      <c r="E117" s="65">
        <v>6776.68</v>
      </c>
      <c r="F117" s="65">
        <v>6435.36</v>
      </c>
      <c r="G117" s="65">
        <f aca="true" t="shared" si="6" ref="G117:G123">SUM(F117/E117)*100</f>
        <v>94.96331536976808</v>
      </c>
    </row>
    <row r="118" spans="1:7" ht="12.75">
      <c r="A118" s="11"/>
      <c r="B118" s="13"/>
      <c r="C118" s="13"/>
      <c r="D118" s="74" t="s">
        <v>332</v>
      </c>
      <c r="E118" s="65">
        <v>169320</v>
      </c>
      <c r="F118" s="65">
        <v>164159.65</v>
      </c>
      <c r="G118" s="65">
        <f t="shared" si="6"/>
        <v>96.95230923694778</v>
      </c>
    </row>
    <row r="119" spans="1:7" ht="12.75">
      <c r="A119" s="11"/>
      <c r="B119" s="36" t="s">
        <v>289</v>
      </c>
      <c r="C119" s="36" t="s">
        <v>313</v>
      </c>
      <c r="D119" s="78" t="s">
        <v>270</v>
      </c>
      <c r="E119" s="79">
        <v>381156.3</v>
      </c>
      <c r="F119" s="79">
        <v>365955.3</v>
      </c>
      <c r="G119" s="65">
        <f t="shared" si="6"/>
        <v>96.01187229490894</v>
      </c>
    </row>
    <row r="120" spans="1:7" ht="12.75">
      <c r="A120" s="11"/>
      <c r="B120" s="36"/>
      <c r="C120" s="36"/>
      <c r="D120" s="78" t="s">
        <v>287</v>
      </c>
      <c r="E120" s="79">
        <v>71093.7</v>
      </c>
      <c r="F120" s="79">
        <v>68258.38</v>
      </c>
      <c r="G120" s="65">
        <f t="shared" si="6"/>
        <v>96.0118547775682</v>
      </c>
    </row>
    <row r="121" spans="1:7" ht="12.75">
      <c r="A121" s="11"/>
      <c r="B121" s="36" t="s">
        <v>95</v>
      </c>
      <c r="C121" s="36" t="s">
        <v>347</v>
      </c>
      <c r="D121" s="78" t="s">
        <v>345</v>
      </c>
      <c r="E121" s="79">
        <v>200000</v>
      </c>
      <c r="F121" s="79">
        <v>195500.09</v>
      </c>
      <c r="G121" s="65">
        <f t="shared" si="6"/>
        <v>97.750045</v>
      </c>
    </row>
    <row r="122" spans="1:7" ht="12.75">
      <c r="A122" s="11"/>
      <c r="B122" s="36"/>
      <c r="C122" s="36" t="s">
        <v>107</v>
      </c>
      <c r="D122" s="78" t="s">
        <v>98</v>
      </c>
      <c r="E122" s="79">
        <v>50501</v>
      </c>
      <c r="F122" s="79">
        <v>0</v>
      </c>
      <c r="G122" s="65">
        <f t="shared" si="6"/>
        <v>0</v>
      </c>
    </row>
    <row r="123" spans="1:7" ht="12.75">
      <c r="A123" s="11"/>
      <c r="B123" s="36" t="s">
        <v>94</v>
      </c>
      <c r="C123" s="36" t="s">
        <v>329</v>
      </c>
      <c r="D123" s="78" t="s">
        <v>332</v>
      </c>
      <c r="E123" s="79">
        <v>250000</v>
      </c>
      <c r="F123" s="79">
        <v>250000</v>
      </c>
      <c r="G123" s="65">
        <f t="shared" si="6"/>
        <v>100</v>
      </c>
    </row>
    <row r="124" spans="1:7" ht="12.75">
      <c r="A124" s="11"/>
      <c r="B124" s="36" t="s">
        <v>148</v>
      </c>
      <c r="C124" s="36" t="s">
        <v>315</v>
      </c>
      <c r="D124" s="78" t="s">
        <v>345</v>
      </c>
      <c r="E124" s="79">
        <v>0</v>
      </c>
      <c r="F124" s="79">
        <v>59400</v>
      </c>
      <c r="G124" s="65">
        <v>0</v>
      </c>
    </row>
    <row r="125" spans="1:7" ht="12.75">
      <c r="A125" s="11"/>
      <c r="B125" s="75" t="s">
        <v>64</v>
      </c>
      <c r="C125" s="76"/>
      <c r="D125" s="77"/>
      <c r="E125" s="70">
        <f>SUM(E96:E124)</f>
        <v>11619581.32</v>
      </c>
      <c r="F125" s="70">
        <f>SUM(F96:F124)</f>
        <v>9721993.74</v>
      </c>
      <c r="G125" s="70">
        <f>SUM(F125/E125)*100</f>
        <v>83.66905374865951</v>
      </c>
    </row>
    <row r="126" spans="1:7" ht="26.25" customHeight="1">
      <c r="A126" s="11"/>
      <c r="B126" s="71" t="s">
        <v>92</v>
      </c>
      <c r="C126" s="72"/>
      <c r="D126" s="72"/>
      <c r="E126" s="73"/>
      <c r="F126" s="65"/>
      <c r="G126" s="65"/>
    </row>
    <row r="127" spans="1:7" ht="12.75">
      <c r="A127" s="11"/>
      <c r="B127" s="13" t="s">
        <v>75</v>
      </c>
      <c r="C127" s="13" t="s">
        <v>271</v>
      </c>
      <c r="D127" s="64" t="s">
        <v>79</v>
      </c>
      <c r="E127" s="65">
        <v>1283</v>
      </c>
      <c r="F127" s="65">
        <v>1045.76</v>
      </c>
      <c r="G127" s="65">
        <f>SUM(F127/E127)*100</f>
        <v>81.50896336710835</v>
      </c>
    </row>
    <row r="128" spans="1:7" ht="12.75">
      <c r="A128" s="11"/>
      <c r="B128" s="13" t="s">
        <v>89</v>
      </c>
      <c r="C128" s="13" t="s">
        <v>88</v>
      </c>
      <c r="D128" s="74" t="s">
        <v>79</v>
      </c>
      <c r="E128" s="65">
        <v>54000</v>
      </c>
      <c r="F128" s="65">
        <v>52202.37</v>
      </c>
      <c r="G128" s="65">
        <f aca="true" t="shared" si="7" ref="G128:G144">SUM(F128/E128)*100</f>
        <v>96.67105555555557</v>
      </c>
    </row>
    <row r="129" spans="1:7" ht="12.75">
      <c r="A129" s="11"/>
      <c r="B129" s="13" t="s">
        <v>87</v>
      </c>
      <c r="C129" s="13" t="s">
        <v>209</v>
      </c>
      <c r="D129" s="74" t="s">
        <v>79</v>
      </c>
      <c r="E129" s="65">
        <v>208000</v>
      </c>
      <c r="F129" s="65">
        <v>208000</v>
      </c>
      <c r="G129" s="65">
        <f t="shared" si="7"/>
        <v>100</v>
      </c>
    </row>
    <row r="130" spans="1:7" ht="12.75">
      <c r="A130" s="11"/>
      <c r="B130" s="13"/>
      <c r="C130" s="13" t="s">
        <v>86</v>
      </c>
      <c r="D130" s="74" t="s">
        <v>79</v>
      </c>
      <c r="E130" s="65">
        <v>352645</v>
      </c>
      <c r="F130" s="65">
        <v>352631.65</v>
      </c>
      <c r="G130" s="65">
        <f t="shared" si="7"/>
        <v>99.99621432318622</v>
      </c>
    </row>
    <row r="131" spans="1:7" ht="12.75">
      <c r="A131" s="11"/>
      <c r="B131" s="13" t="s">
        <v>68</v>
      </c>
      <c r="C131" s="13" t="s">
        <v>67</v>
      </c>
      <c r="D131" s="74" t="s">
        <v>79</v>
      </c>
      <c r="E131" s="65">
        <v>20416</v>
      </c>
      <c r="F131" s="65">
        <v>20415.36</v>
      </c>
      <c r="G131" s="65">
        <f>SUM(F131/E131)*100</f>
        <v>99.99686520376176</v>
      </c>
    </row>
    <row r="132" spans="1:7" ht="12.75">
      <c r="A132" s="11"/>
      <c r="B132" s="13" t="s">
        <v>316</v>
      </c>
      <c r="C132" s="13" t="s">
        <v>302</v>
      </c>
      <c r="D132" s="74" t="s">
        <v>79</v>
      </c>
      <c r="E132" s="65">
        <v>57300</v>
      </c>
      <c r="F132" s="65">
        <v>57299.95</v>
      </c>
      <c r="G132" s="65">
        <f>SUM(F132/E132)*100</f>
        <v>99.9999127399651</v>
      </c>
    </row>
    <row r="133" spans="1:7" ht="12.75">
      <c r="A133" s="11"/>
      <c r="B133" s="13"/>
      <c r="C133" s="13" t="s">
        <v>302</v>
      </c>
      <c r="D133" s="74" t="s">
        <v>339</v>
      </c>
      <c r="E133" s="65">
        <v>148000</v>
      </c>
      <c r="F133" s="65">
        <v>148000</v>
      </c>
      <c r="G133" s="65">
        <f>SUM(F133/E133)*100</f>
        <v>100</v>
      </c>
    </row>
    <row r="134" spans="1:7" ht="12.75">
      <c r="A134" s="11"/>
      <c r="B134" s="13" t="s">
        <v>84</v>
      </c>
      <c r="C134" s="13" t="s">
        <v>85</v>
      </c>
      <c r="D134" s="74" t="s">
        <v>79</v>
      </c>
      <c r="E134" s="65">
        <v>4827505</v>
      </c>
      <c r="F134" s="65">
        <v>4824952.75</v>
      </c>
      <c r="G134" s="65">
        <f t="shared" si="7"/>
        <v>99.94713107495487</v>
      </c>
    </row>
    <row r="135" spans="1:7" ht="12.75">
      <c r="A135" s="11"/>
      <c r="B135" s="13"/>
      <c r="C135" s="13" t="s">
        <v>85</v>
      </c>
      <c r="D135" s="74" t="s">
        <v>339</v>
      </c>
      <c r="E135" s="65">
        <v>35000</v>
      </c>
      <c r="F135" s="65">
        <v>34999.99</v>
      </c>
      <c r="G135" s="65">
        <f>SUM(F135/E135)*100</f>
        <v>99.99997142857143</v>
      </c>
    </row>
    <row r="136" spans="1:7" ht="12.75">
      <c r="A136" s="11"/>
      <c r="B136" s="13" t="s">
        <v>273</v>
      </c>
      <c r="C136" s="13" t="s">
        <v>274</v>
      </c>
      <c r="D136" s="74" t="s">
        <v>79</v>
      </c>
      <c r="E136" s="65">
        <v>132000</v>
      </c>
      <c r="F136" s="65">
        <v>128040</v>
      </c>
      <c r="G136" s="65">
        <f t="shared" si="7"/>
        <v>97</v>
      </c>
    </row>
    <row r="137" spans="1:7" ht="12.75">
      <c r="A137" s="11"/>
      <c r="B137" s="13" t="s">
        <v>73</v>
      </c>
      <c r="C137" s="13" t="s">
        <v>311</v>
      </c>
      <c r="D137" s="74" t="s">
        <v>79</v>
      </c>
      <c r="E137" s="65">
        <v>20802</v>
      </c>
      <c r="F137" s="65">
        <v>20801.85</v>
      </c>
      <c r="G137" s="65">
        <f>SUM(F137/E137)*100</f>
        <v>99.99927891548889</v>
      </c>
    </row>
    <row r="138" spans="1:7" ht="12.75">
      <c r="A138" s="11"/>
      <c r="B138" s="13" t="s">
        <v>83</v>
      </c>
      <c r="C138" s="13" t="s">
        <v>82</v>
      </c>
      <c r="D138" s="74" t="s">
        <v>79</v>
      </c>
      <c r="E138" s="65">
        <v>1964622</v>
      </c>
      <c r="F138" s="65">
        <v>1939844.92</v>
      </c>
      <c r="G138" s="65">
        <f t="shared" si="7"/>
        <v>98.73883729287364</v>
      </c>
    </row>
    <row r="139" spans="1:7" ht="12.75">
      <c r="A139" s="11"/>
      <c r="B139" s="13" t="s">
        <v>66</v>
      </c>
      <c r="C139" s="13" t="s">
        <v>328</v>
      </c>
      <c r="D139" s="74" t="s">
        <v>339</v>
      </c>
      <c r="E139" s="65">
        <v>1103243</v>
      </c>
      <c r="F139" s="65">
        <v>1103241.76</v>
      </c>
      <c r="G139" s="65">
        <f>SUM(F139/E139)*100</f>
        <v>99.99988760409086</v>
      </c>
    </row>
    <row r="140" spans="1:7" ht="12.75">
      <c r="A140" s="11"/>
      <c r="B140" s="13" t="s">
        <v>81</v>
      </c>
      <c r="C140" s="13" t="s">
        <v>80</v>
      </c>
      <c r="D140" s="74" t="s">
        <v>79</v>
      </c>
      <c r="E140" s="65">
        <v>776526.6</v>
      </c>
      <c r="F140" s="65">
        <v>753463.3</v>
      </c>
      <c r="G140" s="65">
        <f t="shared" si="7"/>
        <v>97.02994076442457</v>
      </c>
    </row>
    <row r="141" spans="1:7" ht="12.75">
      <c r="A141" s="11"/>
      <c r="B141" s="13" t="s">
        <v>289</v>
      </c>
      <c r="C141" s="13" t="s">
        <v>313</v>
      </c>
      <c r="D141" s="74" t="s">
        <v>79</v>
      </c>
      <c r="E141" s="65">
        <v>39990</v>
      </c>
      <c r="F141" s="65">
        <v>34100</v>
      </c>
      <c r="G141" s="65">
        <f>SUM(F141/E141)*100</f>
        <v>85.27131782945736</v>
      </c>
    </row>
    <row r="142" spans="1:7" ht="12.75">
      <c r="A142" s="11"/>
      <c r="B142" s="13"/>
      <c r="C142" s="13" t="s">
        <v>290</v>
      </c>
      <c r="D142" s="74" t="s">
        <v>276</v>
      </c>
      <c r="E142" s="65">
        <v>224991</v>
      </c>
      <c r="F142" s="65">
        <v>224751.51</v>
      </c>
      <c r="G142" s="65">
        <f>SUM(F142/E142)*100</f>
        <v>99.8935557422297</v>
      </c>
    </row>
    <row r="143" spans="1:7" ht="12.75">
      <c r="A143" s="11"/>
      <c r="B143" s="13"/>
      <c r="C143" s="13" t="s">
        <v>291</v>
      </c>
      <c r="D143" s="74" t="s">
        <v>276</v>
      </c>
      <c r="E143" s="65">
        <v>411199</v>
      </c>
      <c r="F143" s="65">
        <v>409312.49</v>
      </c>
      <c r="G143" s="65">
        <f>SUM(F143/E143)*100</f>
        <v>99.54121726949725</v>
      </c>
    </row>
    <row r="144" spans="1:7" ht="12.75">
      <c r="A144" s="11"/>
      <c r="B144" s="75" t="s">
        <v>64</v>
      </c>
      <c r="C144" s="76"/>
      <c r="D144" s="77"/>
      <c r="E144" s="70">
        <f>SUM(E127:E143)</f>
        <v>10377522.6</v>
      </c>
      <c r="F144" s="70">
        <f>SUM(F127:F143)</f>
        <v>10313103.66</v>
      </c>
      <c r="G144" s="70">
        <f t="shared" si="7"/>
        <v>99.37924548581567</v>
      </c>
    </row>
    <row r="145" spans="1:7" ht="12.75">
      <c r="A145" s="11"/>
      <c r="B145" s="62" t="s">
        <v>78</v>
      </c>
      <c r="C145" s="62"/>
      <c r="D145" s="62"/>
      <c r="E145" s="65"/>
      <c r="F145" s="65"/>
      <c r="G145" s="65"/>
    </row>
    <row r="146" spans="1:7" ht="12.75">
      <c r="A146" s="11"/>
      <c r="B146" s="37">
        <v>758</v>
      </c>
      <c r="C146" s="37">
        <v>75801</v>
      </c>
      <c r="D146" s="80">
        <v>2920</v>
      </c>
      <c r="E146" s="81">
        <v>32073520</v>
      </c>
      <c r="F146" s="65">
        <v>32073520</v>
      </c>
      <c r="G146" s="65">
        <f>SUM(F146/E146)*100</f>
        <v>100</v>
      </c>
    </row>
    <row r="147" spans="1:7" ht="12.75">
      <c r="A147" s="11"/>
      <c r="B147" s="37"/>
      <c r="C147" s="37">
        <v>75802</v>
      </c>
      <c r="D147" s="80">
        <v>2760</v>
      </c>
      <c r="E147" s="81">
        <v>201261</v>
      </c>
      <c r="F147" s="65">
        <v>201261</v>
      </c>
      <c r="G147" s="65">
        <f>SUM(F147/E147)*100</f>
        <v>100</v>
      </c>
    </row>
    <row r="148" spans="1:7" ht="12.75">
      <c r="A148" s="11"/>
      <c r="B148" s="37"/>
      <c r="C148" s="37">
        <v>75803</v>
      </c>
      <c r="D148" s="80">
        <v>2920</v>
      </c>
      <c r="E148" s="65">
        <v>13747284</v>
      </c>
      <c r="F148" s="65">
        <v>13747284</v>
      </c>
      <c r="G148" s="65">
        <f>SUM(F148/E148)*100</f>
        <v>100</v>
      </c>
    </row>
    <row r="149" spans="1:7" ht="12.75">
      <c r="A149" s="11"/>
      <c r="B149" s="37"/>
      <c r="C149" s="37">
        <v>75832</v>
      </c>
      <c r="D149" s="80">
        <v>2920</v>
      </c>
      <c r="E149" s="65">
        <v>3538290</v>
      </c>
      <c r="F149" s="65">
        <v>3538290</v>
      </c>
      <c r="G149" s="65">
        <f>SUM(F149/E149)*100</f>
        <v>100</v>
      </c>
    </row>
    <row r="150" spans="1:7" ht="12.75">
      <c r="A150" s="11"/>
      <c r="B150" s="75" t="s">
        <v>64</v>
      </c>
      <c r="C150" s="76"/>
      <c r="D150" s="77"/>
      <c r="E150" s="70">
        <f>SUM(E146:E149)</f>
        <v>49560355</v>
      </c>
      <c r="F150" s="70">
        <f>SUM(F146:F149)</f>
        <v>49560355</v>
      </c>
      <c r="G150" s="70">
        <f>SUM(F150/E150)*100</f>
        <v>100</v>
      </c>
    </row>
    <row r="151" spans="1:7" ht="27.75" customHeight="1">
      <c r="A151" s="11"/>
      <c r="B151" s="82" t="s">
        <v>77</v>
      </c>
      <c r="C151" s="83"/>
      <c r="D151" s="83"/>
      <c r="E151" s="84"/>
      <c r="F151" s="65"/>
      <c r="G151" s="65"/>
    </row>
    <row r="152" spans="1:7" ht="12.75">
      <c r="A152" s="11"/>
      <c r="B152" s="13" t="s">
        <v>73</v>
      </c>
      <c r="C152" s="13" t="s">
        <v>185</v>
      </c>
      <c r="D152" s="74" t="s">
        <v>70</v>
      </c>
      <c r="E152" s="65">
        <v>2480</v>
      </c>
      <c r="F152" s="65">
        <v>2480</v>
      </c>
      <c r="G152" s="65">
        <f>SUM(F152/E152)*100</f>
        <v>100</v>
      </c>
    </row>
    <row r="153" spans="1:7" ht="12.75">
      <c r="A153" s="11"/>
      <c r="B153" s="13"/>
      <c r="C153" s="13" t="s">
        <v>267</v>
      </c>
      <c r="D153" s="74" t="s">
        <v>70</v>
      </c>
      <c r="E153" s="65">
        <v>2869</v>
      </c>
      <c r="F153" s="65">
        <v>2869</v>
      </c>
      <c r="G153" s="65">
        <f>SUM(F153/E153)*100</f>
        <v>100</v>
      </c>
    </row>
    <row r="154" spans="1:7" ht="12.75">
      <c r="A154" s="11"/>
      <c r="B154" s="13"/>
      <c r="C154" s="13" t="s">
        <v>303</v>
      </c>
      <c r="D154" s="74" t="s">
        <v>70</v>
      </c>
      <c r="E154" s="65">
        <v>26000</v>
      </c>
      <c r="F154" s="65">
        <v>26000</v>
      </c>
      <c r="G154" s="65">
        <f>SUM(F154/E154)*100</f>
        <v>100</v>
      </c>
    </row>
    <row r="155" spans="1:7" ht="12.75">
      <c r="A155" s="11"/>
      <c r="B155" s="13" t="s">
        <v>66</v>
      </c>
      <c r="C155" s="13" t="s">
        <v>71</v>
      </c>
      <c r="D155" s="74" t="s">
        <v>70</v>
      </c>
      <c r="E155" s="65">
        <v>6475758</v>
      </c>
      <c r="F155" s="65">
        <v>6343079.04</v>
      </c>
      <c r="G155" s="65">
        <f aca="true" t="shared" si="8" ref="G155:G160">SUM(F155/E155)*100</f>
        <v>97.95114394330363</v>
      </c>
    </row>
    <row r="156" spans="1:7" ht="12.75">
      <c r="A156" s="11"/>
      <c r="B156" s="13"/>
      <c r="C156" s="13" t="s">
        <v>171</v>
      </c>
      <c r="D156" s="74" t="s">
        <v>70</v>
      </c>
      <c r="E156" s="65">
        <v>8600</v>
      </c>
      <c r="F156" s="65">
        <v>8600</v>
      </c>
      <c r="G156" s="65">
        <f t="shared" si="8"/>
        <v>100</v>
      </c>
    </row>
    <row r="157" spans="1:7" ht="12.75">
      <c r="A157" s="11"/>
      <c r="B157" s="13"/>
      <c r="C157" s="13" t="s">
        <v>96</v>
      </c>
      <c r="D157" s="74" t="s">
        <v>70</v>
      </c>
      <c r="E157" s="65">
        <v>195600</v>
      </c>
      <c r="F157" s="65">
        <v>183201.09</v>
      </c>
      <c r="G157" s="65">
        <f t="shared" si="8"/>
        <v>93.66108895705521</v>
      </c>
    </row>
    <row r="158" spans="1:7" ht="12.75">
      <c r="A158" s="11"/>
      <c r="B158" s="13" t="s">
        <v>110</v>
      </c>
      <c r="C158" s="13" t="s">
        <v>159</v>
      </c>
      <c r="D158" s="74" t="s">
        <v>317</v>
      </c>
      <c r="E158" s="65">
        <v>351794.73</v>
      </c>
      <c r="F158" s="65">
        <v>351794.73</v>
      </c>
      <c r="G158" s="65">
        <f t="shared" si="8"/>
        <v>100</v>
      </c>
    </row>
    <row r="159" spans="1:7" ht="12.75">
      <c r="A159" s="11"/>
      <c r="B159" s="13" t="s">
        <v>289</v>
      </c>
      <c r="C159" s="13" t="s">
        <v>291</v>
      </c>
      <c r="D159" s="74" t="s">
        <v>317</v>
      </c>
      <c r="E159" s="65">
        <v>956627</v>
      </c>
      <c r="F159" s="65">
        <v>956627</v>
      </c>
      <c r="G159" s="65">
        <f>SUM(F159/E159)*100</f>
        <v>100</v>
      </c>
    </row>
    <row r="160" spans="1:7" ht="12.75">
      <c r="A160" s="11"/>
      <c r="B160" s="85" t="s">
        <v>64</v>
      </c>
      <c r="C160" s="86"/>
      <c r="D160" s="87"/>
      <c r="E160" s="70">
        <f>SUM(E152:E159)</f>
        <v>8019728.73</v>
      </c>
      <c r="F160" s="70">
        <f>SUM(F152:F159)</f>
        <v>7874650.859999999</v>
      </c>
      <c r="G160" s="70">
        <f t="shared" si="8"/>
        <v>98.19098781412272</v>
      </c>
    </row>
    <row r="161" spans="1:7" ht="19.5" customHeight="1">
      <c r="A161" s="11"/>
      <c r="B161" s="88" t="s">
        <v>69</v>
      </c>
      <c r="C161" s="89"/>
      <c r="D161" s="89"/>
      <c r="E161" s="90"/>
      <c r="F161" s="70"/>
      <c r="G161" s="70"/>
    </row>
    <row r="162" spans="1:7" ht="12.75" customHeight="1">
      <c r="A162" s="11"/>
      <c r="B162" s="13" t="s">
        <v>68</v>
      </c>
      <c r="C162" s="13" t="s">
        <v>67</v>
      </c>
      <c r="D162" s="74" t="s">
        <v>65</v>
      </c>
      <c r="E162" s="65">
        <v>18319</v>
      </c>
      <c r="F162" s="65">
        <v>18318.15</v>
      </c>
      <c r="G162" s="65">
        <f aca="true" t="shared" si="9" ref="G162:G167">SUM(F162/E162)*100</f>
        <v>99.99536000873411</v>
      </c>
    </row>
    <row r="163" spans="1:7" ht="12.75" customHeight="1">
      <c r="A163" s="11"/>
      <c r="B163" s="13" t="s">
        <v>84</v>
      </c>
      <c r="C163" s="13" t="s">
        <v>197</v>
      </c>
      <c r="D163" s="74" t="s">
        <v>65</v>
      </c>
      <c r="E163" s="65">
        <v>66369.1</v>
      </c>
      <c r="F163" s="65">
        <v>66369.1</v>
      </c>
      <c r="G163" s="65">
        <f t="shared" si="9"/>
        <v>100</v>
      </c>
    </row>
    <row r="164" spans="1:7" ht="12.75" customHeight="1">
      <c r="A164" s="11"/>
      <c r="B164" s="13"/>
      <c r="C164" s="13" t="s">
        <v>194</v>
      </c>
      <c r="D164" s="74" t="s">
        <v>340</v>
      </c>
      <c r="E164" s="65">
        <v>72300</v>
      </c>
      <c r="F164" s="65">
        <v>72057</v>
      </c>
      <c r="G164" s="65">
        <f t="shared" si="9"/>
        <v>99.66390041493776</v>
      </c>
    </row>
    <row r="165" spans="1:7" ht="12.75" customHeight="1">
      <c r="A165" s="11"/>
      <c r="B165" s="13" t="s">
        <v>73</v>
      </c>
      <c r="C165" s="13" t="s">
        <v>72</v>
      </c>
      <c r="D165" s="74" t="s">
        <v>65</v>
      </c>
      <c r="E165" s="65">
        <v>93600</v>
      </c>
      <c r="F165" s="65">
        <v>72572.55</v>
      </c>
      <c r="G165" s="65">
        <f t="shared" si="9"/>
        <v>77.53477564102565</v>
      </c>
    </row>
    <row r="166" spans="1:7" ht="12.75" customHeight="1">
      <c r="A166" s="11"/>
      <c r="B166" s="75" t="s">
        <v>64</v>
      </c>
      <c r="C166" s="91"/>
      <c r="D166" s="92"/>
      <c r="E166" s="70">
        <f>SUM(E162:E165)</f>
        <v>250588.1</v>
      </c>
      <c r="F166" s="70">
        <f>SUM(F162:F165)</f>
        <v>229316.8</v>
      </c>
      <c r="G166" s="70">
        <f t="shared" si="9"/>
        <v>91.5114484686224</v>
      </c>
    </row>
    <row r="167" spans="1:7" ht="12.75">
      <c r="A167" s="11"/>
      <c r="B167" s="62" t="s">
        <v>63</v>
      </c>
      <c r="C167" s="62"/>
      <c r="D167" s="62"/>
      <c r="E167" s="70">
        <f>SUM(E83+E94+E125+E144+E150+E160+E166)</f>
        <v>114797872.75</v>
      </c>
      <c r="F167" s="70">
        <f>SUM(F83+F94+F125+F144+F150+F160+F166)</f>
        <v>114435998.35</v>
      </c>
      <c r="G167" s="70">
        <f t="shared" si="9"/>
        <v>99.68477255603153</v>
      </c>
    </row>
    <row r="168" spans="1:7" ht="12.75">
      <c r="A168" s="11"/>
      <c r="B168" s="11"/>
      <c r="C168" s="11"/>
      <c r="D168" s="11"/>
      <c r="E168" s="11"/>
      <c r="F168" s="11"/>
      <c r="G168" s="11"/>
    </row>
    <row r="169" spans="1:7" ht="12.75">
      <c r="A169" s="11"/>
      <c r="B169" s="11"/>
      <c r="C169" s="11"/>
      <c r="D169" s="11"/>
      <c r="E169" s="12"/>
      <c r="F169" s="12"/>
      <c r="G169" s="11"/>
    </row>
    <row r="170" spans="1:7" ht="12.75">
      <c r="A170" s="11"/>
      <c r="B170" s="11"/>
      <c r="C170" s="11"/>
      <c r="D170" s="11"/>
      <c r="E170" s="11"/>
      <c r="F170" s="11"/>
      <c r="G170" s="11"/>
    </row>
    <row r="171" spans="1:7" ht="12.75">
      <c r="A171" s="11"/>
      <c r="B171" s="11"/>
      <c r="C171" s="11"/>
      <c r="D171" s="11"/>
      <c r="E171" s="11"/>
      <c r="F171" s="11"/>
      <c r="G171" s="11"/>
    </row>
    <row r="172" spans="1:7" ht="12.75">
      <c r="A172" s="11"/>
      <c r="B172" s="11"/>
      <c r="C172" s="11"/>
      <c r="D172" s="11"/>
      <c r="E172" s="11"/>
      <c r="F172" s="11"/>
      <c r="G172" s="11"/>
    </row>
    <row r="173" spans="2:7" ht="12.75">
      <c r="B173" s="11"/>
      <c r="C173" s="11"/>
      <c r="D173" s="11"/>
      <c r="E173" s="11"/>
      <c r="F173" s="11"/>
      <c r="G173" s="11"/>
    </row>
    <row r="174" spans="2:7" ht="12.75">
      <c r="B174" s="11"/>
      <c r="C174" s="11"/>
      <c r="D174" s="11"/>
      <c r="E174" s="11"/>
      <c r="F174" s="11"/>
      <c r="G174" s="11"/>
    </row>
    <row r="175" spans="2:7" ht="12.75">
      <c r="B175" s="11"/>
      <c r="C175" s="11"/>
      <c r="D175" s="11"/>
      <c r="E175" s="11"/>
      <c r="F175" s="11"/>
      <c r="G175" s="11"/>
    </row>
    <row r="176" spans="2:7" ht="12.75">
      <c r="B176" s="11"/>
      <c r="C176" s="11"/>
      <c r="D176" s="11"/>
      <c r="E176" s="11"/>
      <c r="F176" s="11"/>
      <c r="G176" s="11"/>
    </row>
  </sheetData>
  <sheetProtection/>
  <mergeCells count="16">
    <mergeCell ref="B94:D94"/>
    <mergeCell ref="B95:E95"/>
    <mergeCell ref="B2:G2"/>
    <mergeCell ref="B8:D8"/>
    <mergeCell ref="B83:D83"/>
    <mergeCell ref="B84:E84"/>
    <mergeCell ref="B167:D167"/>
    <mergeCell ref="B151:E151"/>
    <mergeCell ref="B160:D160"/>
    <mergeCell ref="B125:D125"/>
    <mergeCell ref="B126:E126"/>
    <mergeCell ref="B144:D144"/>
    <mergeCell ref="B145:D145"/>
    <mergeCell ref="B150:D150"/>
    <mergeCell ref="B161:E161"/>
    <mergeCell ref="B166:D166"/>
  </mergeCells>
  <printOptions/>
  <pageMargins left="0.7480314960629921" right="0.7480314960629921" top="0.984251968503937" bottom="0.984251968503937" header="0.5118110236220472" footer="0.5118110236220472"/>
  <pageSetup orientation="portrait" paperSize="9" scale="95" r:id="rId1"/>
  <headerFooter alignWithMargins="0">
    <oddHeader>&amp;R&amp;"Times New Roman,Normalny"&amp;8Załącznik nr 1 do Sprawozdania
z wykonania budżetu
Powiatu Opatowskiego za 2020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1"/>
  <sheetViews>
    <sheetView view="pageLayout" workbookViewId="0" topLeftCell="A1">
      <selection activeCell="E1" sqref="E1"/>
    </sheetView>
  </sheetViews>
  <sheetFormatPr defaultColWidth="9.00390625" defaultRowHeight="12.75"/>
  <cols>
    <col min="1" max="1" width="4.75390625" style="2" bestFit="1" customWidth="1"/>
    <col min="2" max="2" width="35.25390625" style="2" customWidth="1"/>
    <col min="3" max="3" width="12.25390625" style="2" customWidth="1"/>
    <col min="4" max="4" width="15.375" style="2" customWidth="1"/>
    <col min="5" max="5" width="16.00390625" style="2" customWidth="1"/>
    <col min="6" max="6" width="10.625" style="2" customWidth="1"/>
    <col min="7" max="16384" width="9.125" style="2" customWidth="1"/>
  </cols>
  <sheetData>
    <row r="1" spans="1:9" ht="12.75">
      <c r="A1" s="9"/>
      <c r="B1" s="9"/>
      <c r="C1" s="9"/>
      <c r="D1" s="9"/>
      <c r="E1" s="9"/>
      <c r="F1" s="6"/>
      <c r="G1" s="6"/>
      <c r="H1" s="6"/>
      <c r="I1" s="4"/>
    </row>
    <row r="2" spans="1:6" ht="12.75">
      <c r="A2" s="22"/>
      <c r="B2" s="22"/>
      <c r="C2" s="22"/>
      <c r="D2" s="22"/>
      <c r="E2" s="22"/>
      <c r="F2" s="22"/>
    </row>
    <row r="3" spans="1:6" ht="24.75" customHeight="1">
      <c r="A3" s="93" t="s">
        <v>335</v>
      </c>
      <c r="B3" s="93"/>
      <c r="C3" s="93"/>
      <c r="D3" s="93"/>
      <c r="E3" s="94"/>
      <c r="F3" s="94"/>
    </row>
    <row r="4" spans="1:6" ht="18.75" customHeight="1">
      <c r="A4" s="95"/>
      <c r="B4" s="96"/>
      <c r="C4" s="96"/>
      <c r="D4" s="96"/>
      <c r="E4" s="96"/>
      <c r="F4" s="96"/>
    </row>
    <row r="5" spans="1:6" ht="12.75">
      <c r="A5" s="97" t="s">
        <v>19</v>
      </c>
      <c r="B5" s="98"/>
      <c r="C5" s="98"/>
      <c r="D5" s="98"/>
      <c r="E5" s="98"/>
      <c r="F5" s="98"/>
    </row>
    <row r="6" spans="1:6" ht="15" customHeight="1">
      <c r="A6" s="99" t="s">
        <v>0</v>
      </c>
      <c r="B6" s="99" t="s">
        <v>20</v>
      </c>
      <c r="C6" s="100" t="s">
        <v>21</v>
      </c>
      <c r="D6" s="100" t="s">
        <v>14</v>
      </c>
      <c r="E6" s="100" t="s">
        <v>336</v>
      </c>
      <c r="F6" s="100" t="s">
        <v>55</v>
      </c>
    </row>
    <row r="7" spans="1:6" ht="15" customHeight="1">
      <c r="A7" s="99"/>
      <c r="B7" s="99"/>
      <c r="C7" s="99"/>
      <c r="D7" s="100"/>
      <c r="E7" s="100"/>
      <c r="F7" s="100"/>
    </row>
    <row r="8" spans="1:6" ht="15.75" customHeight="1">
      <c r="A8" s="99"/>
      <c r="B8" s="99"/>
      <c r="C8" s="99"/>
      <c r="D8" s="100"/>
      <c r="E8" s="100"/>
      <c r="F8" s="100"/>
    </row>
    <row r="9" spans="1:6" s="3" customFormat="1" ht="6.75" customHeight="1">
      <c r="A9" s="101">
        <v>1</v>
      </c>
      <c r="B9" s="101">
        <v>2</v>
      </c>
      <c r="C9" s="101">
        <v>3</v>
      </c>
      <c r="D9" s="101">
        <v>4</v>
      </c>
      <c r="E9" s="101">
        <v>4</v>
      </c>
      <c r="F9" s="101">
        <v>4</v>
      </c>
    </row>
    <row r="10" spans="1:6" ht="18.75" customHeight="1">
      <c r="A10" s="102" t="s">
        <v>22</v>
      </c>
      <c r="B10" s="102"/>
      <c r="C10" s="103"/>
      <c r="D10" s="104">
        <f>SUM(D11:D19)</f>
        <v>8763354</v>
      </c>
      <c r="E10" s="104">
        <f>SUM(E11:E19)</f>
        <v>20136033.49</v>
      </c>
      <c r="F10" s="104">
        <f>SUM(E10/D10)*100</f>
        <v>229.77542034704976</v>
      </c>
    </row>
    <row r="11" spans="1:6" ht="18.75" customHeight="1">
      <c r="A11" s="103" t="s">
        <v>1</v>
      </c>
      <c r="B11" s="105" t="s">
        <v>23</v>
      </c>
      <c r="C11" s="103" t="s">
        <v>24</v>
      </c>
      <c r="D11" s="106">
        <v>0</v>
      </c>
      <c r="E11" s="106">
        <v>0</v>
      </c>
      <c r="F11" s="104">
        <v>0</v>
      </c>
    </row>
    <row r="12" spans="1:6" ht="18.75" customHeight="1">
      <c r="A12" s="103" t="s">
        <v>2</v>
      </c>
      <c r="B12" s="105" t="s">
        <v>25</v>
      </c>
      <c r="C12" s="103" t="s">
        <v>24</v>
      </c>
      <c r="D12" s="106">
        <v>0</v>
      </c>
      <c r="E12" s="106">
        <v>0</v>
      </c>
      <c r="F12" s="106">
        <v>0</v>
      </c>
    </row>
    <row r="13" spans="1:6" ht="38.25" customHeight="1">
      <c r="A13" s="103" t="s">
        <v>3</v>
      </c>
      <c r="B13" s="107" t="s">
        <v>26</v>
      </c>
      <c r="C13" s="103" t="s">
        <v>27</v>
      </c>
      <c r="D13" s="106">
        <v>0</v>
      </c>
      <c r="E13" s="106">
        <v>0</v>
      </c>
      <c r="F13" s="104">
        <v>0</v>
      </c>
    </row>
    <row r="14" spans="1:6" ht="18.75" customHeight="1">
      <c r="A14" s="103" t="s">
        <v>4</v>
      </c>
      <c r="B14" s="105" t="s">
        <v>28</v>
      </c>
      <c r="C14" s="103" t="s">
        <v>29</v>
      </c>
      <c r="D14" s="106">
        <v>0</v>
      </c>
      <c r="E14" s="106">
        <v>0</v>
      </c>
      <c r="F14" s="104">
        <v>0</v>
      </c>
    </row>
    <row r="15" spans="1:6" ht="18.75" customHeight="1">
      <c r="A15" s="103" t="s">
        <v>5</v>
      </c>
      <c r="B15" s="105" t="s">
        <v>30</v>
      </c>
      <c r="C15" s="103" t="s">
        <v>31</v>
      </c>
      <c r="D15" s="106">
        <v>0</v>
      </c>
      <c r="E15" s="106">
        <v>0</v>
      </c>
      <c r="F15" s="104">
        <v>0</v>
      </c>
    </row>
    <row r="16" spans="1:6" ht="18.75" customHeight="1">
      <c r="A16" s="103" t="s">
        <v>6</v>
      </c>
      <c r="B16" s="105" t="s">
        <v>32</v>
      </c>
      <c r="C16" s="103" t="s">
        <v>33</v>
      </c>
      <c r="D16" s="106">
        <v>8763354</v>
      </c>
      <c r="E16" s="106">
        <v>20136033.49</v>
      </c>
      <c r="F16" s="106">
        <f>SUM(E16/D16)*100</f>
        <v>229.77542034704976</v>
      </c>
    </row>
    <row r="17" spans="1:6" ht="30" customHeight="1">
      <c r="A17" s="103" t="s">
        <v>8</v>
      </c>
      <c r="B17" s="107" t="s">
        <v>34</v>
      </c>
      <c r="C17" s="103" t="s">
        <v>35</v>
      </c>
      <c r="D17" s="106">
        <v>0</v>
      </c>
      <c r="E17" s="106">
        <v>0</v>
      </c>
      <c r="F17" s="104">
        <v>0</v>
      </c>
    </row>
    <row r="18" spans="1:6" ht="33.75" customHeight="1">
      <c r="A18" s="103" t="s">
        <v>36</v>
      </c>
      <c r="B18" s="107" t="s">
        <v>263</v>
      </c>
      <c r="C18" s="103" t="s">
        <v>264</v>
      </c>
      <c r="D18" s="106">
        <v>0</v>
      </c>
      <c r="E18" s="106">
        <v>0</v>
      </c>
      <c r="F18" s="106">
        <v>0</v>
      </c>
    </row>
    <row r="19" spans="1:6" ht="18.75" customHeight="1">
      <c r="A19" s="103" t="s">
        <v>37</v>
      </c>
      <c r="B19" s="105" t="s">
        <v>38</v>
      </c>
      <c r="C19" s="103" t="s">
        <v>39</v>
      </c>
      <c r="D19" s="106">
        <v>0</v>
      </c>
      <c r="E19" s="106">
        <v>0</v>
      </c>
      <c r="F19" s="104">
        <v>0</v>
      </c>
    </row>
    <row r="20" spans="1:6" ht="18.75" customHeight="1">
      <c r="A20" s="102" t="s">
        <v>40</v>
      </c>
      <c r="B20" s="102"/>
      <c r="C20" s="103"/>
      <c r="D20" s="104">
        <f>SUM(D21:D27)</f>
        <v>0</v>
      </c>
      <c r="E20" s="104">
        <f>SUM(E21:E27)</f>
        <v>0</v>
      </c>
      <c r="F20" s="104">
        <v>0</v>
      </c>
    </row>
    <row r="21" spans="1:6" ht="18.75" customHeight="1">
      <c r="A21" s="103" t="s">
        <v>1</v>
      </c>
      <c r="B21" s="105" t="s">
        <v>41</v>
      </c>
      <c r="C21" s="103" t="s">
        <v>42</v>
      </c>
      <c r="D21" s="106">
        <v>0</v>
      </c>
      <c r="E21" s="106">
        <v>0</v>
      </c>
      <c r="F21" s="106">
        <v>0</v>
      </c>
    </row>
    <row r="22" spans="1:6" ht="18.75" customHeight="1">
      <c r="A22" s="103" t="s">
        <v>2</v>
      </c>
      <c r="B22" s="105" t="s">
        <v>43</v>
      </c>
      <c r="C22" s="103" t="s">
        <v>42</v>
      </c>
      <c r="D22" s="106">
        <v>0</v>
      </c>
      <c r="E22" s="106">
        <v>0</v>
      </c>
      <c r="F22" s="106">
        <v>0</v>
      </c>
    </row>
    <row r="23" spans="1:6" ht="51">
      <c r="A23" s="103" t="s">
        <v>3</v>
      </c>
      <c r="B23" s="107" t="s">
        <v>44</v>
      </c>
      <c r="C23" s="103" t="s">
        <v>45</v>
      </c>
      <c r="D23" s="106">
        <v>0</v>
      </c>
      <c r="E23" s="106">
        <v>0</v>
      </c>
      <c r="F23" s="104">
        <v>0</v>
      </c>
    </row>
    <row r="24" spans="1:6" ht="18.75" customHeight="1">
      <c r="A24" s="103" t="s">
        <v>4</v>
      </c>
      <c r="B24" s="105" t="s">
        <v>46</v>
      </c>
      <c r="C24" s="103" t="s">
        <v>47</v>
      </c>
      <c r="D24" s="106">
        <v>0</v>
      </c>
      <c r="E24" s="106">
        <v>0</v>
      </c>
      <c r="F24" s="104">
        <v>0</v>
      </c>
    </row>
    <row r="25" spans="1:6" ht="18.75" customHeight="1">
      <c r="A25" s="103" t="s">
        <v>5</v>
      </c>
      <c r="B25" s="105" t="s">
        <v>48</v>
      </c>
      <c r="C25" s="103" t="s">
        <v>39</v>
      </c>
      <c r="D25" s="106">
        <v>0</v>
      </c>
      <c r="E25" s="106">
        <v>0</v>
      </c>
      <c r="F25" s="104">
        <v>0</v>
      </c>
    </row>
    <row r="26" spans="1:6" ht="27" customHeight="1">
      <c r="A26" s="103" t="s">
        <v>6</v>
      </c>
      <c r="B26" s="107" t="s">
        <v>49</v>
      </c>
      <c r="C26" s="103" t="s">
        <v>50</v>
      </c>
      <c r="D26" s="106">
        <v>0</v>
      </c>
      <c r="E26" s="106">
        <v>0</v>
      </c>
      <c r="F26" s="104">
        <v>0</v>
      </c>
    </row>
    <row r="27" spans="1:6" ht="18.75" customHeight="1">
      <c r="A27" s="103" t="s">
        <v>8</v>
      </c>
      <c r="B27" s="105" t="s">
        <v>51</v>
      </c>
      <c r="C27" s="103" t="s">
        <v>52</v>
      </c>
      <c r="D27" s="106">
        <v>0</v>
      </c>
      <c r="E27" s="106">
        <v>0</v>
      </c>
      <c r="F27" s="104">
        <v>0</v>
      </c>
    </row>
    <row r="28" spans="1:6" ht="7.5" customHeight="1">
      <c r="A28" s="108"/>
      <c r="B28" s="109"/>
      <c r="C28" s="109"/>
      <c r="D28" s="109"/>
      <c r="E28" s="9"/>
      <c r="F28" s="9"/>
    </row>
    <row r="29" spans="1:6" ht="12.75">
      <c r="A29" s="110"/>
      <c r="B29" s="111"/>
      <c r="C29" s="111"/>
      <c r="D29" s="111"/>
      <c r="E29" s="111"/>
      <c r="F29" s="111"/>
    </row>
    <row r="30" spans="1:6" ht="12.75">
      <c r="A30" s="112"/>
      <c r="B30" s="112"/>
      <c r="C30" s="112"/>
      <c r="D30" s="112"/>
      <c r="E30" s="112"/>
      <c r="F30" s="112"/>
    </row>
    <row r="31" spans="1:6" ht="22.5" customHeight="1">
      <c r="A31" s="112"/>
      <c r="B31" s="112"/>
      <c r="C31" s="112"/>
      <c r="D31" s="112"/>
      <c r="E31" s="112"/>
      <c r="F31" s="112"/>
    </row>
  </sheetData>
  <sheetProtection/>
  <mergeCells count="12">
    <mergeCell ref="A30:F31"/>
    <mergeCell ref="A6:A8"/>
    <mergeCell ref="B6:B8"/>
    <mergeCell ref="C6:C8"/>
    <mergeCell ref="D6:D8"/>
    <mergeCell ref="A10:B10"/>
    <mergeCell ref="E6:E8"/>
    <mergeCell ref="F6:F8"/>
    <mergeCell ref="A3:F3"/>
    <mergeCell ref="A4:F4"/>
    <mergeCell ref="A5:F5"/>
    <mergeCell ref="A20:B20"/>
  </mergeCells>
  <printOptions/>
  <pageMargins left="0.7480314960629921" right="0.7480314960629921" top="0.984251968503937" bottom="0.3937007874015748" header="0.5118110236220472" footer="0.5118110236220472"/>
  <pageSetup orientation="portrait" paperSize="9" scale="90" r:id="rId1"/>
  <headerFooter alignWithMargins="0">
    <oddHeader>&amp;RZ&amp;"Times New Roman,Normalny"&amp;8ałącznik Nr 2 do Sprawozdania
z wykonania budżetu
Powiatu Opatowskiego za 2020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09"/>
  <sheetViews>
    <sheetView showGridLines="0" view="pageLayout" workbookViewId="0" topLeftCell="A1">
      <pane ySplit="5235" topLeftCell="A1" activePane="bottomLeft" state="split"/>
      <selection pane="topLeft" activeCell="N8" sqref="N8:O10"/>
      <selection pane="bottomLeft" activeCell="A107" sqref="A107:T107"/>
    </sheetView>
  </sheetViews>
  <sheetFormatPr defaultColWidth="9.00390625" defaultRowHeight="12.75"/>
  <cols>
    <col min="1" max="1" width="3.375" style="14" customWidth="1"/>
    <col min="2" max="2" width="4.75390625" style="14" customWidth="1"/>
    <col min="3" max="3" width="5.25390625" style="14" customWidth="1"/>
    <col min="4" max="5" width="5.00390625" style="14" customWidth="1"/>
    <col min="6" max="6" width="5.125" style="14" customWidth="1"/>
    <col min="7" max="7" width="11.25390625" style="14" customWidth="1"/>
    <col min="8" max="8" width="6.375" style="14" customWidth="1"/>
    <col min="9" max="10" width="8.875" style="14" customWidth="1"/>
    <col min="11" max="11" width="10.125" style="14" customWidth="1"/>
    <col min="12" max="12" width="8.75390625" style="14" customWidth="1"/>
    <col min="13" max="13" width="8.25390625" style="14" customWidth="1"/>
    <col min="14" max="14" width="8.875" style="14" customWidth="1"/>
    <col min="15" max="15" width="8.75390625" style="14" customWidth="1"/>
    <col min="16" max="16" width="6.75390625" style="14" customWidth="1"/>
    <col min="17" max="17" width="7.875" style="14" customWidth="1"/>
    <col min="18" max="18" width="8.875" style="14" customWidth="1"/>
    <col min="19" max="20" width="9.00390625" style="14" customWidth="1"/>
    <col min="21" max="21" width="7.875" style="14" customWidth="1"/>
    <col min="22" max="16384" width="9.125" style="14" customWidth="1"/>
  </cols>
  <sheetData>
    <row r="1" spans="1:22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13"/>
      <c r="T1" s="114"/>
      <c r="U1" s="115"/>
      <c r="V1" s="20"/>
    </row>
    <row r="2" spans="1:22" ht="15.75">
      <c r="A2" s="116" t="s">
        <v>351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5"/>
    </row>
    <row r="3" spans="1:22" ht="15.75">
      <c r="A3" s="117" t="s">
        <v>257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5"/>
    </row>
    <row r="4" spans="1:22" ht="10.5" thickBot="1">
      <c r="A4" s="118" t="s">
        <v>19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5"/>
    </row>
    <row r="5" spans="1:22" ht="12.75" customHeight="1">
      <c r="A5" s="119" t="s">
        <v>142</v>
      </c>
      <c r="B5" s="120" t="s">
        <v>141</v>
      </c>
      <c r="C5" s="120" t="s">
        <v>256</v>
      </c>
      <c r="D5" s="120"/>
      <c r="E5" s="120" t="s">
        <v>255</v>
      </c>
      <c r="F5" s="120"/>
      <c r="G5" s="121" t="s">
        <v>254</v>
      </c>
      <c r="H5" s="122" t="s">
        <v>55</v>
      </c>
      <c r="I5" s="123" t="s">
        <v>253</v>
      </c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4"/>
      <c r="V5" s="15"/>
    </row>
    <row r="6" spans="1:22" ht="8.25" customHeight="1">
      <c r="A6" s="125"/>
      <c r="B6" s="126"/>
      <c r="C6" s="126"/>
      <c r="D6" s="126"/>
      <c r="E6" s="126"/>
      <c r="F6" s="126"/>
      <c r="G6" s="127"/>
      <c r="H6" s="128"/>
      <c r="I6" s="129" t="s">
        <v>252</v>
      </c>
      <c r="J6" s="126" t="s">
        <v>246</v>
      </c>
      <c r="K6" s="126"/>
      <c r="L6" s="126"/>
      <c r="M6" s="126"/>
      <c r="N6" s="126"/>
      <c r="O6" s="126"/>
      <c r="P6" s="126"/>
      <c r="Q6" s="126"/>
      <c r="R6" s="126" t="s">
        <v>251</v>
      </c>
      <c r="S6" s="126" t="s">
        <v>246</v>
      </c>
      <c r="T6" s="126"/>
      <c r="U6" s="130"/>
      <c r="V6" s="15"/>
    </row>
    <row r="7" spans="1:22" ht="6" customHeight="1">
      <c r="A7" s="125"/>
      <c r="B7" s="126"/>
      <c r="C7" s="126"/>
      <c r="D7" s="126"/>
      <c r="E7" s="126"/>
      <c r="F7" s="126"/>
      <c r="G7" s="127"/>
      <c r="H7" s="128"/>
      <c r="I7" s="129"/>
      <c r="J7" s="126"/>
      <c r="K7" s="126"/>
      <c r="L7" s="126"/>
      <c r="M7" s="126"/>
      <c r="N7" s="126"/>
      <c r="O7" s="126"/>
      <c r="P7" s="126"/>
      <c r="Q7" s="126"/>
      <c r="R7" s="126"/>
      <c r="S7" s="126" t="s">
        <v>250</v>
      </c>
      <c r="T7" s="131" t="s">
        <v>249</v>
      </c>
      <c r="U7" s="132" t="s">
        <v>248</v>
      </c>
      <c r="V7" s="15"/>
    </row>
    <row r="8" spans="1:22" ht="6.75" customHeight="1">
      <c r="A8" s="125"/>
      <c r="B8" s="126"/>
      <c r="C8" s="126"/>
      <c r="D8" s="126"/>
      <c r="E8" s="126"/>
      <c r="F8" s="126"/>
      <c r="G8" s="127"/>
      <c r="H8" s="128"/>
      <c r="I8" s="129"/>
      <c r="J8" s="126" t="s">
        <v>247</v>
      </c>
      <c r="K8" s="126" t="s">
        <v>246</v>
      </c>
      <c r="L8" s="126"/>
      <c r="M8" s="126" t="s">
        <v>245</v>
      </c>
      <c r="N8" s="126" t="s">
        <v>244</v>
      </c>
      <c r="O8" s="126" t="s">
        <v>243</v>
      </c>
      <c r="P8" s="126" t="s">
        <v>242</v>
      </c>
      <c r="Q8" s="126" t="s">
        <v>241</v>
      </c>
      <c r="R8" s="126"/>
      <c r="S8" s="126"/>
      <c r="T8" s="131"/>
      <c r="U8" s="132"/>
      <c r="V8" s="15"/>
    </row>
    <row r="9" spans="1:22" ht="9.75" customHeight="1">
      <c r="A9" s="125"/>
      <c r="B9" s="126"/>
      <c r="C9" s="126"/>
      <c r="D9" s="126"/>
      <c r="E9" s="126"/>
      <c r="F9" s="126"/>
      <c r="G9" s="127"/>
      <c r="H9" s="128"/>
      <c r="I9" s="129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1" t="s">
        <v>262</v>
      </c>
      <c r="U9" s="132"/>
      <c r="V9" s="15"/>
    </row>
    <row r="10" spans="1:22" ht="46.5" customHeight="1" thickBot="1">
      <c r="A10" s="133"/>
      <c r="B10" s="134"/>
      <c r="C10" s="134"/>
      <c r="D10" s="134"/>
      <c r="E10" s="134"/>
      <c r="F10" s="134"/>
      <c r="G10" s="135"/>
      <c r="H10" s="136"/>
      <c r="I10" s="137"/>
      <c r="J10" s="134"/>
      <c r="K10" s="138" t="s">
        <v>240</v>
      </c>
      <c r="L10" s="138" t="s">
        <v>239</v>
      </c>
      <c r="M10" s="134"/>
      <c r="N10" s="134"/>
      <c r="O10" s="134"/>
      <c r="P10" s="134"/>
      <c r="Q10" s="134"/>
      <c r="R10" s="134"/>
      <c r="S10" s="134"/>
      <c r="T10" s="139"/>
      <c r="U10" s="140"/>
      <c r="V10" s="15"/>
    </row>
    <row r="11" spans="1:22" s="18" customFormat="1" ht="15" customHeight="1" thickBot="1">
      <c r="A11" s="141" t="s">
        <v>238</v>
      </c>
      <c r="B11" s="142" t="s">
        <v>237</v>
      </c>
      <c r="C11" s="135" t="s">
        <v>236</v>
      </c>
      <c r="D11" s="135"/>
      <c r="E11" s="135" t="s">
        <v>235</v>
      </c>
      <c r="F11" s="135"/>
      <c r="G11" s="142" t="s">
        <v>234</v>
      </c>
      <c r="H11" s="143" t="s">
        <v>233</v>
      </c>
      <c r="I11" s="141" t="s">
        <v>232</v>
      </c>
      <c r="J11" s="142" t="s">
        <v>231</v>
      </c>
      <c r="K11" s="142" t="s">
        <v>230</v>
      </c>
      <c r="L11" s="142" t="s">
        <v>229</v>
      </c>
      <c r="M11" s="142" t="s">
        <v>228</v>
      </c>
      <c r="N11" s="142" t="s">
        <v>227</v>
      </c>
      <c r="O11" s="142" t="s">
        <v>226</v>
      </c>
      <c r="P11" s="142" t="s">
        <v>225</v>
      </c>
      <c r="Q11" s="142" t="s">
        <v>224</v>
      </c>
      <c r="R11" s="142" t="s">
        <v>223</v>
      </c>
      <c r="S11" s="142" t="s">
        <v>222</v>
      </c>
      <c r="T11" s="143" t="s">
        <v>221</v>
      </c>
      <c r="U11" s="144" t="s">
        <v>220</v>
      </c>
      <c r="V11" s="19"/>
    </row>
    <row r="12" spans="1:22" s="16" customFormat="1" ht="26.25" customHeight="1">
      <c r="A12" s="145" t="s">
        <v>91</v>
      </c>
      <c r="B12" s="146"/>
      <c r="C12" s="147" t="s">
        <v>219</v>
      </c>
      <c r="D12" s="147"/>
      <c r="E12" s="148">
        <f>SUM(E13:F13)</f>
        <v>30000</v>
      </c>
      <c r="F12" s="148"/>
      <c r="G12" s="149">
        <f>SUM(G13:G13)</f>
        <v>1193.9</v>
      </c>
      <c r="H12" s="149">
        <f aca="true" t="shared" si="0" ref="H12:H42">SUM(G12/E12)*100</f>
        <v>3.9796666666666667</v>
      </c>
      <c r="I12" s="149">
        <f aca="true" t="shared" si="1" ref="I12:U12">SUM(I13:I13)</f>
        <v>1193.9</v>
      </c>
      <c r="J12" s="149">
        <f t="shared" si="1"/>
        <v>1193.9</v>
      </c>
      <c r="K12" s="149">
        <f t="shared" si="1"/>
        <v>1157</v>
      </c>
      <c r="L12" s="149">
        <f t="shared" si="1"/>
        <v>36.9</v>
      </c>
      <c r="M12" s="149">
        <f t="shared" si="1"/>
        <v>0</v>
      </c>
      <c r="N12" s="149">
        <f t="shared" si="1"/>
        <v>0</v>
      </c>
      <c r="O12" s="149">
        <f t="shared" si="1"/>
        <v>0</v>
      </c>
      <c r="P12" s="149">
        <f t="shared" si="1"/>
        <v>0</v>
      </c>
      <c r="Q12" s="149">
        <f t="shared" si="1"/>
        <v>0</v>
      </c>
      <c r="R12" s="149">
        <f t="shared" si="1"/>
        <v>0</v>
      </c>
      <c r="S12" s="149">
        <f t="shared" si="1"/>
        <v>0</v>
      </c>
      <c r="T12" s="149">
        <f t="shared" si="1"/>
        <v>0</v>
      </c>
      <c r="U12" s="150">
        <f t="shared" si="1"/>
        <v>0</v>
      </c>
      <c r="V12" s="17"/>
    </row>
    <row r="13" spans="1:22" ht="18" customHeight="1">
      <c r="A13" s="151"/>
      <c r="B13" s="152" t="s">
        <v>90</v>
      </c>
      <c r="C13" s="153" t="s">
        <v>149</v>
      </c>
      <c r="D13" s="153"/>
      <c r="E13" s="154">
        <v>30000</v>
      </c>
      <c r="F13" s="154"/>
      <c r="G13" s="40">
        <f>SUM(I13+R13)</f>
        <v>1193.9</v>
      </c>
      <c r="H13" s="40">
        <f t="shared" si="0"/>
        <v>3.9796666666666667</v>
      </c>
      <c r="I13" s="40">
        <f>SUM(J13+M13+N13+O13+P13+Q13)</f>
        <v>1193.9</v>
      </c>
      <c r="J13" s="40">
        <f>SUM(K13+L13)</f>
        <v>1193.9</v>
      </c>
      <c r="K13" s="40">
        <v>1157</v>
      </c>
      <c r="L13" s="40">
        <v>36.9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f>SUM(S13)</f>
        <v>0</v>
      </c>
      <c r="S13" s="40">
        <v>0</v>
      </c>
      <c r="T13" s="38">
        <v>0</v>
      </c>
      <c r="U13" s="34">
        <v>0</v>
      </c>
      <c r="V13" s="15"/>
    </row>
    <row r="14" spans="1:22" s="16" customFormat="1" ht="14.25" customHeight="1">
      <c r="A14" s="155" t="s">
        <v>100</v>
      </c>
      <c r="B14" s="156"/>
      <c r="C14" s="157" t="s">
        <v>218</v>
      </c>
      <c r="D14" s="157"/>
      <c r="E14" s="158">
        <f>SUM(E15:F16)</f>
        <v>294467</v>
      </c>
      <c r="F14" s="158"/>
      <c r="G14" s="159">
        <f>SUM(G15:G16)</f>
        <v>243754.24</v>
      </c>
      <c r="H14" s="159">
        <f t="shared" si="0"/>
        <v>82.77811775173448</v>
      </c>
      <c r="I14" s="159">
        <f aca="true" t="shared" si="2" ref="I14:O14">SUM(I15:I16)</f>
        <v>243754.24</v>
      </c>
      <c r="J14" s="159">
        <f t="shared" si="2"/>
        <v>7532.68</v>
      </c>
      <c r="K14" s="159">
        <f t="shared" si="2"/>
        <v>0</v>
      </c>
      <c r="L14" s="159">
        <f t="shared" si="2"/>
        <v>7532.68</v>
      </c>
      <c r="M14" s="159">
        <f t="shared" si="2"/>
        <v>0</v>
      </c>
      <c r="N14" s="159">
        <f t="shared" si="2"/>
        <v>236221.56</v>
      </c>
      <c r="O14" s="159">
        <f t="shared" si="2"/>
        <v>0</v>
      </c>
      <c r="P14" s="159">
        <v>0</v>
      </c>
      <c r="Q14" s="159">
        <f>SUM(Q15:Q16)</f>
        <v>0</v>
      </c>
      <c r="R14" s="159">
        <f>SUM(R15:R16)</f>
        <v>0</v>
      </c>
      <c r="S14" s="159">
        <f>SUM(S15:S16)</f>
        <v>0</v>
      </c>
      <c r="T14" s="159">
        <f>SUM(T15:T16)</f>
        <v>0</v>
      </c>
      <c r="U14" s="160">
        <f>SUM(U15:U16)</f>
        <v>0</v>
      </c>
      <c r="V14" s="17"/>
    </row>
    <row r="15" spans="1:22" ht="17.25" customHeight="1">
      <c r="A15" s="161"/>
      <c r="B15" s="152" t="s">
        <v>99</v>
      </c>
      <c r="C15" s="153" t="s">
        <v>217</v>
      </c>
      <c r="D15" s="153"/>
      <c r="E15" s="154">
        <v>246767</v>
      </c>
      <c r="F15" s="154"/>
      <c r="G15" s="40">
        <f>SUM(I15+R15)</f>
        <v>236367.93</v>
      </c>
      <c r="H15" s="40">
        <f t="shared" si="0"/>
        <v>95.78587493465496</v>
      </c>
      <c r="I15" s="40">
        <f>SUM(J15+M15+N15+O15+P15+Q15)</f>
        <v>236367.93</v>
      </c>
      <c r="J15" s="40">
        <f>SUM(K15+L15)</f>
        <v>146.37</v>
      </c>
      <c r="K15" s="40">
        <v>0</v>
      </c>
      <c r="L15" s="40">
        <v>146.37</v>
      </c>
      <c r="M15" s="40">
        <v>0</v>
      </c>
      <c r="N15" s="40">
        <v>236221.56</v>
      </c>
      <c r="O15" s="40">
        <v>0</v>
      </c>
      <c r="P15" s="40">
        <v>0</v>
      </c>
      <c r="Q15" s="40">
        <v>0</v>
      </c>
      <c r="R15" s="40">
        <f>SUM(S15)</f>
        <v>0</v>
      </c>
      <c r="S15" s="40">
        <v>0</v>
      </c>
      <c r="T15" s="38">
        <v>0</v>
      </c>
      <c r="U15" s="34">
        <v>0</v>
      </c>
      <c r="V15" s="15"/>
    </row>
    <row r="16" spans="1:22" ht="30" customHeight="1">
      <c r="A16" s="151"/>
      <c r="B16" s="152" t="s">
        <v>216</v>
      </c>
      <c r="C16" s="153" t="s">
        <v>215</v>
      </c>
      <c r="D16" s="153"/>
      <c r="E16" s="154">
        <v>47700</v>
      </c>
      <c r="F16" s="154"/>
      <c r="G16" s="40">
        <f>SUM(I16+R16)</f>
        <v>7386.31</v>
      </c>
      <c r="H16" s="40">
        <f t="shared" si="0"/>
        <v>15.484926624737946</v>
      </c>
      <c r="I16" s="40">
        <f>SUM(J16+M16+N16+O16+P16+Q16)</f>
        <v>7386.31</v>
      </c>
      <c r="J16" s="40">
        <f>SUM(K16+L16)</f>
        <v>7386.31</v>
      </c>
      <c r="K16" s="40">
        <v>0</v>
      </c>
      <c r="L16" s="40">
        <v>7386.31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38">
        <v>0</v>
      </c>
      <c r="U16" s="34">
        <v>0</v>
      </c>
      <c r="V16" s="15"/>
    </row>
    <row r="17" spans="1:22" s="16" customFormat="1" ht="20.25" customHeight="1">
      <c r="A17" s="155" t="s">
        <v>75</v>
      </c>
      <c r="B17" s="156"/>
      <c r="C17" s="157" t="s">
        <v>214</v>
      </c>
      <c r="D17" s="157"/>
      <c r="E17" s="158">
        <f>SUM(E18:F21)</f>
        <v>8631590</v>
      </c>
      <c r="F17" s="158"/>
      <c r="G17" s="159">
        <f>SUM(G18:G21)</f>
        <v>6706027.369999999</v>
      </c>
      <c r="H17" s="159">
        <f t="shared" si="0"/>
        <v>77.69168102284746</v>
      </c>
      <c r="I17" s="159">
        <f>SUM(I18:I21)</f>
        <v>4037348.1599999997</v>
      </c>
      <c r="J17" s="159">
        <f>SUM(J18:J21)</f>
        <v>3680502.1199999996</v>
      </c>
      <c r="K17" s="159">
        <f>SUM(K18:K21)</f>
        <v>1392026.19</v>
      </c>
      <c r="L17" s="159">
        <f>SUM(L18:L21)</f>
        <v>2288475.93</v>
      </c>
      <c r="M17" s="159">
        <f>SUM(M18:M20)</f>
        <v>327956</v>
      </c>
      <c r="N17" s="159">
        <f>SUM(N18:N20)</f>
        <v>28890.04</v>
      </c>
      <c r="O17" s="159">
        <f>SUM(O18:O20)</f>
        <v>0</v>
      </c>
      <c r="P17" s="159">
        <v>0</v>
      </c>
      <c r="Q17" s="159">
        <v>0</v>
      </c>
      <c r="R17" s="159">
        <f>SUM(R18:R21)</f>
        <v>2668679.21</v>
      </c>
      <c r="S17" s="159">
        <f>SUM(S18:S21)</f>
        <v>2668679.21</v>
      </c>
      <c r="T17" s="159">
        <f>SUM(T18:T20)</f>
        <v>0</v>
      </c>
      <c r="U17" s="160">
        <f>SUM(U18:U20)</f>
        <v>0</v>
      </c>
      <c r="V17" s="17"/>
    </row>
    <row r="18" spans="1:22" ht="28.5" customHeight="1">
      <c r="A18" s="161"/>
      <c r="B18" s="152" t="s">
        <v>321</v>
      </c>
      <c r="C18" s="162" t="s">
        <v>322</v>
      </c>
      <c r="D18" s="163"/>
      <c r="E18" s="164">
        <v>1194162</v>
      </c>
      <c r="F18" s="165"/>
      <c r="G18" s="40">
        <f>SUM(I18+R18)</f>
        <v>1114182.17</v>
      </c>
      <c r="H18" s="40">
        <f t="shared" si="0"/>
        <v>93.30243049100541</v>
      </c>
      <c r="I18" s="40">
        <f>SUM(J18+M18+N18+O18+P18+Q18)</f>
        <v>902682.17</v>
      </c>
      <c r="J18" s="40">
        <f>SUM(K18+L18)</f>
        <v>574726.17</v>
      </c>
      <c r="K18" s="40">
        <v>0</v>
      </c>
      <c r="L18" s="40">
        <v>574726.17</v>
      </c>
      <c r="M18" s="40">
        <v>327956</v>
      </c>
      <c r="N18" s="40">
        <v>0</v>
      </c>
      <c r="O18" s="40">
        <v>0</v>
      </c>
      <c r="P18" s="40">
        <v>0</v>
      </c>
      <c r="Q18" s="40">
        <v>0</v>
      </c>
      <c r="R18" s="40">
        <f>SUM(S18)</f>
        <v>211500</v>
      </c>
      <c r="S18" s="40">
        <v>211500</v>
      </c>
      <c r="T18" s="38">
        <v>0</v>
      </c>
      <c r="U18" s="34">
        <v>0</v>
      </c>
      <c r="V18" s="15"/>
    </row>
    <row r="19" spans="1:22" ht="28.5" customHeight="1">
      <c r="A19" s="161"/>
      <c r="B19" s="152" t="s">
        <v>76</v>
      </c>
      <c r="C19" s="162" t="s">
        <v>213</v>
      </c>
      <c r="D19" s="163"/>
      <c r="E19" s="164">
        <v>7321145</v>
      </c>
      <c r="F19" s="165"/>
      <c r="G19" s="40">
        <f>SUM(I19+R19)</f>
        <v>5590799.4399999995</v>
      </c>
      <c r="H19" s="40">
        <f t="shared" si="0"/>
        <v>76.36509644324761</v>
      </c>
      <c r="I19" s="40">
        <f>SUM(J19+M19+N19+O19+P19+Q19)</f>
        <v>3133620.23</v>
      </c>
      <c r="J19" s="40">
        <f>SUM(K19+L19)</f>
        <v>3104730.19</v>
      </c>
      <c r="K19" s="40">
        <v>1390980.43</v>
      </c>
      <c r="L19" s="40">
        <v>1713749.76</v>
      </c>
      <c r="M19" s="40">
        <v>0</v>
      </c>
      <c r="N19" s="40">
        <v>28890.04</v>
      </c>
      <c r="O19" s="40">
        <v>0</v>
      </c>
      <c r="P19" s="40">
        <v>0</v>
      </c>
      <c r="Q19" s="40">
        <v>0</v>
      </c>
      <c r="R19" s="40">
        <f>SUM(S19)</f>
        <v>2457179.21</v>
      </c>
      <c r="S19" s="40">
        <v>2457179.21</v>
      </c>
      <c r="T19" s="38">
        <v>0</v>
      </c>
      <c r="U19" s="34">
        <v>0</v>
      </c>
      <c r="V19" s="15"/>
    </row>
    <row r="20" spans="1:22" ht="26.25" customHeight="1">
      <c r="A20" s="151"/>
      <c r="B20" s="152" t="s">
        <v>74</v>
      </c>
      <c r="C20" s="153" t="s">
        <v>195</v>
      </c>
      <c r="D20" s="153"/>
      <c r="E20" s="154">
        <v>115000</v>
      </c>
      <c r="F20" s="154"/>
      <c r="G20" s="40">
        <f>SUM(I20+R20)</f>
        <v>0</v>
      </c>
      <c r="H20" s="40">
        <f t="shared" si="0"/>
        <v>0</v>
      </c>
      <c r="I20" s="40">
        <f>SUM(J20+M20+N20+O20+P20+Q20)</f>
        <v>0</v>
      </c>
      <c r="J20" s="40">
        <f>SUM(K20+L20)</f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f>SUM(S20)</f>
        <v>0</v>
      </c>
      <c r="S20" s="40">
        <v>0</v>
      </c>
      <c r="T20" s="38">
        <v>0</v>
      </c>
      <c r="U20" s="34">
        <v>0</v>
      </c>
      <c r="V20" s="15"/>
    </row>
    <row r="21" spans="1:22" ht="26.25" customHeight="1">
      <c r="A21" s="166"/>
      <c r="B21" s="152" t="s">
        <v>271</v>
      </c>
      <c r="C21" s="153" t="s">
        <v>149</v>
      </c>
      <c r="D21" s="153"/>
      <c r="E21" s="154">
        <v>1283</v>
      </c>
      <c r="F21" s="154"/>
      <c r="G21" s="40">
        <f>SUM(I21+R21)</f>
        <v>1045.76</v>
      </c>
      <c r="H21" s="40">
        <f t="shared" si="0"/>
        <v>81.50896336710835</v>
      </c>
      <c r="I21" s="40">
        <f>SUM(J21+M21+N21+O21+P21+Q21)</f>
        <v>1045.76</v>
      </c>
      <c r="J21" s="40">
        <f>SUM(K21+L21)</f>
        <v>1045.76</v>
      </c>
      <c r="K21" s="40">
        <v>1045.76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f>SUM(S21)</f>
        <v>0</v>
      </c>
      <c r="S21" s="40">
        <v>0</v>
      </c>
      <c r="T21" s="38">
        <v>0</v>
      </c>
      <c r="U21" s="34">
        <v>0</v>
      </c>
      <c r="V21" s="15"/>
    </row>
    <row r="22" spans="1:22" ht="18.75" customHeight="1">
      <c r="A22" s="167">
        <v>630</v>
      </c>
      <c r="B22" s="152"/>
      <c r="C22" s="168" t="s">
        <v>265</v>
      </c>
      <c r="D22" s="169"/>
      <c r="E22" s="158">
        <f>SUM(E23)</f>
        <v>332</v>
      </c>
      <c r="F22" s="158"/>
      <c r="G22" s="159">
        <f>SUM(G23)</f>
        <v>0</v>
      </c>
      <c r="H22" s="159">
        <f t="shared" si="0"/>
        <v>0</v>
      </c>
      <c r="I22" s="159">
        <f>SUM(I23)</f>
        <v>0</v>
      </c>
      <c r="J22" s="159">
        <f>SUM(J23)</f>
        <v>0</v>
      </c>
      <c r="K22" s="159">
        <f>SUM(K23)</f>
        <v>0</v>
      </c>
      <c r="L22" s="159">
        <f>SUM(L23)</f>
        <v>0</v>
      </c>
      <c r="M22" s="159">
        <f>SUM(M23:M24)</f>
        <v>0</v>
      </c>
      <c r="N22" s="159">
        <f>SUM(N23:N24)</f>
        <v>0</v>
      </c>
      <c r="O22" s="159">
        <f>SUM(O23:O24)</f>
        <v>0</v>
      </c>
      <c r="P22" s="159">
        <v>0</v>
      </c>
      <c r="Q22" s="159">
        <v>0</v>
      </c>
      <c r="R22" s="159">
        <f>SUM(R23)</f>
        <v>0</v>
      </c>
      <c r="S22" s="159">
        <f>SUM(S23)</f>
        <v>0</v>
      </c>
      <c r="T22" s="159">
        <f>SUM(T23)</f>
        <v>0</v>
      </c>
      <c r="U22" s="160">
        <f>SUM(U23:U24)</f>
        <v>0</v>
      </c>
      <c r="V22" s="15"/>
    </row>
    <row r="23" spans="1:22" ht="15.75" customHeight="1">
      <c r="A23" s="170"/>
      <c r="B23" s="152" t="s">
        <v>266</v>
      </c>
      <c r="C23" s="162" t="s">
        <v>149</v>
      </c>
      <c r="D23" s="163"/>
      <c r="E23" s="154">
        <v>332</v>
      </c>
      <c r="F23" s="154"/>
      <c r="G23" s="40">
        <f>SUM(I23+R23)</f>
        <v>0</v>
      </c>
      <c r="H23" s="40">
        <f t="shared" si="0"/>
        <v>0</v>
      </c>
      <c r="I23" s="40">
        <f>SUM(J23+M23+N23+O23+P23+Q23)</f>
        <v>0</v>
      </c>
      <c r="J23" s="40">
        <f>SUM(K23+L23)</f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f>SUM(S23)</f>
        <v>0</v>
      </c>
      <c r="S23" s="40">
        <v>0</v>
      </c>
      <c r="T23" s="38">
        <v>0</v>
      </c>
      <c r="U23" s="34">
        <v>0</v>
      </c>
      <c r="V23" s="15"/>
    </row>
    <row r="24" spans="1:22" s="16" customFormat="1" ht="32.25" customHeight="1">
      <c r="A24" s="155" t="s">
        <v>89</v>
      </c>
      <c r="B24" s="156"/>
      <c r="C24" s="157" t="s">
        <v>212</v>
      </c>
      <c r="D24" s="157"/>
      <c r="E24" s="158">
        <f>SUM(E25:F26)</f>
        <v>1602576</v>
      </c>
      <c r="F24" s="158"/>
      <c r="G24" s="159">
        <f>SUM(G25:G26)</f>
        <v>956135.95</v>
      </c>
      <c r="H24" s="159">
        <f t="shared" si="0"/>
        <v>59.662440346042864</v>
      </c>
      <c r="I24" s="159">
        <f>SUM(I25:I26)</f>
        <v>133274.56</v>
      </c>
      <c r="J24" s="159">
        <f>SUM(J25:J26)</f>
        <v>133274.56</v>
      </c>
      <c r="K24" s="159">
        <f>SUM(K25:K26)</f>
        <v>39256</v>
      </c>
      <c r="L24" s="159">
        <f>SUM(L25:L26)</f>
        <v>94018.56</v>
      </c>
      <c r="M24" s="159">
        <f>SUM(M25)</f>
        <v>0</v>
      </c>
      <c r="N24" s="159">
        <f>SUM(N25)</f>
        <v>0</v>
      </c>
      <c r="O24" s="159">
        <f>SUM(O25)</f>
        <v>0</v>
      </c>
      <c r="P24" s="159">
        <v>0</v>
      </c>
      <c r="Q24" s="159">
        <f>SUM(Q25)</f>
        <v>0</v>
      </c>
      <c r="R24" s="159">
        <f>SUM(R25:R26)</f>
        <v>822861.39</v>
      </c>
      <c r="S24" s="159">
        <f>SUM(S25:S26)</f>
        <v>822861.39</v>
      </c>
      <c r="T24" s="159">
        <f>SUM(T25:T26)</f>
        <v>0</v>
      </c>
      <c r="U24" s="160">
        <f>SUM(U25)</f>
        <v>0</v>
      </c>
      <c r="V24" s="17"/>
    </row>
    <row r="25" spans="1:22" ht="36" customHeight="1">
      <c r="A25" s="171"/>
      <c r="B25" s="152" t="s">
        <v>88</v>
      </c>
      <c r="C25" s="162" t="s">
        <v>211</v>
      </c>
      <c r="D25" s="163"/>
      <c r="E25" s="164">
        <v>1402576</v>
      </c>
      <c r="F25" s="165"/>
      <c r="G25" s="40">
        <f>SUM(I25+R25)</f>
        <v>756135.95</v>
      </c>
      <c r="H25" s="40">
        <f t="shared" si="0"/>
        <v>53.91051536601225</v>
      </c>
      <c r="I25" s="40">
        <f>SUM(J25+M25+N25+O25+P25+Q25)</f>
        <v>133274.56</v>
      </c>
      <c r="J25" s="40">
        <f>SUM(K25+L25)</f>
        <v>133274.56</v>
      </c>
      <c r="K25" s="40">
        <v>39256</v>
      </c>
      <c r="L25" s="40">
        <v>94018.56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622861.39</v>
      </c>
      <c r="S25" s="40">
        <v>622861.39</v>
      </c>
      <c r="T25" s="38">
        <v>0</v>
      </c>
      <c r="U25" s="34">
        <v>0</v>
      </c>
      <c r="V25" s="15"/>
    </row>
    <row r="26" spans="1:22" ht="27.75" customHeight="1">
      <c r="A26" s="172"/>
      <c r="B26" s="152" t="s">
        <v>323</v>
      </c>
      <c r="C26" s="162" t="s">
        <v>149</v>
      </c>
      <c r="D26" s="163"/>
      <c r="E26" s="164">
        <v>200000</v>
      </c>
      <c r="F26" s="165"/>
      <c r="G26" s="40">
        <f>SUM(I26+R26)</f>
        <v>200000</v>
      </c>
      <c r="H26" s="40">
        <f t="shared" si="0"/>
        <v>100</v>
      </c>
      <c r="I26" s="40">
        <f>SUM(J26+M26+N26+O26+P26+Q26)</f>
        <v>0</v>
      </c>
      <c r="J26" s="40">
        <f>SUM(K26+L26)</f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200000</v>
      </c>
      <c r="S26" s="40">
        <v>200000</v>
      </c>
      <c r="T26" s="38">
        <v>0</v>
      </c>
      <c r="U26" s="34">
        <v>0</v>
      </c>
      <c r="V26" s="15"/>
    </row>
    <row r="27" spans="1:22" s="16" customFormat="1" ht="24.75" customHeight="1">
      <c r="A27" s="155" t="s">
        <v>87</v>
      </c>
      <c r="B27" s="156"/>
      <c r="C27" s="168" t="s">
        <v>210</v>
      </c>
      <c r="D27" s="169"/>
      <c r="E27" s="173">
        <f>SUM(E28:F30)</f>
        <v>3568427</v>
      </c>
      <c r="F27" s="174"/>
      <c r="G27" s="159">
        <f>SUM(G28:G30)</f>
        <v>1556386.76</v>
      </c>
      <c r="H27" s="159">
        <f t="shared" si="0"/>
        <v>43.615485478615646</v>
      </c>
      <c r="I27" s="159">
        <f>SUM(I28:I30)</f>
        <v>641643.88</v>
      </c>
      <c r="J27" s="159">
        <f>SUM(J28:J30)</f>
        <v>641643.88</v>
      </c>
      <c r="K27" s="159">
        <f>SUM(K28:K30)</f>
        <v>506187.49</v>
      </c>
      <c r="L27" s="159">
        <f>SUM(L28:L30)</f>
        <v>135456.39</v>
      </c>
      <c r="M27" s="159">
        <f>SUM(M29:M30)</f>
        <v>0</v>
      </c>
      <c r="N27" s="159">
        <f>SUM(N28:N30)</f>
        <v>0</v>
      </c>
      <c r="O27" s="159">
        <f>SUM(O29:O29)</f>
        <v>0</v>
      </c>
      <c r="P27" s="159">
        <v>0</v>
      </c>
      <c r="Q27" s="159">
        <f>SUM(Q29:Q29)</f>
        <v>0</v>
      </c>
      <c r="R27" s="159">
        <f>SUM(R28:R30)</f>
        <v>914742.88</v>
      </c>
      <c r="S27" s="159">
        <f>SUM(S28:S30)</f>
        <v>914742.88</v>
      </c>
      <c r="T27" s="159">
        <f>SUM(T28:T30)</f>
        <v>886969.48</v>
      </c>
      <c r="U27" s="160">
        <f>SUM(U29:U29)</f>
        <v>0</v>
      </c>
      <c r="V27" s="17"/>
    </row>
    <row r="28" spans="1:22" s="16" customFormat="1" ht="40.5" customHeight="1">
      <c r="A28" s="171"/>
      <c r="B28" s="152" t="s">
        <v>209</v>
      </c>
      <c r="C28" s="175" t="s">
        <v>277</v>
      </c>
      <c r="D28" s="176"/>
      <c r="E28" s="177">
        <v>334000</v>
      </c>
      <c r="F28" s="178"/>
      <c r="G28" s="40">
        <f>SUM(I28+R28)</f>
        <v>316785.63</v>
      </c>
      <c r="H28" s="40">
        <f t="shared" si="0"/>
        <v>94.84599700598802</v>
      </c>
      <c r="I28" s="40">
        <f>SUM(J28+M28+N28+O28+P28+Q28)</f>
        <v>289012.23</v>
      </c>
      <c r="J28" s="40">
        <f>SUM(K28+L28)</f>
        <v>289012.23</v>
      </c>
      <c r="K28" s="40">
        <v>208000</v>
      </c>
      <c r="L28" s="40">
        <v>81012.23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f>SUM(S28)</f>
        <v>27773.4</v>
      </c>
      <c r="S28" s="40">
        <v>27773.4</v>
      </c>
      <c r="T28" s="38">
        <v>0</v>
      </c>
      <c r="U28" s="34">
        <v>0</v>
      </c>
      <c r="V28" s="17"/>
    </row>
    <row r="29" spans="1:22" ht="24" customHeight="1">
      <c r="A29" s="171"/>
      <c r="B29" s="152" t="s">
        <v>86</v>
      </c>
      <c r="C29" s="162" t="s">
        <v>208</v>
      </c>
      <c r="D29" s="163"/>
      <c r="E29" s="164">
        <v>352645</v>
      </c>
      <c r="F29" s="165"/>
      <c r="G29" s="40">
        <f>SUM(I29+R29)</f>
        <v>352631.65</v>
      </c>
      <c r="H29" s="40">
        <f t="shared" si="0"/>
        <v>99.99621432318622</v>
      </c>
      <c r="I29" s="40">
        <f>SUM(J29+M29+N29+O29+P29+Q29)</f>
        <v>352631.65</v>
      </c>
      <c r="J29" s="40">
        <f>SUM(K29+L29)</f>
        <v>352631.65</v>
      </c>
      <c r="K29" s="40">
        <v>298187.49</v>
      </c>
      <c r="L29" s="40">
        <v>54444.16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f>SUM(S29)</f>
        <v>0</v>
      </c>
      <c r="S29" s="40">
        <v>0</v>
      </c>
      <c r="T29" s="38">
        <v>0</v>
      </c>
      <c r="U29" s="34">
        <v>0</v>
      </c>
      <c r="V29" s="15"/>
    </row>
    <row r="30" spans="1:22" ht="24" customHeight="1">
      <c r="A30" s="172"/>
      <c r="B30" s="152" t="s">
        <v>269</v>
      </c>
      <c r="C30" s="162" t="s">
        <v>149</v>
      </c>
      <c r="D30" s="163"/>
      <c r="E30" s="164">
        <v>2881782</v>
      </c>
      <c r="F30" s="165"/>
      <c r="G30" s="40">
        <f>SUM(I30+R30)</f>
        <v>886969.48</v>
      </c>
      <c r="H30" s="40">
        <f t="shared" si="0"/>
        <v>30.778507187566582</v>
      </c>
      <c r="I30" s="40">
        <f>SUM(J30+M30+N30+O30+P30+Q30)</f>
        <v>0</v>
      </c>
      <c r="J30" s="40">
        <f>SUM(K30+L30)</f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886969.48</v>
      </c>
      <c r="S30" s="40">
        <v>886969.48</v>
      </c>
      <c r="T30" s="38">
        <v>886969.48</v>
      </c>
      <c r="U30" s="34">
        <v>0</v>
      </c>
      <c r="V30" s="15"/>
    </row>
    <row r="31" spans="1:22" ht="24" customHeight="1">
      <c r="A31" s="167">
        <v>720</v>
      </c>
      <c r="B31" s="152"/>
      <c r="C31" s="168" t="s">
        <v>300</v>
      </c>
      <c r="D31" s="169"/>
      <c r="E31" s="158">
        <f>SUM(E32)</f>
        <v>14880</v>
      </c>
      <c r="F31" s="158"/>
      <c r="G31" s="159">
        <f>SUM(G32)</f>
        <v>11070</v>
      </c>
      <c r="H31" s="159">
        <f t="shared" si="0"/>
        <v>74.39516129032258</v>
      </c>
      <c r="I31" s="159">
        <f aca="true" t="shared" si="3" ref="I31:N31">SUM(I32)</f>
        <v>11070</v>
      </c>
      <c r="J31" s="159">
        <f t="shared" si="3"/>
        <v>11070</v>
      </c>
      <c r="K31" s="159">
        <f t="shared" si="3"/>
        <v>0</v>
      </c>
      <c r="L31" s="159">
        <f t="shared" si="3"/>
        <v>11070</v>
      </c>
      <c r="M31" s="159">
        <f t="shared" si="3"/>
        <v>0</v>
      </c>
      <c r="N31" s="159">
        <f t="shared" si="3"/>
        <v>0</v>
      </c>
      <c r="O31" s="159">
        <f>SUM(O32:O33)</f>
        <v>0</v>
      </c>
      <c r="P31" s="159">
        <v>0</v>
      </c>
      <c r="Q31" s="159">
        <v>0</v>
      </c>
      <c r="R31" s="159">
        <f>SUM(R32)</f>
        <v>0</v>
      </c>
      <c r="S31" s="159">
        <f>SUM(S32)</f>
        <v>0</v>
      </c>
      <c r="T31" s="159">
        <f>SUM(T32)</f>
        <v>0</v>
      </c>
      <c r="U31" s="160">
        <f>SUM(U32:U33)</f>
        <v>0</v>
      </c>
      <c r="V31" s="15"/>
    </row>
    <row r="32" spans="1:22" ht="24" customHeight="1">
      <c r="A32" s="170"/>
      <c r="B32" s="152" t="s">
        <v>299</v>
      </c>
      <c r="C32" s="162" t="s">
        <v>149</v>
      </c>
      <c r="D32" s="163"/>
      <c r="E32" s="154">
        <v>14880</v>
      </c>
      <c r="F32" s="154"/>
      <c r="G32" s="40">
        <f>SUM(I32+R32)</f>
        <v>11070</v>
      </c>
      <c r="H32" s="40">
        <f t="shared" si="0"/>
        <v>74.39516129032258</v>
      </c>
      <c r="I32" s="40">
        <f>SUM(J32+M32+N32+O32+P32+Q32)</f>
        <v>11070</v>
      </c>
      <c r="J32" s="40">
        <f>SUM(K32+L32)</f>
        <v>11070</v>
      </c>
      <c r="K32" s="40">
        <v>0</v>
      </c>
      <c r="L32" s="40">
        <v>11070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f>SUM(S32)</f>
        <v>0</v>
      </c>
      <c r="S32" s="40">
        <v>0</v>
      </c>
      <c r="T32" s="38">
        <v>0</v>
      </c>
      <c r="U32" s="34">
        <v>0</v>
      </c>
      <c r="V32" s="15"/>
    </row>
    <row r="33" spans="1:22" s="16" customFormat="1" ht="28.5" customHeight="1">
      <c r="A33" s="155" t="s">
        <v>68</v>
      </c>
      <c r="B33" s="156"/>
      <c r="C33" s="157" t="s">
        <v>207</v>
      </c>
      <c r="D33" s="157"/>
      <c r="E33" s="158">
        <f>SUM(E34:F38)</f>
        <v>10167999</v>
      </c>
      <c r="F33" s="158"/>
      <c r="G33" s="159">
        <f>SUM(G34:G38)</f>
        <v>7526179.92</v>
      </c>
      <c r="H33" s="159">
        <f t="shared" si="0"/>
        <v>74.01829917567852</v>
      </c>
      <c r="I33" s="159">
        <f>SUM(I34:I38)</f>
        <v>7396179.92</v>
      </c>
      <c r="J33" s="159">
        <f>SUM(J34:J38)</f>
        <v>7131055.82</v>
      </c>
      <c r="K33" s="159">
        <f>SUM(K34:K38)</f>
        <v>4560363.550000001</v>
      </c>
      <c r="L33" s="159">
        <f>SUM(L34:L38)</f>
        <v>2570692.27</v>
      </c>
      <c r="M33" s="159">
        <f>SUM(M34+M35+M36+M37+M38)</f>
        <v>0</v>
      </c>
      <c r="N33" s="159">
        <f>SUM(N34:N38)</f>
        <v>265124.1</v>
      </c>
      <c r="O33" s="159">
        <f>SUM(O34:O38)</f>
        <v>0</v>
      </c>
      <c r="P33" s="159">
        <v>0</v>
      </c>
      <c r="Q33" s="159">
        <f>SUM(Q34:Q38)</f>
        <v>0</v>
      </c>
      <c r="R33" s="159">
        <f>SUM(R34:R38)</f>
        <v>130000</v>
      </c>
      <c r="S33" s="159">
        <f>SUM(S34:S38)</f>
        <v>130000</v>
      </c>
      <c r="T33" s="159">
        <f>SUM(T34:T38)</f>
        <v>0</v>
      </c>
      <c r="U33" s="160">
        <f>SUM(U34:U38)</f>
        <v>0</v>
      </c>
      <c r="V33" s="17"/>
    </row>
    <row r="34" spans="1:22" ht="32.25" customHeight="1">
      <c r="A34" s="161"/>
      <c r="B34" s="152" t="s">
        <v>206</v>
      </c>
      <c r="C34" s="153" t="s">
        <v>205</v>
      </c>
      <c r="D34" s="153"/>
      <c r="E34" s="154">
        <v>373700</v>
      </c>
      <c r="F34" s="154"/>
      <c r="G34" s="40">
        <f>SUM(I34+R34)</f>
        <v>320756.93</v>
      </c>
      <c r="H34" s="40">
        <f t="shared" si="0"/>
        <v>85.83273481402193</v>
      </c>
      <c r="I34" s="40">
        <f>SUM(J34+M34+N34+O34+P34+Q34)</f>
        <v>320756.93</v>
      </c>
      <c r="J34" s="40">
        <f>SUM(K34+L34)</f>
        <v>63944.93</v>
      </c>
      <c r="K34" s="40">
        <v>0</v>
      </c>
      <c r="L34" s="40">
        <v>63944.93</v>
      </c>
      <c r="M34" s="40">
        <v>0</v>
      </c>
      <c r="N34" s="40">
        <v>256812</v>
      </c>
      <c r="O34" s="40">
        <v>0</v>
      </c>
      <c r="P34" s="40">
        <v>0</v>
      </c>
      <c r="Q34" s="40">
        <v>0</v>
      </c>
      <c r="R34" s="40">
        <f>SUM(S34)</f>
        <v>0</v>
      </c>
      <c r="S34" s="40">
        <v>0</v>
      </c>
      <c r="T34" s="38">
        <v>0</v>
      </c>
      <c r="U34" s="34">
        <v>0</v>
      </c>
      <c r="V34" s="15"/>
    </row>
    <row r="35" spans="1:22" ht="29.25" customHeight="1">
      <c r="A35" s="161"/>
      <c r="B35" s="152" t="s">
        <v>135</v>
      </c>
      <c r="C35" s="153" t="s">
        <v>204</v>
      </c>
      <c r="D35" s="153"/>
      <c r="E35" s="154">
        <v>9574564</v>
      </c>
      <c r="F35" s="154"/>
      <c r="G35" s="40">
        <f>SUM(I35+R35)</f>
        <v>7117253.17</v>
      </c>
      <c r="H35" s="40">
        <f t="shared" si="0"/>
        <v>74.33501065949322</v>
      </c>
      <c r="I35" s="40">
        <f>SUM(J35+M35+N35+O35+P35+Q35)</f>
        <v>6987253.17</v>
      </c>
      <c r="J35" s="40">
        <f>SUM(K35+L35)</f>
        <v>6985801.07</v>
      </c>
      <c r="K35" s="40">
        <v>4545226.61</v>
      </c>
      <c r="L35" s="40">
        <v>2440574.46</v>
      </c>
      <c r="M35" s="40">
        <v>0</v>
      </c>
      <c r="N35" s="40">
        <v>1452.1</v>
      </c>
      <c r="O35" s="40">
        <v>0</v>
      </c>
      <c r="P35" s="40">
        <v>0</v>
      </c>
      <c r="Q35" s="40">
        <v>0</v>
      </c>
      <c r="R35" s="40">
        <v>130000</v>
      </c>
      <c r="S35" s="40">
        <v>130000</v>
      </c>
      <c r="T35" s="38">
        <v>0</v>
      </c>
      <c r="U35" s="34">
        <v>0</v>
      </c>
      <c r="V35" s="15"/>
    </row>
    <row r="36" spans="1:22" ht="27.75" customHeight="1">
      <c r="A36" s="161"/>
      <c r="B36" s="152" t="s">
        <v>67</v>
      </c>
      <c r="C36" s="153" t="s">
        <v>203</v>
      </c>
      <c r="D36" s="153"/>
      <c r="E36" s="154">
        <v>38735</v>
      </c>
      <c r="F36" s="154"/>
      <c r="G36" s="40">
        <f>SUM(I36+R36)</f>
        <v>38733.51</v>
      </c>
      <c r="H36" s="40">
        <f t="shared" si="0"/>
        <v>99.99615334968375</v>
      </c>
      <c r="I36" s="40">
        <f>SUM(J36+M36+N36+O36+P36+Q36)</f>
        <v>38733.51</v>
      </c>
      <c r="J36" s="40">
        <f>SUM(K36+L36)</f>
        <v>31873.510000000002</v>
      </c>
      <c r="K36" s="40">
        <v>15136.94</v>
      </c>
      <c r="L36" s="40">
        <v>16736.57</v>
      </c>
      <c r="M36" s="40">
        <v>0</v>
      </c>
      <c r="N36" s="40">
        <v>6860</v>
      </c>
      <c r="O36" s="40">
        <v>0</v>
      </c>
      <c r="P36" s="40">
        <v>0</v>
      </c>
      <c r="Q36" s="40">
        <v>0</v>
      </c>
      <c r="R36" s="40">
        <f>SUM(S36)</f>
        <v>0</v>
      </c>
      <c r="S36" s="40">
        <v>0</v>
      </c>
      <c r="T36" s="38">
        <v>0</v>
      </c>
      <c r="U36" s="34">
        <v>0</v>
      </c>
      <c r="V36" s="15"/>
    </row>
    <row r="37" spans="1:22" ht="37.5" customHeight="1">
      <c r="A37" s="161"/>
      <c r="B37" s="152" t="s">
        <v>202</v>
      </c>
      <c r="C37" s="153" t="s">
        <v>201</v>
      </c>
      <c r="D37" s="153"/>
      <c r="E37" s="154">
        <v>71000</v>
      </c>
      <c r="F37" s="154"/>
      <c r="G37" s="40">
        <f>SUM(I37+R37)</f>
        <v>24713.9</v>
      </c>
      <c r="H37" s="40">
        <f t="shared" si="0"/>
        <v>34.80830985915493</v>
      </c>
      <c r="I37" s="40">
        <f>SUM(J37+M37+N37+O37+P37+Q37)</f>
        <v>24713.9</v>
      </c>
      <c r="J37" s="40">
        <f>SUM(K37+L37)</f>
        <v>24713.9</v>
      </c>
      <c r="K37" s="40">
        <v>0</v>
      </c>
      <c r="L37" s="40">
        <v>24713.9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f>SUM(S37)</f>
        <v>0</v>
      </c>
      <c r="S37" s="40">
        <v>0</v>
      </c>
      <c r="T37" s="38">
        <v>0</v>
      </c>
      <c r="U37" s="34">
        <v>0</v>
      </c>
      <c r="V37" s="15"/>
    </row>
    <row r="38" spans="1:22" ht="21" customHeight="1">
      <c r="A38" s="151"/>
      <c r="B38" s="152" t="s">
        <v>200</v>
      </c>
      <c r="C38" s="153" t="s">
        <v>149</v>
      </c>
      <c r="D38" s="153"/>
      <c r="E38" s="154">
        <v>110000</v>
      </c>
      <c r="F38" s="154"/>
      <c r="G38" s="40">
        <f>SUM(I38+R38)</f>
        <v>24722.41</v>
      </c>
      <c r="H38" s="40">
        <f t="shared" si="0"/>
        <v>22.474918181818182</v>
      </c>
      <c r="I38" s="40">
        <f>SUM(J38+M38+N38+O38+P38+Q38)</f>
        <v>24722.41</v>
      </c>
      <c r="J38" s="40">
        <f>SUM(K38+L38)</f>
        <v>24722.41</v>
      </c>
      <c r="K38" s="40">
        <v>0</v>
      </c>
      <c r="L38" s="40">
        <v>24722.41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f>SUM(S38)</f>
        <v>0</v>
      </c>
      <c r="S38" s="40">
        <v>0</v>
      </c>
      <c r="T38" s="38">
        <v>0</v>
      </c>
      <c r="U38" s="34">
        <v>0</v>
      </c>
      <c r="V38" s="15"/>
    </row>
    <row r="39" spans="1:22" ht="21" customHeight="1">
      <c r="A39" s="167">
        <v>752</v>
      </c>
      <c r="B39" s="152"/>
      <c r="C39" s="168" t="s">
        <v>301</v>
      </c>
      <c r="D39" s="169"/>
      <c r="E39" s="158">
        <f>SUM(E40)</f>
        <v>205300</v>
      </c>
      <c r="F39" s="158"/>
      <c r="G39" s="159">
        <f>SUM(G40)</f>
        <v>205299.95</v>
      </c>
      <c r="H39" s="159">
        <f t="shared" si="0"/>
        <v>99.99997564539699</v>
      </c>
      <c r="I39" s="159">
        <f aca="true" t="shared" si="4" ref="I39:N39">SUM(I40)</f>
        <v>57299.95</v>
      </c>
      <c r="J39" s="159">
        <f t="shared" si="4"/>
        <v>57299.95</v>
      </c>
      <c r="K39" s="159">
        <f t="shared" si="4"/>
        <v>0</v>
      </c>
      <c r="L39" s="159">
        <f t="shared" si="4"/>
        <v>57299.95</v>
      </c>
      <c r="M39" s="159">
        <f t="shared" si="4"/>
        <v>0</v>
      </c>
      <c r="N39" s="159">
        <f t="shared" si="4"/>
        <v>0</v>
      </c>
      <c r="O39" s="159">
        <f>SUM(O40)</f>
        <v>0</v>
      </c>
      <c r="P39" s="159">
        <v>0</v>
      </c>
      <c r="Q39" s="159">
        <v>0</v>
      </c>
      <c r="R39" s="159">
        <f>SUM(R40)</f>
        <v>148000</v>
      </c>
      <c r="S39" s="159">
        <f>SUM(S40)</f>
        <v>148000</v>
      </c>
      <c r="T39" s="159">
        <f>SUM(T40)</f>
        <v>0</v>
      </c>
      <c r="U39" s="160">
        <f>SUM(U40)</f>
        <v>0</v>
      </c>
      <c r="V39" s="15"/>
    </row>
    <row r="40" spans="1:22" ht="21" customHeight="1">
      <c r="A40" s="170"/>
      <c r="B40" s="152" t="s">
        <v>302</v>
      </c>
      <c r="C40" s="162" t="s">
        <v>149</v>
      </c>
      <c r="D40" s="163"/>
      <c r="E40" s="154">
        <v>205300</v>
      </c>
      <c r="F40" s="154"/>
      <c r="G40" s="40">
        <f>SUM(I40+R40)</f>
        <v>205299.95</v>
      </c>
      <c r="H40" s="40">
        <f t="shared" si="0"/>
        <v>99.99997564539699</v>
      </c>
      <c r="I40" s="40">
        <f>SUM(J40+M40+N40+O40+P40+Q40)</f>
        <v>57299.95</v>
      </c>
      <c r="J40" s="40">
        <f>SUM(K40+L40)</f>
        <v>57299.95</v>
      </c>
      <c r="K40" s="40">
        <v>0</v>
      </c>
      <c r="L40" s="40">
        <v>57299.95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148000</v>
      </c>
      <c r="S40" s="40">
        <v>148000</v>
      </c>
      <c r="T40" s="38">
        <v>0</v>
      </c>
      <c r="U40" s="34">
        <v>0</v>
      </c>
      <c r="V40" s="15"/>
    </row>
    <row r="41" spans="1:22" s="16" customFormat="1" ht="45" customHeight="1">
      <c r="A41" s="155" t="s">
        <v>84</v>
      </c>
      <c r="B41" s="156"/>
      <c r="C41" s="157" t="s">
        <v>199</v>
      </c>
      <c r="D41" s="157"/>
      <c r="E41" s="158">
        <f>SUM(E42:F45)</f>
        <v>6000598.1</v>
      </c>
      <c r="F41" s="158"/>
      <c r="G41" s="159">
        <f>SUM(G42:G45)</f>
        <v>5790011.280000001</v>
      </c>
      <c r="H41" s="159">
        <f t="shared" si="0"/>
        <v>96.49056949839719</v>
      </c>
      <c r="I41" s="159">
        <f aca="true" t="shared" si="5" ref="I41:O41">SUM(I42:I45)</f>
        <v>5755011.290000001</v>
      </c>
      <c r="J41" s="159">
        <f t="shared" si="5"/>
        <v>4757268.86</v>
      </c>
      <c r="K41" s="159">
        <f t="shared" si="5"/>
        <v>4167602.63</v>
      </c>
      <c r="L41" s="159">
        <f t="shared" si="5"/>
        <v>589666.2300000001</v>
      </c>
      <c r="M41" s="159">
        <f t="shared" si="5"/>
        <v>0</v>
      </c>
      <c r="N41" s="159">
        <f t="shared" si="5"/>
        <v>157662.76</v>
      </c>
      <c r="O41" s="159">
        <f t="shared" si="5"/>
        <v>840079.67</v>
      </c>
      <c r="P41" s="159">
        <v>0</v>
      </c>
      <c r="Q41" s="159">
        <f>SUM(Q42:Q45)</f>
        <v>0</v>
      </c>
      <c r="R41" s="159">
        <f>SUM(R42:R45)</f>
        <v>34999.99</v>
      </c>
      <c r="S41" s="159">
        <f>SUM(S42:S45)</f>
        <v>34999.99</v>
      </c>
      <c r="T41" s="159">
        <f>SUM(T42:T45)</f>
        <v>0</v>
      </c>
      <c r="U41" s="160">
        <f>SUM(U42:U45)</f>
        <v>0</v>
      </c>
      <c r="V41" s="17"/>
    </row>
    <row r="42" spans="1:22" s="16" customFormat="1" ht="27" customHeight="1">
      <c r="A42" s="171"/>
      <c r="B42" s="152" t="s">
        <v>292</v>
      </c>
      <c r="C42" s="153" t="s">
        <v>293</v>
      </c>
      <c r="D42" s="153"/>
      <c r="E42" s="154">
        <v>5000</v>
      </c>
      <c r="F42" s="154"/>
      <c r="G42" s="40">
        <f>SUM(I42+R42)</f>
        <v>0</v>
      </c>
      <c r="H42" s="40">
        <f t="shared" si="0"/>
        <v>0</v>
      </c>
      <c r="I42" s="40">
        <f>SUM(J42+M42+N42+O42+P42+Q42)</f>
        <v>0</v>
      </c>
      <c r="J42" s="40">
        <f>SUM(K42+L42)</f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38">
        <v>0</v>
      </c>
      <c r="U42" s="34">
        <v>0</v>
      </c>
      <c r="V42" s="17"/>
    </row>
    <row r="43" spans="1:22" ht="41.25" customHeight="1">
      <c r="A43" s="161"/>
      <c r="B43" s="152" t="s">
        <v>85</v>
      </c>
      <c r="C43" s="153" t="s">
        <v>198</v>
      </c>
      <c r="D43" s="153"/>
      <c r="E43" s="154">
        <v>4862505</v>
      </c>
      <c r="F43" s="154"/>
      <c r="G43" s="40">
        <f>SUM(I43+R43)</f>
        <v>4859952.74</v>
      </c>
      <c r="H43" s="40">
        <f aca="true" t="shared" si="6" ref="H43:H71">SUM(G43/E43)*100</f>
        <v>99.9475114164407</v>
      </c>
      <c r="I43" s="40">
        <f>SUM(J43+M43+N43+O43+P43+Q43)</f>
        <v>4824952.75</v>
      </c>
      <c r="J43" s="40">
        <f>SUM(K43+L43)</f>
        <v>4667289.99</v>
      </c>
      <c r="K43" s="40">
        <v>4167602.63</v>
      </c>
      <c r="L43" s="40">
        <v>499687.36</v>
      </c>
      <c r="M43" s="40">
        <v>0</v>
      </c>
      <c r="N43" s="40">
        <v>157662.76</v>
      </c>
      <c r="O43" s="40">
        <v>0</v>
      </c>
      <c r="P43" s="40">
        <v>0</v>
      </c>
      <c r="Q43" s="40">
        <v>0</v>
      </c>
      <c r="R43" s="40">
        <v>34999.99</v>
      </c>
      <c r="S43" s="40">
        <v>34999.99</v>
      </c>
      <c r="T43" s="38">
        <v>0</v>
      </c>
      <c r="U43" s="34">
        <v>0</v>
      </c>
      <c r="V43" s="15"/>
    </row>
    <row r="44" spans="1:22" ht="25.5" customHeight="1">
      <c r="A44" s="161"/>
      <c r="B44" s="152" t="s">
        <v>197</v>
      </c>
      <c r="C44" s="153" t="s">
        <v>196</v>
      </c>
      <c r="D44" s="153"/>
      <c r="E44" s="154">
        <v>254369.1</v>
      </c>
      <c r="F44" s="154"/>
      <c r="G44" s="40">
        <f>SUM(I44+R44)</f>
        <v>84237.44</v>
      </c>
      <c r="H44" s="40">
        <f t="shared" si="6"/>
        <v>33.11622362936379</v>
      </c>
      <c r="I44" s="40">
        <f>SUM(J44+M44+N44+O44+P44+Q44)</f>
        <v>84237.44</v>
      </c>
      <c r="J44" s="40">
        <f>SUM(K44+L44)</f>
        <v>84237.44</v>
      </c>
      <c r="K44" s="40">
        <v>0</v>
      </c>
      <c r="L44" s="40">
        <v>84237.44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f>SUM(S44)</f>
        <v>0</v>
      </c>
      <c r="S44" s="40">
        <v>0</v>
      </c>
      <c r="T44" s="38">
        <v>0</v>
      </c>
      <c r="U44" s="34">
        <v>0</v>
      </c>
      <c r="V44" s="15"/>
    </row>
    <row r="45" spans="1:22" ht="18" customHeight="1">
      <c r="A45" s="151"/>
      <c r="B45" s="152" t="s">
        <v>194</v>
      </c>
      <c r="C45" s="153" t="s">
        <v>149</v>
      </c>
      <c r="D45" s="153"/>
      <c r="E45" s="154">
        <v>878724</v>
      </c>
      <c r="F45" s="154"/>
      <c r="G45" s="40">
        <f>SUM(I45+R45)</f>
        <v>845821.1000000001</v>
      </c>
      <c r="H45" s="40">
        <f t="shared" si="6"/>
        <v>96.25560471774985</v>
      </c>
      <c r="I45" s="40">
        <f>SUM(J45+M45+N45+O45+P45+Q45)</f>
        <v>845821.1000000001</v>
      </c>
      <c r="J45" s="40">
        <f>SUM(K45+L45)</f>
        <v>5741.43</v>
      </c>
      <c r="K45" s="40">
        <v>0</v>
      </c>
      <c r="L45" s="40">
        <v>5741.43</v>
      </c>
      <c r="M45" s="40">
        <v>0</v>
      </c>
      <c r="N45" s="40">
        <v>0</v>
      </c>
      <c r="O45" s="40">
        <v>840079.67</v>
      </c>
      <c r="P45" s="40">
        <v>0</v>
      </c>
      <c r="Q45" s="40">
        <v>0</v>
      </c>
      <c r="R45" s="40">
        <f>SUM(S45)</f>
        <v>0</v>
      </c>
      <c r="S45" s="40">
        <v>0</v>
      </c>
      <c r="T45" s="38">
        <v>0</v>
      </c>
      <c r="U45" s="34">
        <v>0</v>
      </c>
      <c r="V45" s="15"/>
    </row>
    <row r="46" spans="1:22" ht="25.5" customHeight="1">
      <c r="A46" s="179">
        <v>755</v>
      </c>
      <c r="B46" s="156"/>
      <c r="C46" s="157" t="s">
        <v>278</v>
      </c>
      <c r="D46" s="157"/>
      <c r="E46" s="158">
        <f>SUM(E47:E47)</f>
        <v>132000</v>
      </c>
      <c r="F46" s="158"/>
      <c r="G46" s="159">
        <f>SUM(G47:G47)</f>
        <v>128040</v>
      </c>
      <c r="H46" s="159">
        <f t="shared" si="6"/>
        <v>97</v>
      </c>
      <c r="I46" s="159">
        <f aca="true" t="shared" si="7" ref="I46:U46">SUM(I47:I47)</f>
        <v>128040</v>
      </c>
      <c r="J46" s="159">
        <f t="shared" si="7"/>
        <v>67980</v>
      </c>
      <c r="K46" s="159">
        <f t="shared" si="7"/>
        <v>0</v>
      </c>
      <c r="L46" s="159">
        <f t="shared" si="7"/>
        <v>67980</v>
      </c>
      <c r="M46" s="159">
        <f t="shared" si="7"/>
        <v>60060</v>
      </c>
      <c r="N46" s="159">
        <f t="shared" si="7"/>
        <v>0</v>
      </c>
      <c r="O46" s="159">
        <f t="shared" si="7"/>
        <v>0</v>
      </c>
      <c r="P46" s="159">
        <f t="shared" si="7"/>
        <v>0</v>
      </c>
      <c r="Q46" s="159">
        <f t="shared" si="7"/>
        <v>0</v>
      </c>
      <c r="R46" s="159">
        <f t="shared" si="7"/>
        <v>0</v>
      </c>
      <c r="S46" s="159">
        <f t="shared" si="7"/>
        <v>0</v>
      </c>
      <c r="T46" s="159">
        <f t="shared" si="7"/>
        <v>0</v>
      </c>
      <c r="U46" s="159">
        <f t="shared" si="7"/>
        <v>0</v>
      </c>
      <c r="V46" s="15"/>
    </row>
    <row r="47" spans="1:22" ht="28.5" customHeight="1">
      <c r="A47" s="166"/>
      <c r="B47" s="152" t="s">
        <v>274</v>
      </c>
      <c r="C47" s="153" t="s">
        <v>279</v>
      </c>
      <c r="D47" s="153"/>
      <c r="E47" s="154">
        <v>132000</v>
      </c>
      <c r="F47" s="154"/>
      <c r="G47" s="40">
        <f>SUM(I47+R47)</f>
        <v>128040</v>
      </c>
      <c r="H47" s="40">
        <f t="shared" si="6"/>
        <v>97</v>
      </c>
      <c r="I47" s="40">
        <f>SUM(J47+M47+N47+O47+P47+Q47)</f>
        <v>128040</v>
      </c>
      <c r="J47" s="40">
        <f>SUM(K47+L47)</f>
        <v>67980</v>
      </c>
      <c r="K47" s="40">
        <v>0</v>
      </c>
      <c r="L47" s="40">
        <v>67980</v>
      </c>
      <c r="M47" s="40">
        <v>60060</v>
      </c>
      <c r="N47" s="40">
        <v>0</v>
      </c>
      <c r="O47" s="40">
        <v>0</v>
      </c>
      <c r="P47" s="40">
        <v>0</v>
      </c>
      <c r="Q47" s="40">
        <v>0</v>
      </c>
      <c r="R47" s="40">
        <f>SUM(S47)</f>
        <v>0</v>
      </c>
      <c r="S47" s="40">
        <v>0</v>
      </c>
      <c r="T47" s="38">
        <v>0</v>
      </c>
      <c r="U47" s="34">
        <v>0</v>
      </c>
      <c r="V47" s="15"/>
    </row>
    <row r="48" spans="1:22" s="16" customFormat="1" ht="24.75" customHeight="1">
      <c r="A48" s="155" t="s">
        <v>193</v>
      </c>
      <c r="B48" s="156"/>
      <c r="C48" s="157" t="s">
        <v>192</v>
      </c>
      <c r="D48" s="157"/>
      <c r="E48" s="158">
        <f>SUM(E49)</f>
        <v>620794</v>
      </c>
      <c r="F48" s="158"/>
      <c r="G48" s="159">
        <f>SUM(G49)</f>
        <v>0</v>
      </c>
      <c r="H48" s="159">
        <f t="shared" si="6"/>
        <v>0</v>
      </c>
      <c r="I48" s="159">
        <f aca="true" t="shared" si="8" ref="I48:U48">SUM(I49)</f>
        <v>0</v>
      </c>
      <c r="J48" s="159">
        <f t="shared" si="8"/>
        <v>0</v>
      </c>
      <c r="K48" s="159">
        <f t="shared" si="8"/>
        <v>0</v>
      </c>
      <c r="L48" s="159">
        <f t="shared" si="8"/>
        <v>0</v>
      </c>
      <c r="M48" s="159">
        <f t="shared" si="8"/>
        <v>0</v>
      </c>
      <c r="N48" s="159">
        <f t="shared" si="8"/>
        <v>0</v>
      </c>
      <c r="O48" s="159">
        <f t="shared" si="8"/>
        <v>0</v>
      </c>
      <c r="P48" s="159">
        <f t="shared" si="8"/>
        <v>0</v>
      </c>
      <c r="Q48" s="159">
        <f t="shared" si="8"/>
        <v>0</v>
      </c>
      <c r="R48" s="159">
        <f t="shared" si="8"/>
        <v>0</v>
      </c>
      <c r="S48" s="159">
        <f t="shared" si="8"/>
        <v>0</v>
      </c>
      <c r="T48" s="159">
        <f t="shared" si="8"/>
        <v>0</v>
      </c>
      <c r="U48" s="159">
        <f t="shared" si="8"/>
        <v>0</v>
      </c>
      <c r="V48" s="17"/>
    </row>
    <row r="49" spans="1:22" ht="69.75" customHeight="1">
      <c r="A49" s="171"/>
      <c r="B49" s="152" t="s">
        <v>191</v>
      </c>
      <c r="C49" s="162" t="s">
        <v>190</v>
      </c>
      <c r="D49" s="163"/>
      <c r="E49" s="154">
        <v>620794</v>
      </c>
      <c r="F49" s="154"/>
      <c r="G49" s="40">
        <f>SUM(I49+R49)</f>
        <v>0</v>
      </c>
      <c r="H49" s="40">
        <f t="shared" si="6"/>
        <v>0</v>
      </c>
      <c r="I49" s="40">
        <f>SUM(J49+M49+N49+O49+P49+Q49)</f>
        <v>0</v>
      </c>
      <c r="J49" s="40">
        <f>SUM(K49+L49)</f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f>SUM(S49)</f>
        <v>0</v>
      </c>
      <c r="S49" s="40">
        <v>0</v>
      </c>
      <c r="T49" s="38">
        <v>0</v>
      </c>
      <c r="U49" s="34">
        <v>0</v>
      </c>
      <c r="V49" s="15"/>
    </row>
    <row r="50" spans="1:22" ht="18.75" customHeight="1">
      <c r="A50" s="180">
        <v>758</v>
      </c>
      <c r="B50" s="152"/>
      <c r="C50" s="168" t="s">
        <v>189</v>
      </c>
      <c r="D50" s="169"/>
      <c r="E50" s="158">
        <f>SUM(E51)</f>
        <v>706000</v>
      </c>
      <c r="F50" s="158"/>
      <c r="G50" s="159">
        <f>SUM(G51)</f>
        <v>0</v>
      </c>
      <c r="H50" s="159">
        <f t="shared" si="6"/>
        <v>0</v>
      </c>
      <c r="I50" s="159">
        <f>SUM(I51)</f>
        <v>0</v>
      </c>
      <c r="J50" s="159">
        <f>SUM(J51)</f>
        <v>0</v>
      </c>
      <c r="K50" s="159">
        <f>SUM(K51)</f>
        <v>0</v>
      </c>
      <c r="L50" s="159">
        <f>SUM(L51)</f>
        <v>0</v>
      </c>
      <c r="M50" s="159">
        <f>SUM(M51)</f>
        <v>0</v>
      </c>
      <c r="N50" s="159">
        <v>0</v>
      </c>
      <c r="O50" s="159">
        <v>0</v>
      </c>
      <c r="P50" s="159">
        <v>0</v>
      </c>
      <c r="Q50" s="159">
        <v>0</v>
      </c>
      <c r="R50" s="159">
        <v>0</v>
      </c>
      <c r="S50" s="159">
        <f>SUM(S51)</f>
        <v>0</v>
      </c>
      <c r="T50" s="159">
        <f>SUM(T51)</f>
        <v>0</v>
      </c>
      <c r="U50" s="160">
        <f>SUM(U51:U61)</f>
        <v>0</v>
      </c>
      <c r="V50" s="15"/>
    </row>
    <row r="51" spans="1:22" ht="21" customHeight="1">
      <c r="A51" s="180"/>
      <c r="B51" s="152" t="s">
        <v>188</v>
      </c>
      <c r="C51" s="162" t="s">
        <v>187</v>
      </c>
      <c r="D51" s="163"/>
      <c r="E51" s="177">
        <v>706000</v>
      </c>
      <c r="F51" s="178"/>
      <c r="G51" s="40">
        <f>SUM(I51+R51)</f>
        <v>0</v>
      </c>
      <c r="H51" s="40">
        <f t="shared" si="6"/>
        <v>0</v>
      </c>
      <c r="I51" s="40">
        <f>SUM(J51+M51+N51+O51+P51+Q51)</f>
        <v>0</v>
      </c>
      <c r="J51" s="40">
        <f>SUM(K51+L51)</f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f>SUM(S51)</f>
        <v>0</v>
      </c>
      <c r="S51" s="40">
        <v>0</v>
      </c>
      <c r="T51" s="38">
        <v>0</v>
      </c>
      <c r="U51" s="34">
        <v>0</v>
      </c>
      <c r="V51" s="15"/>
    </row>
    <row r="52" spans="1:22" s="16" customFormat="1" ht="26.25" customHeight="1">
      <c r="A52" s="155" t="s">
        <v>73</v>
      </c>
      <c r="B52" s="156"/>
      <c r="C52" s="157" t="s">
        <v>186</v>
      </c>
      <c r="D52" s="157"/>
      <c r="E52" s="158">
        <f>SUM(E53:F66)</f>
        <v>28358393.55</v>
      </c>
      <c r="F52" s="158"/>
      <c r="G52" s="159">
        <f>SUM(G53:G66)</f>
        <v>25809294.27</v>
      </c>
      <c r="H52" s="159">
        <f t="shared" si="6"/>
        <v>91.0111294721065</v>
      </c>
      <c r="I52" s="159">
        <f aca="true" t="shared" si="9" ref="I52:O52">SUM(I53:I66)</f>
        <v>25572237.54</v>
      </c>
      <c r="J52" s="159">
        <f t="shared" si="9"/>
        <v>21489883.080000006</v>
      </c>
      <c r="K52" s="159">
        <f t="shared" si="9"/>
        <v>19329555.14</v>
      </c>
      <c r="L52" s="159">
        <f t="shared" si="9"/>
        <v>2160327.9400000004</v>
      </c>
      <c r="M52" s="159">
        <f t="shared" si="9"/>
        <v>1589572.44</v>
      </c>
      <c r="N52" s="159">
        <f t="shared" si="9"/>
        <v>552721.0100000001</v>
      </c>
      <c r="O52" s="159">
        <f t="shared" si="9"/>
        <v>1940061.0099999998</v>
      </c>
      <c r="P52" s="159">
        <v>0</v>
      </c>
      <c r="Q52" s="159">
        <f>SUM(Q53:Q66)</f>
        <v>0</v>
      </c>
      <c r="R52" s="159">
        <f>SUM(R53:R66)</f>
        <v>237056.73</v>
      </c>
      <c r="S52" s="159">
        <f>SUM(S53:S66)</f>
        <v>237056.73</v>
      </c>
      <c r="T52" s="159">
        <f>SUM(T53:T66)</f>
        <v>0</v>
      </c>
      <c r="U52" s="160">
        <f>SUM(U53:U66)</f>
        <v>0</v>
      </c>
      <c r="V52" s="17"/>
    </row>
    <row r="53" spans="1:22" ht="27" customHeight="1">
      <c r="A53" s="161"/>
      <c r="B53" s="152" t="s">
        <v>185</v>
      </c>
      <c r="C53" s="153" t="s">
        <v>184</v>
      </c>
      <c r="D53" s="153"/>
      <c r="E53" s="154">
        <v>2653208</v>
      </c>
      <c r="F53" s="154"/>
      <c r="G53" s="40">
        <f aca="true" t="shared" si="10" ref="G53:G66">SUM(I53+R53)</f>
        <v>2560417.62</v>
      </c>
      <c r="H53" s="40">
        <f t="shared" si="6"/>
        <v>96.50270992700159</v>
      </c>
      <c r="I53" s="40">
        <f aca="true" t="shared" si="11" ref="I53:I66">SUM(J53+M53+N53+O53+P53+Q53)</f>
        <v>2560417.62</v>
      </c>
      <c r="J53" s="40">
        <f aca="true" t="shared" si="12" ref="J53:J66">SUM(K53+L53)</f>
        <v>2399331.8200000003</v>
      </c>
      <c r="K53" s="40">
        <v>2272702.85</v>
      </c>
      <c r="L53" s="40">
        <v>126628.97</v>
      </c>
      <c r="M53" s="40">
        <v>0</v>
      </c>
      <c r="N53" s="40">
        <v>161085.8</v>
      </c>
      <c r="O53" s="40">
        <v>0</v>
      </c>
      <c r="P53" s="40">
        <v>0</v>
      </c>
      <c r="Q53" s="40">
        <v>0</v>
      </c>
      <c r="R53" s="40">
        <f aca="true" t="shared" si="13" ref="R53:R64">SUM(S53)</f>
        <v>0</v>
      </c>
      <c r="S53" s="40">
        <v>0</v>
      </c>
      <c r="T53" s="38">
        <v>0</v>
      </c>
      <c r="U53" s="34">
        <v>0</v>
      </c>
      <c r="V53" s="15"/>
    </row>
    <row r="54" spans="1:21" s="39" customFormat="1" ht="24.75" customHeight="1">
      <c r="A54" s="161"/>
      <c r="B54" s="152" t="s">
        <v>267</v>
      </c>
      <c r="C54" s="153" t="s">
        <v>268</v>
      </c>
      <c r="D54" s="153"/>
      <c r="E54" s="154">
        <v>414192</v>
      </c>
      <c r="F54" s="154"/>
      <c r="G54" s="40">
        <f t="shared" si="10"/>
        <v>377455.19999999995</v>
      </c>
      <c r="H54" s="40">
        <f t="shared" si="6"/>
        <v>91.13049020744002</v>
      </c>
      <c r="I54" s="40">
        <f t="shared" si="11"/>
        <v>377455.19999999995</v>
      </c>
      <c r="J54" s="40">
        <f t="shared" si="12"/>
        <v>354252.22</v>
      </c>
      <c r="K54" s="40">
        <v>314426.38</v>
      </c>
      <c r="L54" s="40">
        <v>39825.84</v>
      </c>
      <c r="M54" s="40">
        <v>0</v>
      </c>
      <c r="N54" s="40">
        <v>23202.98</v>
      </c>
      <c r="O54" s="40">
        <v>0</v>
      </c>
      <c r="P54" s="40">
        <v>0</v>
      </c>
      <c r="Q54" s="40">
        <v>0</v>
      </c>
      <c r="R54" s="40">
        <f t="shared" si="13"/>
        <v>0</v>
      </c>
      <c r="S54" s="40">
        <v>0</v>
      </c>
      <c r="T54" s="38">
        <v>0</v>
      </c>
      <c r="U54" s="34">
        <v>0</v>
      </c>
    </row>
    <row r="55" spans="1:21" s="39" customFormat="1" ht="24" customHeight="1">
      <c r="A55" s="161"/>
      <c r="B55" s="152" t="s">
        <v>303</v>
      </c>
      <c r="C55" s="153" t="s">
        <v>304</v>
      </c>
      <c r="D55" s="153"/>
      <c r="E55" s="154">
        <v>10457949</v>
      </c>
      <c r="F55" s="154"/>
      <c r="G55" s="40">
        <f t="shared" si="10"/>
        <v>10241129.33</v>
      </c>
      <c r="H55" s="40">
        <f t="shared" si="6"/>
        <v>97.92674768255229</v>
      </c>
      <c r="I55" s="40">
        <f t="shared" si="11"/>
        <v>10176129.82</v>
      </c>
      <c r="J55" s="40">
        <f t="shared" si="12"/>
        <v>8095137.8100000005</v>
      </c>
      <c r="K55" s="40">
        <v>7021876.19</v>
      </c>
      <c r="L55" s="40">
        <v>1073261.62</v>
      </c>
      <c r="M55" s="40">
        <v>810322.92</v>
      </c>
      <c r="N55" s="40">
        <v>97383.91</v>
      </c>
      <c r="O55" s="40">
        <v>1173285.18</v>
      </c>
      <c r="P55" s="40">
        <v>0</v>
      </c>
      <c r="Q55" s="40">
        <v>0</v>
      </c>
      <c r="R55" s="40">
        <f t="shared" si="13"/>
        <v>64999.51</v>
      </c>
      <c r="S55" s="40">
        <v>64999.51</v>
      </c>
      <c r="T55" s="38">
        <v>0</v>
      </c>
      <c r="U55" s="34">
        <v>0</v>
      </c>
    </row>
    <row r="56" spans="1:21" s="39" customFormat="1" ht="24" customHeight="1">
      <c r="A56" s="161"/>
      <c r="B56" s="152" t="s">
        <v>305</v>
      </c>
      <c r="C56" s="153" t="s">
        <v>306</v>
      </c>
      <c r="D56" s="153"/>
      <c r="E56" s="154">
        <v>802086</v>
      </c>
      <c r="F56" s="154"/>
      <c r="G56" s="40">
        <f t="shared" si="10"/>
        <v>796649.1</v>
      </c>
      <c r="H56" s="40">
        <f t="shared" si="6"/>
        <v>99.32215498088733</v>
      </c>
      <c r="I56" s="40">
        <f t="shared" si="11"/>
        <v>796649.1</v>
      </c>
      <c r="J56" s="40">
        <f t="shared" si="12"/>
        <v>111141.3</v>
      </c>
      <c r="K56" s="40">
        <v>104680.52</v>
      </c>
      <c r="L56" s="40">
        <v>6460.78</v>
      </c>
      <c r="M56" s="40">
        <v>684407.1</v>
      </c>
      <c r="N56" s="40">
        <v>1100.7</v>
      </c>
      <c r="O56" s="40">
        <v>0</v>
      </c>
      <c r="P56" s="40">
        <v>0</v>
      </c>
      <c r="Q56" s="40">
        <v>0</v>
      </c>
      <c r="R56" s="40">
        <f t="shared" si="13"/>
        <v>0</v>
      </c>
      <c r="S56" s="40">
        <v>0</v>
      </c>
      <c r="T56" s="38">
        <v>0</v>
      </c>
      <c r="U56" s="34">
        <v>0</v>
      </c>
    </row>
    <row r="57" spans="1:21" s="39" customFormat="1" ht="24" customHeight="1">
      <c r="A57" s="161"/>
      <c r="B57" s="152" t="s">
        <v>307</v>
      </c>
      <c r="C57" s="153" t="s">
        <v>308</v>
      </c>
      <c r="D57" s="153"/>
      <c r="E57" s="154">
        <v>1715763</v>
      </c>
      <c r="F57" s="154"/>
      <c r="G57" s="40">
        <f t="shared" si="10"/>
        <v>1679760.0399999998</v>
      </c>
      <c r="H57" s="40">
        <f t="shared" si="6"/>
        <v>97.901635598856</v>
      </c>
      <c r="I57" s="40">
        <f t="shared" si="11"/>
        <v>1550856.0399999998</v>
      </c>
      <c r="J57" s="40">
        <f t="shared" si="12"/>
        <v>1513428.4</v>
      </c>
      <c r="K57" s="40">
        <v>1369816.63</v>
      </c>
      <c r="L57" s="40">
        <v>143611.77</v>
      </c>
      <c r="M57" s="40">
        <v>0</v>
      </c>
      <c r="N57" s="40">
        <v>37427.64</v>
      </c>
      <c r="O57" s="40">
        <v>0</v>
      </c>
      <c r="P57" s="40">
        <v>0</v>
      </c>
      <c r="Q57" s="40">
        <v>0</v>
      </c>
      <c r="R57" s="40">
        <f t="shared" si="13"/>
        <v>128904</v>
      </c>
      <c r="S57" s="40">
        <v>128904</v>
      </c>
      <c r="T57" s="38">
        <v>0</v>
      </c>
      <c r="U57" s="34">
        <v>0</v>
      </c>
    </row>
    <row r="58" spans="1:21" s="39" customFormat="1" ht="26.25" customHeight="1">
      <c r="A58" s="161"/>
      <c r="B58" s="152" t="s">
        <v>124</v>
      </c>
      <c r="C58" s="153" t="s">
        <v>183</v>
      </c>
      <c r="D58" s="153"/>
      <c r="E58" s="154">
        <v>5552965</v>
      </c>
      <c r="F58" s="154"/>
      <c r="G58" s="40">
        <f t="shared" si="10"/>
        <v>5515168.5</v>
      </c>
      <c r="H58" s="40">
        <f t="shared" si="6"/>
        <v>99.31934561085835</v>
      </c>
      <c r="I58" s="40">
        <f t="shared" si="11"/>
        <v>5472015.28</v>
      </c>
      <c r="J58" s="40">
        <f t="shared" si="12"/>
        <v>5310763.32</v>
      </c>
      <c r="K58" s="40">
        <v>4934157.48</v>
      </c>
      <c r="L58" s="40">
        <v>376605.84</v>
      </c>
      <c r="M58" s="40">
        <v>94842.42</v>
      </c>
      <c r="N58" s="40">
        <v>66409.54</v>
      </c>
      <c r="O58" s="40">
        <v>0</v>
      </c>
      <c r="P58" s="40">
        <v>0</v>
      </c>
      <c r="Q58" s="40">
        <v>0</v>
      </c>
      <c r="R58" s="40">
        <f t="shared" si="13"/>
        <v>43153.22</v>
      </c>
      <c r="S58" s="40">
        <v>43153.22</v>
      </c>
      <c r="T58" s="38">
        <v>0</v>
      </c>
      <c r="U58" s="34">
        <v>0</v>
      </c>
    </row>
    <row r="59" spans="1:21" s="39" customFormat="1" ht="21" customHeight="1">
      <c r="A59" s="161"/>
      <c r="B59" s="152" t="s">
        <v>123</v>
      </c>
      <c r="C59" s="153" t="s">
        <v>182</v>
      </c>
      <c r="D59" s="153"/>
      <c r="E59" s="154">
        <v>3964</v>
      </c>
      <c r="F59" s="154"/>
      <c r="G59" s="40">
        <f t="shared" si="10"/>
        <v>3962.44</v>
      </c>
      <c r="H59" s="40">
        <f t="shared" si="6"/>
        <v>99.9606458123108</v>
      </c>
      <c r="I59" s="40">
        <f t="shared" si="11"/>
        <v>3962.44</v>
      </c>
      <c r="J59" s="40">
        <f t="shared" si="12"/>
        <v>3962.44</v>
      </c>
      <c r="K59" s="40">
        <v>3962.44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f t="shared" si="13"/>
        <v>0</v>
      </c>
      <c r="S59" s="40">
        <v>0</v>
      </c>
      <c r="T59" s="38">
        <v>0</v>
      </c>
      <c r="U59" s="34">
        <v>0</v>
      </c>
    </row>
    <row r="60" spans="1:21" s="39" customFormat="1" ht="29.25" customHeight="1">
      <c r="A60" s="161"/>
      <c r="B60" s="152" t="s">
        <v>181</v>
      </c>
      <c r="C60" s="153" t="s">
        <v>180</v>
      </c>
      <c r="D60" s="153"/>
      <c r="E60" s="154">
        <v>2682220</v>
      </c>
      <c r="F60" s="154"/>
      <c r="G60" s="40">
        <f t="shared" si="10"/>
        <v>2545171.7700000005</v>
      </c>
      <c r="H60" s="40">
        <f t="shared" si="6"/>
        <v>94.8904925770444</v>
      </c>
      <c r="I60" s="40">
        <f t="shared" si="11"/>
        <v>2545171.7700000005</v>
      </c>
      <c r="J60" s="40">
        <f t="shared" si="12"/>
        <v>2398732.8200000003</v>
      </c>
      <c r="K60" s="40">
        <v>2236436.43</v>
      </c>
      <c r="L60" s="40">
        <v>162296.39</v>
      </c>
      <c r="M60" s="40">
        <v>0</v>
      </c>
      <c r="N60" s="40">
        <v>146438.95</v>
      </c>
      <c r="O60" s="40">
        <v>0</v>
      </c>
      <c r="P60" s="40">
        <v>0</v>
      </c>
      <c r="Q60" s="40">
        <v>0</v>
      </c>
      <c r="R60" s="40">
        <f t="shared" si="13"/>
        <v>0</v>
      </c>
      <c r="S60" s="40">
        <v>0</v>
      </c>
      <c r="T60" s="38">
        <v>0</v>
      </c>
      <c r="U60" s="34">
        <v>0</v>
      </c>
    </row>
    <row r="61" spans="1:21" s="39" customFormat="1" ht="35.25" customHeight="1">
      <c r="A61" s="161"/>
      <c r="B61" s="152" t="s">
        <v>179</v>
      </c>
      <c r="C61" s="153" t="s">
        <v>155</v>
      </c>
      <c r="D61" s="153"/>
      <c r="E61" s="154">
        <v>58848</v>
      </c>
      <c r="F61" s="154"/>
      <c r="G61" s="40">
        <f t="shared" si="10"/>
        <v>47682.65</v>
      </c>
      <c r="H61" s="40">
        <f t="shared" si="6"/>
        <v>81.02679785209354</v>
      </c>
      <c r="I61" s="40">
        <f t="shared" si="11"/>
        <v>47682.65</v>
      </c>
      <c r="J61" s="40">
        <f t="shared" si="12"/>
        <v>47682.65</v>
      </c>
      <c r="K61" s="40">
        <v>0</v>
      </c>
      <c r="L61" s="40">
        <v>47682.65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f t="shared" si="13"/>
        <v>0</v>
      </c>
      <c r="S61" s="40">
        <v>0</v>
      </c>
      <c r="T61" s="38">
        <v>0</v>
      </c>
      <c r="U61" s="34">
        <v>0</v>
      </c>
    </row>
    <row r="62" spans="1:21" s="39" customFormat="1" ht="30.75" customHeight="1">
      <c r="A62" s="161"/>
      <c r="B62" s="152" t="s">
        <v>121</v>
      </c>
      <c r="C62" s="153" t="s">
        <v>178</v>
      </c>
      <c r="D62" s="153"/>
      <c r="E62" s="154">
        <v>743383</v>
      </c>
      <c r="F62" s="154"/>
      <c r="G62" s="40">
        <f t="shared" si="10"/>
        <v>654115.21</v>
      </c>
      <c r="H62" s="40">
        <f t="shared" si="6"/>
        <v>87.99168261851563</v>
      </c>
      <c r="I62" s="40">
        <f t="shared" si="11"/>
        <v>654115.21</v>
      </c>
      <c r="J62" s="40">
        <f t="shared" si="12"/>
        <v>652783.83</v>
      </c>
      <c r="K62" s="40">
        <v>580405.7</v>
      </c>
      <c r="L62" s="40">
        <v>72378.13</v>
      </c>
      <c r="M62" s="40">
        <v>0</v>
      </c>
      <c r="N62" s="40">
        <v>1331.38</v>
      </c>
      <c r="O62" s="40">
        <v>0</v>
      </c>
      <c r="P62" s="40">
        <v>0</v>
      </c>
      <c r="Q62" s="40">
        <v>0</v>
      </c>
      <c r="R62" s="40">
        <f t="shared" si="13"/>
        <v>0</v>
      </c>
      <c r="S62" s="40">
        <v>0</v>
      </c>
      <c r="T62" s="38">
        <v>0</v>
      </c>
      <c r="U62" s="34">
        <v>0</v>
      </c>
    </row>
    <row r="63" spans="1:21" s="39" customFormat="1" ht="29.25" customHeight="1">
      <c r="A63" s="161"/>
      <c r="B63" s="152" t="s">
        <v>280</v>
      </c>
      <c r="C63" s="153" t="s">
        <v>281</v>
      </c>
      <c r="D63" s="153"/>
      <c r="E63" s="154">
        <v>414724</v>
      </c>
      <c r="F63" s="154"/>
      <c r="G63" s="40">
        <f t="shared" si="10"/>
        <v>398989.16000000003</v>
      </c>
      <c r="H63" s="40">
        <f t="shared" si="6"/>
        <v>96.20594901669544</v>
      </c>
      <c r="I63" s="40">
        <f t="shared" si="11"/>
        <v>398989.16000000003</v>
      </c>
      <c r="J63" s="40">
        <f t="shared" si="12"/>
        <v>396762.35000000003</v>
      </c>
      <c r="K63" s="40">
        <v>332121.64</v>
      </c>
      <c r="L63" s="40">
        <v>64640.71</v>
      </c>
      <c r="M63" s="40">
        <v>0</v>
      </c>
      <c r="N63" s="40">
        <v>2226.81</v>
      </c>
      <c r="O63" s="40">
        <v>0</v>
      </c>
      <c r="P63" s="40">
        <v>0</v>
      </c>
      <c r="Q63" s="40">
        <v>0</v>
      </c>
      <c r="R63" s="40">
        <f t="shared" si="13"/>
        <v>0</v>
      </c>
      <c r="S63" s="40">
        <v>0</v>
      </c>
      <c r="T63" s="38">
        <v>0</v>
      </c>
      <c r="U63" s="34">
        <v>0</v>
      </c>
    </row>
    <row r="64" spans="1:21" s="39" customFormat="1" ht="185.25" customHeight="1">
      <c r="A64" s="161"/>
      <c r="B64" s="152" t="s">
        <v>309</v>
      </c>
      <c r="C64" s="181" t="s">
        <v>310</v>
      </c>
      <c r="D64" s="181"/>
      <c r="E64" s="154">
        <v>96043</v>
      </c>
      <c r="F64" s="154"/>
      <c r="G64" s="40">
        <f t="shared" si="10"/>
        <v>93315.27</v>
      </c>
      <c r="H64" s="40">
        <f t="shared" si="6"/>
        <v>97.15988671740783</v>
      </c>
      <c r="I64" s="40">
        <f t="shared" si="11"/>
        <v>93315.27</v>
      </c>
      <c r="J64" s="40">
        <f t="shared" si="12"/>
        <v>92201.97</v>
      </c>
      <c r="K64" s="40">
        <v>87988.58</v>
      </c>
      <c r="L64" s="40">
        <v>4213.39</v>
      </c>
      <c r="M64" s="40">
        <v>0</v>
      </c>
      <c r="N64" s="40">
        <v>1113.3</v>
      </c>
      <c r="O64" s="40">
        <v>0</v>
      </c>
      <c r="P64" s="40">
        <v>0</v>
      </c>
      <c r="Q64" s="40">
        <v>0</v>
      </c>
      <c r="R64" s="40">
        <f t="shared" si="13"/>
        <v>0</v>
      </c>
      <c r="S64" s="40">
        <v>0</v>
      </c>
      <c r="T64" s="38">
        <v>0</v>
      </c>
      <c r="U64" s="34">
        <v>0</v>
      </c>
    </row>
    <row r="65" spans="1:21" s="39" customFormat="1" ht="72" customHeight="1">
      <c r="A65" s="161"/>
      <c r="B65" s="152" t="s">
        <v>311</v>
      </c>
      <c r="C65" s="153" t="s">
        <v>312</v>
      </c>
      <c r="D65" s="153"/>
      <c r="E65" s="154">
        <v>20802</v>
      </c>
      <c r="F65" s="154"/>
      <c r="G65" s="40">
        <f t="shared" si="10"/>
        <v>20801.85</v>
      </c>
      <c r="H65" s="40">
        <f t="shared" si="6"/>
        <v>99.99927891548889</v>
      </c>
      <c r="I65" s="40">
        <f t="shared" si="11"/>
        <v>20801.85</v>
      </c>
      <c r="J65" s="40">
        <f t="shared" si="12"/>
        <v>20801.85</v>
      </c>
      <c r="K65" s="40">
        <v>0</v>
      </c>
      <c r="L65" s="40">
        <v>20801.85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38">
        <v>0</v>
      </c>
      <c r="U65" s="34">
        <v>0</v>
      </c>
    </row>
    <row r="66" spans="1:21" s="39" customFormat="1" ht="24" customHeight="1">
      <c r="A66" s="151"/>
      <c r="B66" s="152" t="s">
        <v>72</v>
      </c>
      <c r="C66" s="153" t="s">
        <v>149</v>
      </c>
      <c r="D66" s="153"/>
      <c r="E66" s="154">
        <v>2742246.55</v>
      </c>
      <c r="F66" s="154"/>
      <c r="G66" s="40">
        <f t="shared" si="10"/>
        <v>874676.13</v>
      </c>
      <c r="H66" s="40">
        <f t="shared" si="6"/>
        <v>31.896334412381705</v>
      </c>
      <c r="I66" s="40">
        <f t="shared" si="11"/>
        <v>874676.13</v>
      </c>
      <c r="J66" s="40">
        <f t="shared" si="12"/>
        <v>92900.3</v>
      </c>
      <c r="K66" s="40">
        <v>70980.3</v>
      </c>
      <c r="L66" s="40">
        <v>21920</v>
      </c>
      <c r="M66" s="40">
        <v>0</v>
      </c>
      <c r="N66" s="40">
        <v>15000</v>
      </c>
      <c r="O66" s="40">
        <v>766775.83</v>
      </c>
      <c r="P66" s="40">
        <v>0</v>
      </c>
      <c r="Q66" s="40">
        <v>0</v>
      </c>
      <c r="R66" s="40">
        <v>0</v>
      </c>
      <c r="S66" s="40">
        <v>0</v>
      </c>
      <c r="T66" s="38">
        <v>0</v>
      </c>
      <c r="U66" s="34">
        <v>0</v>
      </c>
    </row>
    <row r="67" spans="1:22" s="16" customFormat="1" ht="25.5" customHeight="1">
      <c r="A67" s="155" t="s">
        <v>83</v>
      </c>
      <c r="B67" s="156"/>
      <c r="C67" s="157" t="s">
        <v>177</v>
      </c>
      <c r="D67" s="157"/>
      <c r="E67" s="158">
        <f>SUM(E68:F71)</f>
        <v>7688866</v>
      </c>
      <c r="F67" s="158"/>
      <c r="G67" s="159">
        <f>SUM(G68:G71)</f>
        <v>6749534.55</v>
      </c>
      <c r="H67" s="159">
        <f t="shared" si="6"/>
        <v>87.78322512058345</v>
      </c>
      <c r="I67" s="159">
        <f aca="true" t="shared" si="14" ref="I67:O67">SUM(I68:I71)</f>
        <v>3134604.55</v>
      </c>
      <c r="J67" s="159">
        <f t="shared" si="14"/>
        <v>3134604.55</v>
      </c>
      <c r="K67" s="159">
        <f t="shared" si="14"/>
        <v>0</v>
      </c>
      <c r="L67" s="159">
        <f t="shared" si="14"/>
        <v>3134604.55</v>
      </c>
      <c r="M67" s="159">
        <f t="shared" si="14"/>
        <v>0</v>
      </c>
      <c r="N67" s="159">
        <f t="shared" si="14"/>
        <v>0</v>
      </c>
      <c r="O67" s="159">
        <f t="shared" si="14"/>
        <v>0</v>
      </c>
      <c r="P67" s="159">
        <v>0</v>
      </c>
      <c r="Q67" s="159">
        <f>SUM(Q71+Q68)</f>
        <v>0</v>
      </c>
      <c r="R67" s="159">
        <f>SUM(R68:R71)</f>
        <v>3614930</v>
      </c>
      <c r="S67" s="159">
        <f>SUM(S68:S71)</f>
        <v>392430</v>
      </c>
      <c r="T67" s="159">
        <f>SUM(T68:T71)</f>
        <v>0</v>
      </c>
      <c r="U67" s="182">
        <f>SUM(U68:U71)</f>
        <v>3222500</v>
      </c>
      <c r="V67" s="17"/>
    </row>
    <row r="68" spans="1:21" s="39" customFormat="1" ht="24" customHeight="1">
      <c r="A68" s="161"/>
      <c r="B68" s="152" t="s">
        <v>324</v>
      </c>
      <c r="C68" s="153" t="s">
        <v>325</v>
      </c>
      <c r="D68" s="153"/>
      <c r="E68" s="154">
        <v>392430</v>
      </c>
      <c r="F68" s="154"/>
      <c r="G68" s="40">
        <f>SUM(I68+R68)</f>
        <v>392430</v>
      </c>
      <c r="H68" s="40">
        <f t="shared" si="6"/>
        <v>100</v>
      </c>
      <c r="I68" s="40">
        <f>SUM(J68+M68+N68+O68+P68+Q68)</f>
        <v>0</v>
      </c>
      <c r="J68" s="40">
        <f>SUM(K68+L68)</f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392430</v>
      </c>
      <c r="S68" s="40">
        <v>392430</v>
      </c>
      <c r="T68" s="38">
        <v>0</v>
      </c>
      <c r="U68" s="34">
        <v>0</v>
      </c>
    </row>
    <row r="69" spans="1:22" ht="24.75" customHeight="1">
      <c r="A69" s="161"/>
      <c r="B69" s="152" t="s">
        <v>326</v>
      </c>
      <c r="C69" s="153" t="s">
        <v>327</v>
      </c>
      <c r="D69" s="153"/>
      <c r="E69" s="154">
        <v>4000</v>
      </c>
      <c r="F69" s="154"/>
      <c r="G69" s="40">
        <f>SUM(I69+R69)</f>
        <v>0</v>
      </c>
      <c r="H69" s="40">
        <f t="shared" si="6"/>
        <v>0</v>
      </c>
      <c r="I69" s="40">
        <f>SUM(J69+M69+N69+O69+P69+Q69)</f>
        <v>0</v>
      </c>
      <c r="J69" s="40">
        <f>SUM(K69+L69)</f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f>SUM(S69)</f>
        <v>0</v>
      </c>
      <c r="S69" s="40">
        <v>0</v>
      </c>
      <c r="T69" s="38">
        <v>0</v>
      </c>
      <c r="U69" s="34">
        <v>0</v>
      </c>
      <c r="V69" s="15"/>
    </row>
    <row r="70" spans="1:21" s="39" customFormat="1" ht="83.25" customHeight="1">
      <c r="A70" s="161"/>
      <c r="B70" s="152" t="s">
        <v>82</v>
      </c>
      <c r="C70" s="153" t="s">
        <v>176</v>
      </c>
      <c r="D70" s="153"/>
      <c r="E70" s="154">
        <v>1964622</v>
      </c>
      <c r="F70" s="154"/>
      <c r="G70" s="40">
        <f>SUM(I70+R70)</f>
        <v>1939844.92</v>
      </c>
      <c r="H70" s="40">
        <f t="shared" si="6"/>
        <v>98.73883729287364</v>
      </c>
      <c r="I70" s="40">
        <f>SUM(J70+M70+N70+O70+P70+Q70)</f>
        <v>1939844.92</v>
      </c>
      <c r="J70" s="40">
        <f>SUM(K70+L70)</f>
        <v>1939844.92</v>
      </c>
      <c r="K70" s="40">
        <v>0</v>
      </c>
      <c r="L70" s="40">
        <v>1939844.92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f>SUM(S70)</f>
        <v>0</v>
      </c>
      <c r="S70" s="40">
        <v>0</v>
      </c>
      <c r="T70" s="38">
        <v>0</v>
      </c>
      <c r="U70" s="34">
        <v>0</v>
      </c>
    </row>
    <row r="71" spans="1:21" s="39" customFormat="1" ht="21.75" customHeight="1">
      <c r="A71" s="151"/>
      <c r="B71" s="152" t="s">
        <v>175</v>
      </c>
      <c r="C71" s="153" t="s">
        <v>149</v>
      </c>
      <c r="D71" s="153"/>
      <c r="E71" s="154">
        <v>5327814</v>
      </c>
      <c r="F71" s="154"/>
      <c r="G71" s="40">
        <f>SUM(I71+R71)</f>
        <v>4417259.63</v>
      </c>
      <c r="H71" s="40">
        <f t="shared" si="6"/>
        <v>82.90941894743322</v>
      </c>
      <c r="I71" s="40">
        <f>SUM(J71+M71+N71+O71+P71+Q71)</f>
        <v>1194759.63</v>
      </c>
      <c r="J71" s="40">
        <f>SUM(K71+L71)</f>
        <v>1194759.63</v>
      </c>
      <c r="K71" s="40">
        <v>0</v>
      </c>
      <c r="L71" s="40">
        <v>1194759.63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f>SUM(S71+U71)</f>
        <v>3222500</v>
      </c>
      <c r="S71" s="40">
        <v>0</v>
      </c>
      <c r="T71" s="38">
        <v>0</v>
      </c>
      <c r="U71" s="183">
        <v>3222500</v>
      </c>
    </row>
    <row r="72" spans="1:22" s="16" customFormat="1" ht="21" customHeight="1">
      <c r="A72" s="155" t="s">
        <v>66</v>
      </c>
      <c r="B72" s="156"/>
      <c r="C72" s="157" t="s">
        <v>174</v>
      </c>
      <c r="D72" s="157"/>
      <c r="E72" s="158">
        <f>SUM(E73:F77)</f>
        <v>30196577.77</v>
      </c>
      <c r="F72" s="158"/>
      <c r="G72" s="159">
        <f>SUM(G73:G77)</f>
        <v>28554251.109999996</v>
      </c>
      <c r="H72" s="159">
        <f aca="true" t="shared" si="15" ref="H72:H104">SUM(G72/E72)*100</f>
        <v>94.56121593476848</v>
      </c>
      <c r="I72" s="159">
        <f aca="true" t="shared" si="16" ref="I72:O72">SUM(I73:I77)</f>
        <v>26617571.049999993</v>
      </c>
      <c r="J72" s="159">
        <f t="shared" si="16"/>
        <v>24140401.789999995</v>
      </c>
      <c r="K72" s="159">
        <f t="shared" si="16"/>
        <v>17467093.48</v>
      </c>
      <c r="L72" s="159">
        <f t="shared" si="16"/>
        <v>6673308.3100000005</v>
      </c>
      <c r="M72" s="159">
        <f t="shared" si="16"/>
        <v>0</v>
      </c>
      <c r="N72" s="159">
        <f t="shared" si="16"/>
        <v>118004.56</v>
      </c>
      <c r="O72" s="159">
        <f t="shared" si="16"/>
        <v>2359164.7</v>
      </c>
      <c r="P72" s="159">
        <v>0</v>
      </c>
      <c r="Q72" s="159">
        <f>SUM(Q73:Q77)</f>
        <v>0</v>
      </c>
      <c r="R72" s="159">
        <f>SUM(R73:R77)</f>
        <v>1936680.06</v>
      </c>
      <c r="S72" s="159">
        <f>SUM(S73:S77)</f>
        <v>1936680.06</v>
      </c>
      <c r="T72" s="159">
        <f>SUM(T73:T77)</f>
        <v>0</v>
      </c>
      <c r="U72" s="160">
        <f>SUM(U73:U77)</f>
        <v>0</v>
      </c>
      <c r="V72" s="17"/>
    </row>
    <row r="73" spans="1:21" s="39" customFormat="1" ht="32.25" customHeight="1">
      <c r="A73" s="161"/>
      <c r="B73" s="152" t="s">
        <v>71</v>
      </c>
      <c r="C73" s="153" t="s">
        <v>173</v>
      </c>
      <c r="D73" s="153"/>
      <c r="E73" s="154">
        <v>27310380.77</v>
      </c>
      <c r="F73" s="154"/>
      <c r="G73" s="40">
        <f>SUM(I73+R73)</f>
        <v>26032180.639999997</v>
      </c>
      <c r="H73" s="40">
        <f t="shared" si="15"/>
        <v>95.31972790579294</v>
      </c>
      <c r="I73" s="40">
        <f>SUM(J73+M73+N73+O73+P73+Q73)</f>
        <v>25221497.339999996</v>
      </c>
      <c r="J73" s="40">
        <f>SUM(K73+L73)</f>
        <v>22745848.08</v>
      </c>
      <c r="K73" s="40">
        <v>16528956.18</v>
      </c>
      <c r="L73" s="40">
        <v>6216891.9</v>
      </c>
      <c r="M73" s="40">
        <v>0</v>
      </c>
      <c r="N73" s="40">
        <v>116484.56</v>
      </c>
      <c r="O73" s="40">
        <v>2359164.7</v>
      </c>
      <c r="P73" s="40">
        <v>0</v>
      </c>
      <c r="Q73" s="40">
        <v>0</v>
      </c>
      <c r="R73" s="40">
        <v>810683.3</v>
      </c>
      <c r="S73" s="40">
        <v>810683.3</v>
      </c>
      <c r="T73" s="38">
        <v>0</v>
      </c>
      <c r="U73" s="34">
        <v>0</v>
      </c>
    </row>
    <row r="74" spans="1:21" s="39" customFormat="1" ht="32.25" customHeight="1">
      <c r="A74" s="161"/>
      <c r="B74" s="152" t="s">
        <v>328</v>
      </c>
      <c r="C74" s="153" t="s">
        <v>170</v>
      </c>
      <c r="D74" s="153"/>
      <c r="E74" s="154">
        <v>1125998</v>
      </c>
      <c r="F74" s="154"/>
      <c r="G74" s="40">
        <f>SUM(I74+R74)</f>
        <v>1125996.76</v>
      </c>
      <c r="H74" s="40">
        <f t="shared" si="15"/>
        <v>99.99988987547047</v>
      </c>
      <c r="I74" s="40">
        <f>SUM(J74+M74+N74+O74+P74+Q74)</f>
        <v>0</v>
      </c>
      <c r="J74" s="40">
        <f>SUM(K74+L74)</f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1125996.76</v>
      </c>
      <c r="S74" s="40">
        <v>1125996.76</v>
      </c>
      <c r="T74" s="38">
        <v>0</v>
      </c>
      <c r="U74" s="34">
        <v>0</v>
      </c>
    </row>
    <row r="75" spans="1:21" s="39" customFormat="1" ht="30.75" customHeight="1">
      <c r="A75" s="161"/>
      <c r="B75" s="152" t="s">
        <v>171</v>
      </c>
      <c r="C75" s="153" t="s">
        <v>170</v>
      </c>
      <c r="D75" s="153"/>
      <c r="E75" s="154">
        <v>967269</v>
      </c>
      <c r="F75" s="154"/>
      <c r="G75" s="40">
        <f>SUM(I75+R75)</f>
        <v>855496.88</v>
      </c>
      <c r="H75" s="40">
        <f t="shared" si="15"/>
        <v>88.44456712662144</v>
      </c>
      <c r="I75" s="40">
        <f>SUM(J75+M75+N75+O75+P75+Q75)</f>
        <v>855496.88</v>
      </c>
      <c r="J75" s="40">
        <f>SUM(K75+L75)</f>
        <v>854376.88</v>
      </c>
      <c r="K75" s="40">
        <v>667678.21</v>
      </c>
      <c r="L75" s="40">
        <v>186698.67</v>
      </c>
      <c r="M75" s="40">
        <v>0</v>
      </c>
      <c r="N75" s="40">
        <v>1120</v>
      </c>
      <c r="O75" s="40">
        <v>0</v>
      </c>
      <c r="P75" s="40">
        <v>0</v>
      </c>
      <c r="Q75" s="40">
        <v>0</v>
      </c>
      <c r="R75" s="40">
        <f>SUM(S75)</f>
        <v>0</v>
      </c>
      <c r="S75" s="40">
        <v>0</v>
      </c>
      <c r="T75" s="38">
        <v>0</v>
      </c>
      <c r="U75" s="34">
        <v>0</v>
      </c>
    </row>
    <row r="76" spans="1:21" s="39" customFormat="1" ht="70.5" customHeight="1">
      <c r="A76" s="161"/>
      <c r="B76" s="152" t="s">
        <v>169</v>
      </c>
      <c r="C76" s="162" t="s">
        <v>168</v>
      </c>
      <c r="D76" s="163"/>
      <c r="E76" s="154">
        <v>5000</v>
      </c>
      <c r="F76" s="154"/>
      <c r="G76" s="40">
        <f>SUM(I76+R76)</f>
        <v>3430.08</v>
      </c>
      <c r="H76" s="40">
        <f t="shared" si="15"/>
        <v>68.60159999999999</v>
      </c>
      <c r="I76" s="40">
        <f>SUM(J76+M76+N76+O76+P76+Q76)</f>
        <v>3430.08</v>
      </c>
      <c r="J76" s="40">
        <f>SUM(K76+L76)</f>
        <v>3430.08</v>
      </c>
      <c r="K76" s="40">
        <v>0</v>
      </c>
      <c r="L76" s="40">
        <v>3430.08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f>SUM(S76)</f>
        <v>0</v>
      </c>
      <c r="S76" s="40">
        <v>0</v>
      </c>
      <c r="T76" s="38">
        <v>0</v>
      </c>
      <c r="U76" s="34">
        <v>0</v>
      </c>
    </row>
    <row r="77" spans="1:21" s="39" customFormat="1" ht="22.5" customHeight="1">
      <c r="A77" s="151"/>
      <c r="B77" s="152" t="s">
        <v>96</v>
      </c>
      <c r="C77" s="153" t="s">
        <v>149</v>
      </c>
      <c r="D77" s="153"/>
      <c r="E77" s="154">
        <v>787930</v>
      </c>
      <c r="F77" s="154"/>
      <c r="G77" s="40">
        <f>SUM(I77+R77)</f>
        <v>537146.75</v>
      </c>
      <c r="H77" s="40">
        <f t="shared" si="15"/>
        <v>68.17188709656949</v>
      </c>
      <c r="I77" s="40">
        <f>SUM(J77+M77+N77+O77+P77+Q77)</f>
        <v>537146.75</v>
      </c>
      <c r="J77" s="40">
        <f>SUM(K77+L77)</f>
        <v>536746.75</v>
      </c>
      <c r="K77" s="40">
        <v>270459.09</v>
      </c>
      <c r="L77" s="40">
        <v>266287.66</v>
      </c>
      <c r="M77" s="40">
        <v>0</v>
      </c>
      <c r="N77" s="40">
        <v>400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38">
        <v>0</v>
      </c>
      <c r="U77" s="34">
        <v>0</v>
      </c>
    </row>
    <row r="78" spans="1:22" s="16" customFormat="1" ht="40.5" customHeight="1">
      <c r="A78" s="155" t="s">
        <v>81</v>
      </c>
      <c r="B78" s="156"/>
      <c r="C78" s="157" t="s">
        <v>167</v>
      </c>
      <c r="D78" s="157"/>
      <c r="E78" s="158">
        <f>SUM(E79:F83)</f>
        <v>4148794.6</v>
      </c>
      <c r="F78" s="158"/>
      <c r="G78" s="159">
        <f>SUM(G79:G83)</f>
        <v>3706343.39</v>
      </c>
      <c r="H78" s="159">
        <f t="shared" si="15"/>
        <v>89.33542745162654</v>
      </c>
      <c r="I78" s="159">
        <f aca="true" t="shared" si="17" ref="I78:O78">SUM(I79:I83)</f>
        <v>3613523.39</v>
      </c>
      <c r="J78" s="159">
        <f t="shared" si="17"/>
        <v>3185476.9099999997</v>
      </c>
      <c r="K78" s="159">
        <f t="shared" si="17"/>
        <v>2479877.04</v>
      </c>
      <c r="L78" s="159">
        <f t="shared" si="17"/>
        <v>705599.8699999999</v>
      </c>
      <c r="M78" s="159">
        <f t="shared" si="17"/>
        <v>390858.48</v>
      </c>
      <c r="N78" s="159">
        <f t="shared" si="17"/>
        <v>900</v>
      </c>
      <c r="O78" s="159">
        <f t="shared" si="17"/>
        <v>36288</v>
      </c>
      <c r="P78" s="159">
        <v>0</v>
      </c>
      <c r="Q78" s="159">
        <f>SUM(Q79:Q83)</f>
        <v>0</v>
      </c>
      <c r="R78" s="159">
        <f>SUM(R79:R83)</f>
        <v>92820</v>
      </c>
      <c r="S78" s="159">
        <f>SUM(S79:S83)</f>
        <v>92820</v>
      </c>
      <c r="T78" s="159">
        <f>SUM(T79:T83)</f>
        <v>0</v>
      </c>
      <c r="U78" s="160">
        <f>SUM(U79:U83)</f>
        <v>0</v>
      </c>
      <c r="V78" s="17"/>
    </row>
    <row r="79" spans="1:21" s="39" customFormat="1" ht="47.25" customHeight="1">
      <c r="A79" s="161"/>
      <c r="B79" s="152" t="s">
        <v>120</v>
      </c>
      <c r="C79" s="153" t="s">
        <v>166</v>
      </c>
      <c r="D79" s="153"/>
      <c r="E79" s="154">
        <v>962883</v>
      </c>
      <c r="F79" s="154"/>
      <c r="G79" s="40">
        <f>SUM(I79+R79)</f>
        <v>937867.31</v>
      </c>
      <c r="H79" s="40">
        <f t="shared" si="15"/>
        <v>97.40200107385841</v>
      </c>
      <c r="I79" s="40">
        <f>SUM(J79+M79+N79+O79+P79+Q79)</f>
        <v>845047.31</v>
      </c>
      <c r="J79" s="40">
        <f>SUM(K79+L79)</f>
        <v>417900.83</v>
      </c>
      <c r="K79" s="40">
        <v>237368.16</v>
      </c>
      <c r="L79" s="40">
        <v>180532.67</v>
      </c>
      <c r="M79" s="40">
        <v>390858.48</v>
      </c>
      <c r="N79" s="40">
        <v>0</v>
      </c>
      <c r="O79" s="40">
        <v>36288</v>
      </c>
      <c r="P79" s="40">
        <v>0</v>
      </c>
      <c r="Q79" s="40">
        <v>0</v>
      </c>
      <c r="R79" s="40">
        <v>92820</v>
      </c>
      <c r="S79" s="40">
        <v>92820</v>
      </c>
      <c r="T79" s="38">
        <v>0</v>
      </c>
      <c r="U79" s="34">
        <v>0</v>
      </c>
    </row>
    <row r="80" spans="1:21" s="39" customFormat="1" ht="37.5" customHeight="1">
      <c r="A80" s="161"/>
      <c r="B80" s="152" t="s">
        <v>80</v>
      </c>
      <c r="C80" s="153" t="s">
        <v>165</v>
      </c>
      <c r="D80" s="153"/>
      <c r="E80" s="154">
        <v>784926.6</v>
      </c>
      <c r="F80" s="154"/>
      <c r="G80" s="40">
        <f>SUM(I80+R80)</f>
        <v>758263.3</v>
      </c>
      <c r="H80" s="40">
        <f t="shared" si="15"/>
        <v>96.60308365138856</v>
      </c>
      <c r="I80" s="40">
        <f>SUM(J80+M80+N80+O80+P80+Q80)</f>
        <v>758263.3</v>
      </c>
      <c r="J80" s="40">
        <f>SUM(K80+L80)</f>
        <v>758263.3</v>
      </c>
      <c r="K80" s="40">
        <v>487386</v>
      </c>
      <c r="L80" s="40">
        <v>270877.3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f>SUM(S80)</f>
        <v>0</v>
      </c>
      <c r="S80" s="40">
        <v>0</v>
      </c>
      <c r="T80" s="38">
        <v>0</v>
      </c>
      <c r="U80" s="34">
        <v>0</v>
      </c>
    </row>
    <row r="81" spans="1:21" s="39" customFormat="1" ht="37.5" customHeight="1">
      <c r="A81" s="161"/>
      <c r="B81" s="152" t="s">
        <v>119</v>
      </c>
      <c r="C81" s="153" t="s">
        <v>352</v>
      </c>
      <c r="D81" s="153"/>
      <c r="E81" s="154">
        <v>19101</v>
      </c>
      <c r="F81" s="154"/>
      <c r="G81" s="40">
        <f>SUM(I81+R81)</f>
        <v>19101</v>
      </c>
      <c r="H81" s="40">
        <f>SUM(G81/E81)*100</f>
        <v>100</v>
      </c>
      <c r="I81" s="40">
        <f>SUM(J81+M81+N81+O81+P81+Q81)</f>
        <v>19101</v>
      </c>
      <c r="J81" s="40">
        <f>SUM(K81+L81)</f>
        <v>19101</v>
      </c>
      <c r="K81" s="40">
        <v>0</v>
      </c>
      <c r="L81" s="40">
        <v>19101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f>SUM(S81)</f>
        <v>0</v>
      </c>
      <c r="S81" s="40">
        <v>0</v>
      </c>
      <c r="T81" s="38">
        <v>0</v>
      </c>
      <c r="U81" s="34">
        <v>0</v>
      </c>
    </row>
    <row r="82" spans="1:21" s="39" customFormat="1" ht="25.5" customHeight="1">
      <c r="A82" s="161"/>
      <c r="B82" s="152" t="s">
        <v>117</v>
      </c>
      <c r="C82" s="153" t="s">
        <v>164</v>
      </c>
      <c r="D82" s="153"/>
      <c r="E82" s="154">
        <v>2313480</v>
      </c>
      <c r="F82" s="154"/>
      <c r="G82" s="40">
        <f>SUM(I82+R82)</f>
        <v>1985708.46</v>
      </c>
      <c r="H82" s="40">
        <f t="shared" si="15"/>
        <v>85.83209969396752</v>
      </c>
      <c r="I82" s="40">
        <f>SUM(J82+M82+N82+O82+P82+Q82)</f>
        <v>1985708.46</v>
      </c>
      <c r="J82" s="40">
        <f>SUM(K82+L82)</f>
        <v>1984808.46</v>
      </c>
      <c r="K82" s="40">
        <v>1755122.88</v>
      </c>
      <c r="L82" s="40">
        <v>229685.58</v>
      </c>
      <c r="M82" s="40">
        <v>0</v>
      </c>
      <c r="N82" s="40">
        <v>900</v>
      </c>
      <c r="O82" s="40">
        <v>0</v>
      </c>
      <c r="P82" s="40">
        <v>0</v>
      </c>
      <c r="Q82" s="40">
        <v>0</v>
      </c>
      <c r="R82" s="40">
        <f>SUM(S82)</f>
        <v>0</v>
      </c>
      <c r="S82" s="40">
        <v>0</v>
      </c>
      <c r="T82" s="38">
        <v>0</v>
      </c>
      <c r="U82" s="34">
        <v>0</v>
      </c>
    </row>
    <row r="83" spans="1:21" s="39" customFormat="1" ht="19.5" customHeight="1">
      <c r="A83" s="151"/>
      <c r="B83" s="152" t="s">
        <v>163</v>
      </c>
      <c r="C83" s="153" t="s">
        <v>149</v>
      </c>
      <c r="D83" s="153"/>
      <c r="E83" s="154">
        <v>68404</v>
      </c>
      <c r="F83" s="154"/>
      <c r="G83" s="40">
        <f>SUM(I83+R83)</f>
        <v>5403.32</v>
      </c>
      <c r="H83" s="40">
        <f t="shared" si="15"/>
        <v>7.89912870592363</v>
      </c>
      <c r="I83" s="40">
        <f>SUM(J83+M83+N83+O83+P83+Q83)</f>
        <v>5403.32</v>
      </c>
      <c r="J83" s="40">
        <f>SUM(K83+L83)</f>
        <v>5403.32</v>
      </c>
      <c r="K83" s="40">
        <v>0</v>
      </c>
      <c r="L83" s="40">
        <v>5403.32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f>SUM(S83)</f>
        <v>0</v>
      </c>
      <c r="S83" s="40">
        <v>0</v>
      </c>
      <c r="T83" s="38">
        <v>0</v>
      </c>
      <c r="U83" s="34">
        <v>0</v>
      </c>
    </row>
    <row r="84" spans="1:22" s="16" customFormat="1" ht="27.75" customHeight="1">
      <c r="A84" s="155" t="s">
        <v>110</v>
      </c>
      <c r="B84" s="156"/>
      <c r="C84" s="157" t="s">
        <v>162</v>
      </c>
      <c r="D84" s="157"/>
      <c r="E84" s="158">
        <f>SUM(E85:F90)</f>
        <v>10909201.73</v>
      </c>
      <c r="F84" s="158"/>
      <c r="G84" s="159">
        <f>SUM(G85:G90)</f>
        <v>10154698.510000002</v>
      </c>
      <c r="H84" s="159">
        <f t="shared" si="15"/>
        <v>93.08379074222144</v>
      </c>
      <c r="I84" s="159">
        <f aca="true" t="shared" si="18" ref="I84:O84">SUM(I85:I90)</f>
        <v>8845122.14</v>
      </c>
      <c r="J84" s="159">
        <f t="shared" si="18"/>
        <v>8585777.240000002</v>
      </c>
      <c r="K84" s="159">
        <f t="shared" si="18"/>
        <v>7100351.43</v>
      </c>
      <c r="L84" s="159">
        <f t="shared" si="18"/>
        <v>1485425.81</v>
      </c>
      <c r="M84" s="159">
        <f t="shared" si="18"/>
        <v>0</v>
      </c>
      <c r="N84" s="159">
        <f t="shared" si="18"/>
        <v>259344.9</v>
      </c>
      <c r="O84" s="159">
        <f t="shared" si="18"/>
        <v>0</v>
      </c>
      <c r="P84" s="159">
        <v>0</v>
      </c>
      <c r="Q84" s="159">
        <v>0</v>
      </c>
      <c r="R84" s="159">
        <f>SUM(R85:R90)</f>
        <v>1309576.37</v>
      </c>
      <c r="S84" s="159">
        <f>SUM(S85:S90)</f>
        <v>1309576.37</v>
      </c>
      <c r="T84" s="159">
        <f>SUM(T85:T90)</f>
        <v>0</v>
      </c>
      <c r="U84" s="160">
        <f>SUM(U85:U90)</f>
        <v>0</v>
      </c>
      <c r="V84" s="17"/>
    </row>
    <row r="85" spans="1:21" s="39" customFormat="1" ht="36" customHeight="1">
      <c r="A85" s="161"/>
      <c r="B85" s="152" t="s">
        <v>115</v>
      </c>
      <c r="C85" s="153" t="s">
        <v>161</v>
      </c>
      <c r="D85" s="153"/>
      <c r="E85" s="154">
        <v>6841061</v>
      </c>
      <c r="F85" s="154"/>
      <c r="G85" s="40">
        <f aca="true" t="shared" si="19" ref="G85:G90">SUM(I85+R85)</f>
        <v>6229168.440000001</v>
      </c>
      <c r="H85" s="40">
        <f t="shared" si="15"/>
        <v>91.05558976889698</v>
      </c>
      <c r="I85" s="40">
        <f aca="true" t="shared" si="20" ref="I85:I90">SUM(J85+M85+N85+O85+P85+Q85)</f>
        <v>5782989.620000001</v>
      </c>
      <c r="J85" s="40">
        <f aca="true" t="shared" si="21" ref="J85:J90">SUM(K85+L85)</f>
        <v>5618604.840000001</v>
      </c>
      <c r="K85" s="40">
        <v>4567653.73</v>
      </c>
      <c r="L85" s="40">
        <v>1050951.11</v>
      </c>
      <c r="M85" s="40">
        <v>0</v>
      </c>
      <c r="N85" s="40">
        <v>164384.78</v>
      </c>
      <c r="O85" s="40">
        <v>0</v>
      </c>
      <c r="P85" s="40">
        <v>0</v>
      </c>
      <c r="Q85" s="40">
        <v>0</v>
      </c>
      <c r="R85" s="40">
        <v>446178.82</v>
      </c>
      <c r="S85" s="40">
        <v>446178.82</v>
      </c>
      <c r="T85" s="38">
        <v>0</v>
      </c>
      <c r="U85" s="34">
        <v>0</v>
      </c>
    </row>
    <row r="86" spans="1:21" s="39" customFormat="1" ht="53.25" customHeight="1">
      <c r="A86" s="161"/>
      <c r="B86" s="152" t="s">
        <v>109</v>
      </c>
      <c r="C86" s="153" t="s">
        <v>160</v>
      </c>
      <c r="D86" s="153"/>
      <c r="E86" s="154">
        <v>1307920</v>
      </c>
      <c r="F86" s="154"/>
      <c r="G86" s="40">
        <f t="shared" si="19"/>
        <v>1214651.03</v>
      </c>
      <c r="H86" s="40">
        <f t="shared" si="15"/>
        <v>92.86890864884703</v>
      </c>
      <c r="I86" s="40">
        <f t="shared" si="20"/>
        <v>1214651.03</v>
      </c>
      <c r="J86" s="40">
        <f t="shared" si="21"/>
        <v>1163800.19</v>
      </c>
      <c r="K86" s="40">
        <v>1018784.64</v>
      </c>
      <c r="L86" s="40">
        <v>145015.55</v>
      </c>
      <c r="M86" s="40">
        <v>0</v>
      </c>
      <c r="N86" s="40">
        <v>50850.84</v>
      </c>
      <c r="O86" s="40">
        <v>0</v>
      </c>
      <c r="P86" s="40">
        <v>0</v>
      </c>
      <c r="Q86" s="40">
        <v>0</v>
      </c>
      <c r="R86" s="40">
        <f>SUM(S86)</f>
        <v>0</v>
      </c>
      <c r="S86" s="40">
        <v>0</v>
      </c>
      <c r="T86" s="38">
        <v>0</v>
      </c>
      <c r="U86" s="34">
        <v>0</v>
      </c>
    </row>
    <row r="87" spans="1:21" s="39" customFormat="1" ht="24" customHeight="1">
      <c r="A87" s="161"/>
      <c r="B87" s="152" t="s">
        <v>159</v>
      </c>
      <c r="C87" s="153" t="s">
        <v>158</v>
      </c>
      <c r="D87" s="153"/>
      <c r="E87" s="154">
        <v>2706484.73</v>
      </c>
      <c r="F87" s="154"/>
      <c r="G87" s="40">
        <f t="shared" si="19"/>
        <v>2693302.54</v>
      </c>
      <c r="H87" s="40">
        <f t="shared" si="15"/>
        <v>99.51294053670865</v>
      </c>
      <c r="I87" s="40">
        <f t="shared" si="20"/>
        <v>1829904.99</v>
      </c>
      <c r="J87" s="40">
        <f t="shared" si="21"/>
        <v>1791795.71</v>
      </c>
      <c r="K87" s="40">
        <v>1513913.06</v>
      </c>
      <c r="L87" s="40">
        <v>277882.65</v>
      </c>
      <c r="M87" s="40">
        <v>0</v>
      </c>
      <c r="N87" s="40">
        <v>38109.28</v>
      </c>
      <c r="O87" s="40">
        <v>0</v>
      </c>
      <c r="P87" s="40">
        <v>0</v>
      </c>
      <c r="Q87" s="40">
        <v>0</v>
      </c>
      <c r="R87" s="40">
        <v>863397.55</v>
      </c>
      <c r="S87" s="40">
        <v>863397.55</v>
      </c>
      <c r="T87" s="38">
        <v>0</v>
      </c>
      <c r="U87" s="34">
        <v>0</v>
      </c>
    </row>
    <row r="88" spans="1:21" s="39" customFormat="1" ht="34.5" customHeight="1">
      <c r="A88" s="161"/>
      <c r="B88" s="152" t="s">
        <v>157</v>
      </c>
      <c r="C88" s="153" t="s">
        <v>295</v>
      </c>
      <c r="D88" s="153"/>
      <c r="E88" s="154">
        <v>1500</v>
      </c>
      <c r="F88" s="154"/>
      <c r="G88" s="40">
        <f t="shared" si="19"/>
        <v>1500</v>
      </c>
      <c r="H88" s="40">
        <f t="shared" si="15"/>
        <v>100</v>
      </c>
      <c r="I88" s="40">
        <f t="shared" si="20"/>
        <v>1500</v>
      </c>
      <c r="J88" s="40">
        <f t="shared" si="21"/>
        <v>0</v>
      </c>
      <c r="K88" s="40">
        <v>0</v>
      </c>
      <c r="L88" s="40">
        <v>0</v>
      </c>
      <c r="M88" s="40">
        <v>0</v>
      </c>
      <c r="N88" s="40">
        <v>1500</v>
      </c>
      <c r="O88" s="40">
        <v>0</v>
      </c>
      <c r="P88" s="40">
        <v>0</v>
      </c>
      <c r="Q88" s="40">
        <v>0</v>
      </c>
      <c r="R88" s="40">
        <f>SUM(S88)</f>
        <v>0</v>
      </c>
      <c r="S88" s="40">
        <v>0</v>
      </c>
      <c r="T88" s="38">
        <v>0</v>
      </c>
      <c r="U88" s="34">
        <v>0</v>
      </c>
    </row>
    <row r="89" spans="1:21" s="39" customFormat="1" ht="34.5" customHeight="1">
      <c r="A89" s="161"/>
      <c r="B89" s="152" t="s">
        <v>294</v>
      </c>
      <c r="C89" s="153" t="s">
        <v>296</v>
      </c>
      <c r="D89" s="153"/>
      <c r="E89" s="154">
        <v>28000</v>
      </c>
      <c r="F89" s="154"/>
      <c r="G89" s="40">
        <f t="shared" si="19"/>
        <v>4500</v>
      </c>
      <c r="H89" s="40">
        <f t="shared" si="15"/>
        <v>16.071428571428573</v>
      </c>
      <c r="I89" s="40">
        <f t="shared" si="20"/>
        <v>4500</v>
      </c>
      <c r="J89" s="40">
        <f t="shared" si="21"/>
        <v>0</v>
      </c>
      <c r="K89" s="40">
        <v>0</v>
      </c>
      <c r="L89" s="40">
        <v>0</v>
      </c>
      <c r="M89" s="40">
        <v>0</v>
      </c>
      <c r="N89" s="40">
        <v>4500</v>
      </c>
      <c r="O89" s="40">
        <v>0</v>
      </c>
      <c r="P89" s="40">
        <v>0</v>
      </c>
      <c r="Q89" s="40">
        <v>0</v>
      </c>
      <c r="R89" s="40">
        <f>SUM(S89)</f>
        <v>0</v>
      </c>
      <c r="S89" s="40">
        <v>0</v>
      </c>
      <c r="T89" s="38">
        <v>0</v>
      </c>
      <c r="U89" s="34">
        <v>0</v>
      </c>
    </row>
    <row r="90" spans="1:22" ht="24.75" customHeight="1">
      <c r="A90" s="151"/>
      <c r="B90" s="152" t="s">
        <v>156</v>
      </c>
      <c r="C90" s="153" t="s">
        <v>155</v>
      </c>
      <c r="D90" s="153"/>
      <c r="E90" s="154">
        <v>24236</v>
      </c>
      <c r="F90" s="154"/>
      <c r="G90" s="40">
        <f t="shared" si="19"/>
        <v>11576.5</v>
      </c>
      <c r="H90" s="40">
        <f t="shared" si="15"/>
        <v>47.765720415910216</v>
      </c>
      <c r="I90" s="40">
        <f t="shared" si="20"/>
        <v>11576.5</v>
      </c>
      <c r="J90" s="40">
        <f t="shared" si="21"/>
        <v>11576.5</v>
      </c>
      <c r="K90" s="40">
        <v>0</v>
      </c>
      <c r="L90" s="40">
        <v>11576.5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f>SUM(S90)</f>
        <v>0</v>
      </c>
      <c r="S90" s="40">
        <v>0</v>
      </c>
      <c r="T90" s="38">
        <v>0</v>
      </c>
      <c r="U90" s="34">
        <v>0</v>
      </c>
      <c r="V90" s="15"/>
    </row>
    <row r="91" spans="1:21" s="39" customFormat="1" ht="20.25" customHeight="1">
      <c r="A91" s="155" t="s">
        <v>289</v>
      </c>
      <c r="B91" s="156"/>
      <c r="C91" s="157" t="s">
        <v>297</v>
      </c>
      <c r="D91" s="157"/>
      <c r="E91" s="158">
        <f>SUM(E92:F94)</f>
        <v>8901629</v>
      </c>
      <c r="F91" s="158"/>
      <c r="G91" s="159">
        <f>SUM(G92:G94)</f>
        <v>6901911.08</v>
      </c>
      <c r="H91" s="159">
        <f t="shared" si="15"/>
        <v>77.53537111016422</v>
      </c>
      <c r="I91" s="159">
        <f aca="true" t="shared" si="22" ref="I91:O91">SUM(I92:I94)</f>
        <v>6901911.08</v>
      </c>
      <c r="J91" s="159">
        <f t="shared" si="22"/>
        <v>4966176.22</v>
      </c>
      <c r="K91" s="159">
        <f t="shared" si="22"/>
        <v>3415966.27</v>
      </c>
      <c r="L91" s="159">
        <f t="shared" si="22"/>
        <v>1550209.95</v>
      </c>
      <c r="M91" s="159">
        <f t="shared" si="22"/>
        <v>58842.16</v>
      </c>
      <c r="N91" s="159">
        <f t="shared" si="22"/>
        <v>1442679.02</v>
      </c>
      <c r="O91" s="159">
        <f t="shared" si="22"/>
        <v>434213.68</v>
      </c>
      <c r="P91" s="159">
        <v>0</v>
      </c>
      <c r="Q91" s="159">
        <f>SUM(Q92:Q94)</f>
        <v>0</v>
      </c>
      <c r="R91" s="159">
        <f>SUM(R92:R94)</f>
        <v>0</v>
      </c>
      <c r="S91" s="159">
        <f>SUM(S92:S94)</f>
        <v>0</v>
      </c>
      <c r="T91" s="159">
        <f>SUM(T92:T94)</f>
        <v>0</v>
      </c>
      <c r="U91" s="160">
        <f>SUM(U92:U94)</f>
        <v>0</v>
      </c>
    </row>
    <row r="92" spans="1:21" s="39" customFormat="1" ht="21.75" customHeight="1">
      <c r="A92" s="171"/>
      <c r="B92" s="152" t="s">
        <v>313</v>
      </c>
      <c r="C92" s="153" t="s">
        <v>314</v>
      </c>
      <c r="D92" s="153"/>
      <c r="E92" s="154">
        <v>492240</v>
      </c>
      <c r="F92" s="154"/>
      <c r="G92" s="40">
        <f>SUM(I92+R92)</f>
        <v>468313.68</v>
      </c>
      <c r="H92" s="40">
        <f t="shared" si="15"/>
        <v>95.13929790346172</v>
      </c>
      <c r="I92" s="40">
        <f>SUM(J92+M92+N92+O92+P92+Q92)</f>
        <v>468313.68</v>
      </c>
      <c r="J92" s="40">
        <f>SUM(K92+L92)</f>
        <v>1100</v>
      </c>
      <c r="K92" s="40">
        <v>1100</v>
      </c>
      <c r="L92" s="40">
        <v>0</v>
      </c>
      <c r="M92" s="40">
        <v>0</v>
      </c>
      <c r="N92" s="40">
        <v>33000</v>
      </c>
      <c r="O92" s="40">
        <v>434213.68</v>
      </c>
      <c r="P92" s="40">
        <v>0</v>
      </c>
      <c r="Q92" s="40">
        <v>0</v>
      </c>
      <c r="R92" s="40">
        <f>SUM(S92)</f>
        <v>0</v>
      </c>
      <c r="S92" s="40">
        <v>0</v>
      </c>
      <c r="T92" s="38">
        <v>0</v>
      </c>
      <c r="U92" s="34">
        <v>0</v>
      </c>
    </row>
    <row r="93" spans="1:21" s="39" customFormat="1" ht="21.75" customHeight="1">
      <c r="A93" s="171"/>
      <c r="B93" s="152" t="s">
        <v>290</v>
      </c>
      <c r="C93" s="153" t="s">
        <v>172</v>
      </c>
      <c r="D93" s="153"/>
      <c r="E93" s="154">
        <v>1275079</v>
      </c>
      <c r="F93" s="154"/>
      <c r="G93" s="40">
        <f>SUM(I93+R93)</f>
        <v>996067.22</v>
      </c>
      <c r="H93" s="40">
        <f t="shared" si="15"/>
        <v>78.11807895824494</v>
      </c>
      <c r="I93" s="40">
        <f>SUM(J93+M93+N93+O93+P93+Q93)</f>
        <v>996067.22</v>
      </c>
      <c r="J93" s="40">
        <f>SUM(K93+L93)</f>
        <v>38167.84</v>
      </c>
      <c r="K93" s="40">
        <v>37987.84</v>
      </c>
      <c r="L93" s="40">
        <v>180</v>
      </c>
      <c r="M93" s="40">
        <v>58842.16</v>
      </c>
      <c r="N93" s="40">
        <v>899057.22</v>
      </c>
      <c r="O93" s="40">
        <v>0</v>
      </c>
      <c r="P93" s="40">
        <v>0</v>
      </c>
      <c r="Q93" s="40">
        <v>0</v>
      </c>
      <c r="R93" s="40">
        <f>SUM(S93)</f>
        <v>0</v>
      </c>
      <c r="S93" s="40">
        <v>0</v>
      </c>
      <c r="T93" s="38">
        <v>0</v>
      </c>
      <c r="U93" s="34">
        <v>0</v>
      </c>
    </row>
    <row r="94" spans="1:21" s="39" customFormat="1" ht="36" customHeight="1">
      <c r="A94" s="171"/>
      <c r="B94" s="152" t="s">
        <v>291</v>
      </c>
      <c r="C94" s="162" t="s">
        <v>298</v>
      </c>
      <c r="D94" s="163"/>
      <c r="E94" s="154">
        <v>7134310</v>
      </c>
      <c r="F94" s="154"/>
      <c r="G94" s="40">
        <f>SUM(I94+R94)</f>
        <v>5437530.18</v>
      </c>
      <c r="H94" s="40">
        <f t="shared" si="15"/>
        <v>76.21662333147844</v>
      </c>
      <c r="I94" s="40">
        <f>SUM(J94+M94+N94+O94+P94+Q94)</f>
        <v>5437530.18</v>
      </c>
      <c r="J94" s="40">
        <f>SUM(K94+L94)</f>
        <v>4926908.38</v>
      </c>
      <c r="K94" s="40">
        <v>3376878.43</v>
      </c>
      <c r="L94" s="40">
        <v>1550029.95</v>
      </c>
      <c r="M94" s="40">
        <v>0</v>
      </c>
      <c r="N94" s="40">
        <v>510621.8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38">
        <v>0</v>
      </c>
      <c r="U94" s="34">
        <v>0</v>
      </c>
    </row>
    <row r="95" spans="1:22" s="16" customFormat="1" ht="37.5" customHeight="1">
      <c r="A95" s="155" t="s">
        <v>95</v>
      </c>
      <c r="B95" s="156"/>
      <c r="C95" s="157" t="s">
        <v>154</v>
      </c>
      <c r="D95" s="157"/>
      <c r="E95" s="158">
        <f>SUM(E96:E97)</f>
        <v>435301</v>
      </c>
      <c r="F95" s="158"/>
      <c r="G95" s="159">
        <f>SUM(G96:G97)</f>
        <v>164419.72999999998</v>
      </c>
      <c r="H95" s="159">
        <f t="shared" si="15"/>
        <v>37.771502937048155</v>
      </c>
      <c r="I95" s="159">
        <f>SUM(I96:I97)</f>
        <v>4869.73</v>
      </c>
      <c r="J95" s="159">
        <f>SUM(J96:J97)</f>
        <v>4869.73</v>
      </c>
      <c r="K95" s="159">
        <f>SUM(K96:K97)</f>
        <v>0</v>
      </c>
      <c r="L95" s="159">
        <f>SUM(L96:L97)</f>
        <v>4869.73</v>
      </c>
      <c r="M95" s="159">
        <f>SUM(M96:M97)</f>
        <v>0</v>
      </c>
      <c r="N95" s="159">
        <f aca="true" t="shared" si="23" ref="N95:U95">SUM(N96:N97)</f>
        <v>0</v>
      </c>
      <c r="O95" s="159">
        <f t="shared" si="23"/>
        <v>0</v>
      </c>
      <c r="P95" s="159">
        <f t="shared" si="23"/>
        <v>0</v>
      </c>
      <c r="Q95" s="159">
        <f t="shared" si="23"/>
        <v>0</v>
      </c>
      <c r="R95" s="159">
        <f t="shared" si="23"/>
        <v>159550</v>
      </c>
      <c r="S95" s="159">
        <f t="shared" si="23"/>
        <v>159550</v>
      </c>
      <c r="T95" s="159">
        <f t="shared" si="23"/>
        <v>0</v>
      </c>
      <c r="U95" s="159">
        <f t="shared" si="23"/>
        <v>0</v>
      </c>
      <c r="V95" s="17"/>
    </row>
    <row r="96" spans="1:22" s="16" customFormat="1" ht="56.25" customHeight="1">
      <c r="A96" s="171"/>
      <c r="B96" s="152" t="s">
        <v>107</v>
      </c>
      <c r="C96" s="153" t="s">
        <v>153</v>
      </c>
      <c r="D96" s="153"/>
      <c r="E96" s="154">
        <v>388001</v>
      </c>
      <c r="F96" s="154"/>
      <c r="G96" s="40">
        <f>SUM(I96+R96)</f>
        <v>117119.73</v>
      </c>
      <c r="H96" s="40">
        <f>SUM(G96/E96)*100</f>
        <v>30.18541962520715</v>
      </c>
      <c r="I96" s="40">
        <f>SUM(J96+M96+N96+O96+P96+Q96)</f>
        <v>4869.73</v>
      </c>
      <c r="J96" s="40">
        <f>SUM(K96+L96)</f>
        <v>4869.73</v>
      </c>
      <c r="K96" s="40">
        <v>0</v>
      </c>
      <c r="L96" s="40">
        <v>4869.73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112250</v>
      </c>
      <c r="S96" s="40">
        <v>112250</v>
      </c>
      <c r="T96" s="38">
        <v>0</v>
      </c>
      <c r="U96" s="34">
        <v>0</v>
      </c>
      <c r="V96" s="17"/>
    </row>
    <row r="97" spans="1:22" ht="32.25" customHeight="1">
      <c r="A97" s="151"/>
      <c r="B97" s="152" t="s">
        <v>353</v>
      </c>
      <c r="C97" s="153" t="s">
        <v>149</v>
      </c>
      <c r="D97" s="153"/>
      <c r="E97" s="154">
        <v>47300</v>
      </c>
      <c r="F97" s="154"/>
      <c r="G97" s="40">
        <f>SUM(I97+R97)</f>
        <v>47300</v>
      </c>
      <c r="H97" s="40">
        <f t="shared" si="15"/>
        <v>100</v>
      </c>
      <c r="I97" s="40">
        <f>SUM(J97+M97+N97+O97+P97+Q97)</f>
        <v>0</v>
      </c>
      <c r="J97" s="40">
        <f>SUM(K97+L97)</f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47300</v>
      </c>
      <c r="S97" s="40">
        <v>47300</v>
      </c>
      <c r="T97" s="38">
        <v>0</v>
      </c>
      <c r="U97" s="34">
        <v>0</v>
      </c>
      <c r="V97" s="15"/>
    </row>
    <row r="98" spans="1:21" s="41" customFormat="1" ht="38.25" customHeight="1">
      <c r="A98" s="155" t="s">
        <v>94</v>
      </c>
      <c r="B98" s="156"/>
      <c r="C98" s="157" t="s">
        <v>152</v>
      </c>
      <c r="D98" s="157"/>
      <c r="E98" s="158">
        <f>SUM(E99:F101)</f>
        <v>858500</v>
      </c>
      <c r="F98" s="158"/>
      <c r="G98" s="159">
        <f>SUM(G99:G101)</f>
        <v>774530.9500000001</v>
      </c>
      <c r="H98" s="159">
        <f t="shared" si="15"/>
        <v>90.21909726266745</v>
      </c>
      <c r="I98" s="159">
        <f aca="true" t="shared" si="24" ref="I98:O98">SUM(I99:I101)</f>
        <v>487349.36</v>
      </c>
      <c r="J98" s="159">
        <f t="shared" si="24"/>
        <v>82349.36</v>
      </c>
      <c r="K98" s="159">
        <f t="shared" si="24"/>
        <v>0</v>
      </c>
      <c r="L98" s="159">
        <f t="shared" si="24"/>
        <v>82349.36</v>
      </c>
      <c r="M98" s="159">
        <f t="shared" si="24"/>
        <v>405000</v>
      </c>
      <c r="N98" s="159">
        <f t="shared" si="24"/>
        <v>0</v>
      </c>
      <c r="O98" s="159">
        <f t="shared" si="24"/>
        <v>0</v>
      </c>
      <c r="P98" s="159">
        <v>0</v>
      </c>
      <c r="Q98" s="159">
        <v>0</v>
      </c>
      <c r="R98" s="159">
        <f>SUM(R99:R101)</f>
        <v>287181.59</v>
      </c>
      <c r="S98" s="159">
        <f>SUM(S99:S101)</f>
        <v>287181.59</v>
      </c>
      <c r="T98" s="159">
        <f>SUM(T99:T101)</f>
        <v>0</v>
      </c>
      <c r="U98" s="160">
        <f>SUM(U101:U101)</f>
        <v>0</v>
      </c>
    </row>
    <row r="99" spans="1:21" s="41" customFormat="1" ht="28.5" customHeight="1">
      <c r="A99" s="171"/>
      <c r="B99" s="152" t="s">
        <v>329</v>
      </c>
      <c r="C99" s="153" t="s">
        <v>330</v>
      </c>
      <c r="D99" s="153"/>
      <c r="E99" s="154">
        <v>742854</v>
      </c>
      <c r="F99" s="154"/>
      <c r="G99" s="40">
        <f>SUM(I99+R99)</f>
        <v>742058.0900000001</v>
      </c>
      <c r="H99" s="40">
        <f t="shared" si="15"/>
        <v>99.89285781593692</v>
      </c>
      <c r="I99" s="40">
        <f>SUM(J99+M99+N99+O99+P99+Q99)</f>
        <v>454876.5</v>
      </c>
      <c r="J99" s="40">
        <f>SUM(K99+L99)</f>
        <v>69876.5</v>
      </c>
      <c r="K99" s="40">
        <v>0</v>
      </c>
      <c r="L99" s="40">
        <v>69876.5</v>
      </c>
      <c r="M99" s="40">
        <v>385000</v>
      </c>
      <c r="N99" s="40">
        <v>0</v>
      </c>
      <c r="O99" s="40">
        <v>0</v>
      </c>
      <c r="P99" s="40">
        <v>0</v>
      </c>
      <c r="Q99" s="40">
        <v>0</v>
      </c>
      <c r="R99" s="40">
        <f>SUM(S99)</f>
        <v>287181.59</v>
      </c>
      <c r="S99" s="40">
        <v>287181.59</v>
      </c>
      <c r="T99" s="38">
        <v>0</v>
      </c>
      <c r="U99" s="34">
        <v>0</v>
      </c>
    </row>
    <row r="100" spans="1:21" s="41" customFormat="1" ht="28.5" customHeight="1">
      <c r="A100" s="171"/>
      <c r="B100" s="152" t="s">
        <v>151</v>
      </c>
      <c r="C100" s="153" t="s">
        <v>150</v>
      </c>
      <c r="D100" s="153"/>
      <c r="E100" s="154">
        <v>20000</v>
      </c>
      <c r="F100" s="154"/>
      <c r="G100" s="40">
        <f>SUM(I100+R100)</f>
        <v>20000</v>
      </c>
      <c r="H100" s="40">
        <f t="shared" si="15"/>
        <v>100</v>
      </c>
      <c r="I100" s="40">
        <f>SUM(J100+M100+N100+O100+P100+Q100)</f>
        <v>20000</v>
      </c>
      <c r="J100" s="40">
        <f>SUM(K100+L100)</f>
        <v>0</v>
      </c>
      <c r="K100" s="40">
        <v>0</v>
      </c>
      <c r="L100" s="40">
        <v>0</v>
      </c>
      <c r="M100" s="40">
        <v>20000</v>
      </c>
      <c r="N100" s="40">
        <v>0</v>
      </c>
      <c r="O100" s="40">
        <v>0</v>
      </c>
      <c r="P100" s="40">
        <v>0</v>
      </c>
      <c r="Q100" s="40">
        <v>0</v>
      </c>
      <c r="R100" s="40">
        <f>SUM(S100)</f>
        <v>0</v>
      </c>
      <c r="S100" s="40">
        <v>0</v>
      </c>
      <c r="T100" s="38">
        <v>0</v>
      </c>
      <c r="U100" s="34">
        <v>0</v>
      </c>
    </row>
    <row r="101" spans="1:21" s="39" customFormat="1" ht="17.25" customHeight="1">
      <c r="A101" s="151"/>
      <c r="B101" s="152" t="s">
        <v>93</v>
      </c>
      <c r="C101" s="153" t="s">
        <v>149</v>
      </c>
      <c r="D101" s="153"/>
      <c r="E101" s="154">
        <v>95646</v>
      </c>
      <c r="F101" s="154"/>
      <c r="G101" s="40">
        <f>SUM(I101+R101)</f>
        <v>12472.86</v>
      </c>
      <c r="H101" s="40">
        <f t="shared" si="15"/>
        <v>13.04064989649332</v>
      </c>
      <c r="I101" s="40">
        <f>SUM(J101+M101+N101+O101+P101+Q101)</f>
        <v>12472.86</v>
      </c>
      <c r="J101" s="40">
        <f>SUM(K101+L101)</f>
        <v>12472.86</v>
      </c>
      <c r="K101" s="40">
        <v>0</v>
      </c>
      <c r="L101" s="40">
        <v>12472.86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38">
        <v>0</v>
      </c>
      <c r="U101" s="34">
        <v>0</v>
      </c>
    </row>
    <row r="102" spans="1:21" s="41" customFormat="1" ht="20.25" customHeight="1">
      <c r="A102" s="155" t="s">
        <v>148</v>
      </c>
      <c r="B102" s="156"/>
      <c r="C102" s="157" t="s">
        <v>147</v>
      </c>
      <c r="D102" s="157"/>
      <c r="E102" s="158">
        <f>SUM(E103:E104)</f>
        <v>89000</v>
      </c>
      <c r="F102" s="158"/>
      <c r="G102" s="159">
        <f>SUM(G103:G104)</f>
        <v>11173.89</v>
      </c>
      <c r="H102" s="159">
        <f t="shared" si="15"/>
        <v>12.554932584269663</v>
      </c>
      <c r="I102" s="159">
        <f>SUM(I103:I104)</f>
        <v>11173.89</v>
      </c>
      <c r="J102" s="159">
        <f>SUM(J103:J104)</f>
        <v>11173.89</v>
      </c>
      <c r="K102" s="159">
        <f>SUM(K103:K104)</f>
        <v>0</v>
      </c>
      <c r="L102" s="159">
        <f>SUM(L103:L104)</f>
        <v>11173.89</v>
      </c>
      <c r="M102" s="159">
        <f>SUM(M104)</f>
        <v>0</v>
      </c>
      <c r="N102" s="159">
        <f>SUM(N104)</f>
        <v>0</v>
      </c>
      <c r="O102" s="159">
        <f>SUM(O104)</f>
        <v>0</v>
      </c>
      <c r="P102" s="159">
        <v>0</v>
      </c>
      <c r="Q102" s="159">
        <v>0</v>
      </c>
      <c r="R102" s="159">
        <f>SUM(R103:R104)</f>
        <v>0</v>
      </c>
      <c r="S102" s="159">
        <f>SUM(S103:S104)</f>
        <v>0</v>
      </c>
      <c r="T102" s="159">
        <f>SUM(T104)</f>
        <v>0</v>
      </c>
      <c r="U102" s="160">
        <f>SUM(U104)</f>
        <v>0</v>
      </c>
    </row>
    <row r="103" spans="1:21" s="41" customFormat="1" ht="20.25" customHeight="1">
      <c r="A103" s="171"/>
      <c r="B103" s="152" t="s">
        <v>146</v>
      </c>
      <c r="C103" s="153" t="s">
        <v>145</v>
      </c>
      <c r="D103" s="153"/>
      <c r="E103" s="154">
        <v>85000</v>
      </c>
      <c r="F103" s="154"/>
      <c r="G103" s="40">
        <f>SUM(I103+R103)</f>
        <v>11173.89</v>
      </c>
      <c r="H103" s="40">
        <f t="shared" si="15"/>
        <v>13.14575294117647</v>
      </c>
      <c r="I103" s="40">
        <f>SUM(J103+M103+N103+O103+P103+Q103)</f>
        <v>11173.89</v>
      </c>
      <c r="J103" s="40">
        <f>SUM(K103+L103)</f>
        <v>11173.89</v>
      </c>
      <c r="K103" s="40">
        <v>0</v>
      </c>
      <c r="L103" s="40">
        <v>11173.89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f>SUM(S103)</f>
        <v>0</v>
      </c>
      <c r="S103" s="40">
        <v>0</v>
      </c>
      <c r="T103" s="38">
        <v>0</v>
      </c>
      <c r="U103" s="34">
        <v>0</v>
      </c>
    </row>
    <row r="104" spans="1:21" s="39" customFormat="1" ht="22.5" customHeight="1">
      <c r="A104" s="151"/>
      <c r="B104" s="152" t="s">
        <v>315</v>
      </c>
      <c r="C104" s="153" t="s">
        <v>149</v>
      </c>
      <c r="D104" s="153"/>
      <c r="E104" s="154">
        <v>4000</v>
      </c>
      <c r="F104" s="154"/>
      <c r="G104" s="40">
        <f>SUM(I104+R104)</f>
        <v>0</v>
      </c>
      <c r="H104" s="40">
        <f t="shared" si="15"/>
        <v>0</v>
      </c>
      <c r="I104" s="40">
        <f>SUM(J104+M104+N104+O104+P104+Q104)</f>
        <v>0</v>
      </c>
      <c r="J104" s="40">
        <f>SUM(K104+L104)</f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38">
        <v>0</v>
      </c>
      <c r="U104" s="34">
        <v>0</v>
      </c>
    </row>
    <row r="105" spans="1:22" ht="27.75" customHeight="1" thickBot="1">
      <c r="A105" s="184" t="s">
        <v>144</v>
      </c>
      <c r="B105" s="185"/>
      <c r="C105" s="185"/>
      <c r="D105" s="185"/>
      <c r="E105" s="186">
        <f>SUM(E12+E14+E17+E22+E24+E27+E31+E33+E39+E41+E46+E48+E50+E52+E67+E72+E78+E84+E91+E95+E98+E102)</f>
        <v>123561226.75</v>
      </c>
      <c r="F105" s="187"/>
      <c r="G105" s="188">
        <f>SUM(G12+G14+G17+G22+G24+G27+G31+G33+G39+G41+G46+G48+G50+G52+G67+G72+G78+G84+G91+G95+G98+G102)</f>
        <v>105950256.85000001</v>
      </c>
      <c r="H105" s="188">
        <f>SUM(G105/E105)*100</f>
        <v>85.74717137145937</v>
      </c>
      <c r="I105" s="188">
        <f aca="true" t="shared" si="25" ref="I105:U105">SUM(I12+I14+I17+I22+I24+I27+I31+I33+I39+I41+I46+I48+I50+I52+I67+I72+I78+I84+I91+I95+I98+I102)</f>
        <v>93593178.63</v>
      </c>
      <c r="J105" s="188">
        <f t="shared" si="25"/>
        <v>82089534.54</v>
      </c>
      <c r="K105" s="188">
        <f t="shared" si="25"/>
        <v>60459436.220000006</v>
      </c>
      <c r="L105" s="188">
        <f t="shared" si="25"/>
        <v>21630098.32</v>
      </c>
      <c r="M105" s="188">
        <f t="shared" si="25"/>
        <v>2832289.08</v>
      </c>
      <c r="N105" s="188">
        <f t="shared" si="25"/>
        <v>3061547.95</v>
      </c>
      <c r="O105" s="188">
        <f t="shared" si="25"/>
        <v>5609807.06</v>
      </c>
      <c r="P105" s="188">
        <f t="shared" si="25"/>
        <v>0</v>
      </c>
      <c r="Q105" s="188">
        <f t="shared" si="25"/>
        <v>0</v>
      </c>
      <c r="R105" s="188">
        <f t="shared" si="25"/>
        <v>12357078.220000003</v>
      </c>
      <c r="S105" s="188">
        <f t="shared" si="25"/>
        <v>9134578.220000003</v>
      </c>
      <c r="T105" s="188">
        <f t="shared" si="25"/>
        <v>886969.48</v>
      </c>
      <c r="U105" s="188">
        <f t="shared" si="25"/>
        <v>3222500</v>
      </c>
      <c r="V105" s="15"/>
    </row>
    <row r="106" spans="1:22" ht="32.2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15"/>
    </row>
    <row r="107" spans="1:21" ht="13.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32"/>
    </row>
    <row r="108" spans="1:21" ht="10.5">
      <c r="A108" s="31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1:21" ht="9.75">
      <c r="A109" s="15"/>
      <c r="B109" s="15"/>
      <c r="C109" s="15"/>
      <c r="D109" s="15"/>
      <c r="E109" s="15"/>
      <c r="F109" s="15"/>
      <c r="G109" s="33"/>
      <c r="H109" s="15"/>
      <c r="I109" s="33"/>
      <c r="J109" s="33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</sheetData>
  <sheetProtection/>
  <mergeCells count="238">
    <mergeCell ref="C91:D91"/>
    <mergeCell ref="E91:F91"/>
    <mergeCell ref="C92:D92"/>
    <mergeCell ref="E92:F92"/>
    <mergeCell ref="C63:D63"/>
    <mergeCell ref="E63:F63"/>
    <mergeCell ref="E68:F68"/>
    <mergeCell ref="C87:D87"/>
    <mergeCell ref="E87:F87"/>
    <mergeCell ref="C73:D73"/>
    <mergeCell ref="A31:A32"/>
    <mergeCell ref="C31:D31"/>
    <mergeCell ref="E31:F31"/>
    <mergeCell ref="C32:D32"/>
    <mergeCell ref="E32:F32"/>
    <mergeCell ref="A48:A49"/>
    <mergeCell ref="C49:D49"/>
    <mergeCell ref="E49:F49"/>
    <mergeCell ref="C44:D44"/>
    <mergeCell ref="E44:F44"/>
    <mergeCell ref="E53:F53"/>
    <mergeCell ref="C62:D62"/>
    <mergeCell ref="E62:F62"/>
    <mergeCell ref="E61:F61"/>
    <mergeCell ref="C58:D58"/>
    <mergeCell ref="E58:F58"/>
    <mergeCell ref="C54:D54"/>
    <mergeCell ref="E73:F73"/>
    <mergeCell ref="E48:F48"/>
    <mergeCell ref="C71:D71"/>
    <mergeCell ref="E71:F71"/>
    <mergeCell ref="C72:D72"/>
    <mergeCell ref="E72:F72"/>
    <mergeCell ref="C68:D68"/>
    <mergeCell ref="C67:D67"/>
    <mergeCell ref="E67:F67"/>
    <mergeCell ref="C66:D66"/>
    <mergeCell ref="C84:D84"/>
    <mergeCell ref="E84:F84"/>
    <mergeCell ref="C85:D85"/>
    <mergeCell ref="E85:F85"/>
    <mergeCell ref="C86:D86"/>
    <mergeCell ref="E86:F86"/>
    <mergeCell ref="C99:D99"/>
    <mergeCell ref="E99:F99"/>
    <mergeCell ref="C48:D48"/>
    <mergeCell ref="A107:T107"/>
    <mergeCell ref="C101:D101"/>
    <mergeCell ref="E101:F101"/>
    <mergeCell ref="C102:D102"/>
    <mergeCell ref="E102:F102"/>
    <mergeCell ref="C104:D104"/>
    <mergeCell ref="C90:D90"/>
    <mergeCell ref="E104:F104"/>
    <mergeCell ref="A105:D105"/>
    <mergeCell ref="E105:F105"/>
    <mergeCell ref="A106:U106"/>
    <mergeCell ref="C95:D95"/>
    <mergeCell ref="E95:F95"/>
    <mergeCell ref="C97:D97"/>
    <mergeCell ref="E97:F97"/>
    <mergeCell ref="C103:D103"/>
    <mergeCell ref="E103:F103"/>
    <mergeCell ref="C98:D98"/>
    <mergeCell ref="E98:F98"/>
    <mergeCell ref="E88:F88"/>
    <mergeCell ref="C89:D89"/>
    <mergeCell ref="E89:F89"/>
    <mergeCell ref="C93:D93"/>
    <mergeCell ref="C88:D88"/>
    <mergeCell ref="E90:F90"/>
    <mergeCell ref="C94:D94"/>
    <mergeCell ref="E94:F94"/>
    <mergeCell ref="C82:D82"/>
    <mergeCell ref="E82:F82"/>
    <mergeCell ref="C83:D83"/>
    <mergeCell ref="E83:F83"/>
    <mergeCell ref="C81:D81"/>
    <mergeCell ref="E81:F81"/>
    <mergeCell ref="C76:D76"/>
    <mergeCell ref="C78:D78"/>
    <mergeCell ref="E78:F78"/>
    <mergeCell ref="C79:D79"/>
    <mergeCell ref="C80:D80"/>
    <mergeCell ref="E80:F80"/>
    <mergeCell ref="E66:F66"/>
    <mergeCell ref="C64:D64"/>
    <mergeCell ref="E64:F64"/>
    <mergeCell ref="C65:D65"/>
    <mergeCell ref="E65:F65"/>
    <mergeCell ref="C59:D59"/>
    <mergeCell ref="E59:F59"/>
    <mergeCell ref="C60:D60"/>
    <mergeCell ref="E60:F60"/>
    <mergeCell ref="C61:D61"/>
    <mergeCell ref="E54:F54"/>
    <mergeCell ref="E57:F57"/>
    <mergeCell ref="C52:D52"/>
    <mergeCell ref="E52:F52"/>
    <mergeCell ref="C55:D55"/>
    <mergeCell ref="E55:F55"/>
    <mergeCell ref="C56:D56"/>
    <mergeCell ref="E56:F56"/>
    <mergeCell ref="C57:D57"/>
    <mergeCell ref="C53:D53"/>
    <mergeCell ref="C50:D50"/>
    <mergeCell ref="C51:D51"/>
    <mergeCell ref="E50:F50"/>
    <mergeCell ref="C45:D45"/>
    <mergeCell ref="E45:F45"/>
    <mergeCell ref="E46:F46"/>
    <mergeCell ref="C37:D37"/>
    <mergeCell ref="E36:F36"/>
    <mergeCell ref="C41:D41"/>
    <mergeCell ref="E41:F41"/>
    <mergeCell ref="E38:F38"/>
    <mergeCell ref="C46:D46"/>
    <mergeCell ref="C42:D42"/>
    <mergeCell ref="E42:F42"/>
    <mergeCell ref="C43:D43"/>
    <mergeCell ref="E43:F43"/>
    <mergeCell ref="C25:D25"/>
    <mergeCell ref="E25:F25"/>
    <mergeCell ref="C36:D36"/>
    <mergeCell ref="A39:A40"/>
    <mergeCell ref="C39:D39"/>
    <mergeCell ref="E39:F39"/>
    <mergeCell ref="C40:D40"/>
    <mergeCell ref="E40:F40"/>
    <mergeCell ref="E37:F37"/>
    <mergeCell ref="C38:D38"/>
    <mergeCell ref="C26:D26"/>
    <mergeCell ref="E26:F26"/>
    <mergeCell ref="E33:F33"/>
    <mergeCell ref="C30:D30"/>
    <mergeCell ref="E30:F30"/>
    <mergeCell ref="C24:D24"/>
    <mergeCell ref="E24:F24"/>
    <mergeCell ref="C33:D33"/>
    <mergeCell ref="E27:F27"/>
    <mergeCell ref="C27:D27"/>
    <mergeCell ref="C17:D17"/>
    <mergeCell ref="C21:D21"/>
    <mergeCell ref="C19:D19"/>
    <mergeCell ref="E19:F19"/>
    <mergeCell ref="E29:F29"/>
    <mergeCell ref="E21:F21"/>
    <mergeCell ref="C28:D28"/>
    <mergeCell ref="E28:F28"/>
    <mergeCell ref="C23:D23"/>
    <mergeCell ref="E23:F23"/>
    <mergeCell ref="Q8:Q10"/>
    <mergeCell ref="O8:O10"/>
    <mergeCell ref="R6:R10"/>
    <mergeCell ref="S6:U6"/>
    <mergeCell ref="K8:L9"/>
    <mergeCell ref="C11:D11"/>
    <mergeCell ref="E11:F11"/>
    <mergeCell ref="C12:D12"/>
    <mergeCell ref="I5:U5"/>
    <mergeCell ref="S7:S10"/>
    <mergeCell ref="T7:T8"/>
    <mergeCell ref="U7:U10"/>
    <mergeCell ref="J8:J10"/>
    <mergeCell ref="J6:Q7"/>
    <mergeCell ref="N8:N10"/>
    <mergeCell ref="T9:T10"/>
    <mergeCell ref="P8:P10"/>
    <mergeCell ref="A102:A104"/>
    <mergeCell ref="A33:A38"/>
    <mergeCell ref="A41:A45"/>
    <mergeCell ref="A52:A66"/>
    <mergeCell ref="A67:A71"/>
    <mergeCell ref="A72:A77"/>
    <mergeCell ref="A78:A83"/>
    <mergeCell ref="A84:A90"/>
    <mergeCell ref="A95:A97"/>
    <mergeCell ref="A91:A94"/>
    <mergeCell ref="E13:F13"/>
    <mergeCell ref="C18:D18"/>
    <mergeCell ref="E18:F18"/>
    <mergeCell ref="C14:D14"/>
    <mergeCell ref="A17:A20"/>
    <mergeCell ref="A98:A101"/>
    <mergeCell ref="C20:D20"/>
    <mergeCell ref="E20:F20"/>
    <mergeCell ref="C16:D16"/>
    <mergeCell ref="E16:F16"/>
    <mergeCell ref="A5:A10"/>
    <mergeCell ref="B5:B10"/>
    <mergeCell ref="C5:D10"/>
    <mergeCell ref="E5:F10"/>
    <mergeCell ref="E17:F17"/>
    <mergeCell ref="E14:F14"/>
    <mergeCell ref="C15:D15"/>
    <mergeCell ref="E15:F15"/>
    <mergeCell ref="E12:F12"/>
    <mergeCell ref="C13:D13"/>
    <mergeCell ref="S1:T1"/>
    <mergeCell ref="A4:U4"/>
    <mergeCell ref="A2:U2"/>
    <mergeCell ref="A3:U3"/>
    <mergeCell ref="A12:A13"/>
    <mergeCell ref="A14:A16"/>
    <mergeCell ref="M8:M10"/>
    <mergeCell ref="I6:I10"/>
    <mergeCell ref="G5:G10"/>
    <mergeCell ref="H5:H10"/>
    <mergeCell ref="E34:F34"/>
    <mergeCell ref="C34:D34"/>
    <mergeCell ref="C35:D35"/>
    <mergeCell ref="E35:F35"/>
    <mergeCell ref="A22:A23"/>
    <mergeCell ref="C22:D22"/>
    <mergeCell ref="E22:F22"/>
    <mergeCell ref="A24:A25"/>
    <mergeCell ref="A27:A29"/>
    <mergeCell ref="C29:D29"/>
    <mergeCell ref="C100:D100"/>
    <mergeCell ref="E100:F100"/>
    <mergeCell ref="C47:D47"/>
    <mergeCell ref="E47:F47"/>
    <mergeCell ref="C70:D70"/>
    <mergeCell ref="E70:F70"/>
    <mergeCell ref="C69:D69"/>
    <mergeCell ref="E69:F69"/>
    <mergeCell ref="E93:F93"/>
    <mergeCell ref="E51:F51"/>
    <mergeCell ref="C96:D96"/>
    <mergeCell ref="E96:F96"/>
    <mergeCell ref="C74:D74"/>
    <mergeCell ref="E74:F74"/>
    <mergeCell ref="E79:F79"/>
    <mergeCell ref="C75:D75"/>
    <mergeCell ref="E75:F75"/>
    <mergeCell ref="E76:F76"/>
    <mergeCell ref="C77:D77"/>
    <mergeCell ref="E77:F77"/>
  </mergeCells>
  <printOptions/>
  <pageMargins left="0.7480314960629921" right="0.7480314960629921" top="0.984251968503937" bottom="0.984251968503937" header="0.5118110236220472" footer="0.5118110236220472"/>
  <pageSetup orientation="landscape" paperSize="9" scale="84" r:id="rId1"/>
  <headerFooter>
    <oddHeader>&amp;R&amp;"Times New Roman,Normalny"Załącznik Nr 3 do Sprawozdania 
z wykonania budżetu 
Powiatu Opatowskiego za 2020 rok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20"/>
  <sheetViews>
    <sheetView view="pageLayout" workbookViewId="0" topLeftCell="A1">
      <pane ySplit="2115" topLeftCell="A1" activePane="bottomLeft" state="split"/>
      <selection pane="topLeft" activeCell="A6" sqref="A6:K6"/>
      <selection pane="bottomLeft" activeCell="L12" sqref="L12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24.75390625" style="0" customWidth="1"/>
    <col min="4" max="4" width="11.75390625" style="0" customWidth="1"/>
    <col min="5" max="5" width="13.125" style="0" customWidth="1"/>
    <col min="6" max="6" width="13.25390625" style="0" customWidth="1"/>
    <col min="7" max="7" width="9.375" style="0" bestFit="1" customWidth="1"/>
    <col min="8" max="8" width="13.00390625" style="0" customWidth="1"/>
    <col min="9" max="9" width="13.875" style="0" customWidth="1"/>
    <col min="10" max="10" width="9.25390625" style="0" bestFit="1" customWidth="1"/>
    <col min="11" max="11" width="12.25390625" style="0" customWidth="1"/>
  </cols>
  <sheetData>
    <row r="1" spans="1:13" ht="12.75">
      <c r="A1" s="23"/>
      <c r="B1" s="23"/>
      <c r="C1" s="23"/>
      <c r="D1" s="23"/>
      <c r="E1" s="23"/>
      <c r="F1" s="23"/>
      <c r="G1" s="23"/>
      <c r="H1" s="23"/>
      <c r="I1" s="23"/>
      <c r="J1" s="28"/>
      <c r="K1" s="30"/>
      <c r="L1" s="5"/>
      <c r="M1" s="5"/>
    </row>
    <row r="2" spans="1:13" ht="12.75">
      <c r="A2" s="23"/>
      <c r="B2" s="23"/>
      <c r="C2" s="23"/>
      <c r="D2" s="23"/>
      <c r="E2" s="23"/>
      <c r="F2" s="23"/>
      <c r="G2" s="23"/>
      <c r="H2" s="23"/>
      <c r="I2" s="23"/>
      <c r="J2" s="28"/>
      <c r="K2" s="30"/>
      <c r="L2" s="5"/>
      <c r="M2" s="5"/>
    </row>
    <row r="3" spans="1:11" ht="14.25" customHeight="1">
      <c r="A3" s="189" t="s">
        <v>58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29.25" customHeight="1">
      <c r="A4" s="191" t="s">
        <v>348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2.7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2.75">
      <c r="A6" s="193" t="s">
        <v>19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</row>
    <row r="7" spans="1:11" ht="63.75">
      <c r="A7" s="194" t="s">
        <v>0</v>
      </c>
      <c r="B7" s="194" t="s">
        <v>7</v>
      </c>
      <c r="C7" s="194" t="s">
        <v>62</v>
      </c>
      <c r="D7" s="194" t="s">
        <v>349</v>
      </c>
      <c r="E7" s="194" t="s">
        <v>53</v>
      </c>
      <c r="F7" s="194" t="s">
        <v>54</v>
      </c>
      <c r="G7" s="194" t="s">
        <v>10</v>
      </c>
      <c r="H7" s="194" t="s">
        <v>13</v>
      </c>
      <c r="I7" s="194" t="s">
        <v>9</v>
      </c>
      <c r="J7" s="194" t="s">
        <v>10</v>
      </c>
      <c r="K7" s="194" t="s">
        <v>350</v>
      </c>
    </row>
    <row r="8" spans="1:11" ht="12.75">
      <c r="A8" s="195">
        <v>1</v>
      </c>
      <c r="B8" s="195">
        <v>2</v>
      </c>
      <c r="C8" s="195">
        <v>3</v>
      </c>
      <c r="D8" s="196">
        <v>4</v>
      </c>
      <c r="E8" s="195">
        <v>5</v>
      </c>
      <c r="F8" s="195">
        <v>6</v>
      </c>
      <c r="G8" s="195">
        <v>7</v>
      </c>
      <c r="H8" s="195">
        <v>8</v>
      </c>
      <c r="I8" s="195">
        <v>9</v>
      </c>
      <c r="J8" s="195">
        <v>10</v>
      </c>
      <c r="K8" s="195">
        <v>11</v>
      </c>
    </row>
    <row r="9" spans="1:11" ht="25.5">
      <c r="A9" s="197">
        <v>1</v>
      </c>
      <c r="B9" s="198" t="s">
        <v>320</v>
      </c>
      <c r="C9" s="199" t="s">
        <v>16</v>
      </c>
      <c r="D9" s="200">
        <v>0</v>
      </c>
      <c r="E9" s="201">
        <v>60000</v>
      </c>
      <c r="F9" s="202">
        <v>36688.31</v>
      </c>
      <c r="G9" s="203">
        <f>SUM(F9/E9)*100</f>
        <v>61.14718333333333</v>
      </c>
      <c r="H9" s="204">
        <v>60000</v>
      </c>
      <c r="I9" s="202">
        <v>36688.31</v>
      </c>
      <c r="J9" s="203">
        <f>SUM(I9/H9)*100</f>
        <v>61.14718333333333</v>
      </c>
      <c r="K9" s="200">
        <v>0</v>
      </c>
    </row>
    <row r="10" spans="1:11" ht="25.5">
      <c r="A10" s="197">
        <v>2</v>
      </c>
      <c r="B10" s="205" t="s">
        <v>11</v>
      </c>
      <c r="C10" s="199" t="s">
        <v>16</v>
      </c>
      <c r="D10" s="200">
        <v>0</v>
      </c>
      <c r="E10" s="201">
        <v>410000</v>
      </c>
      <c r="F10" s="202">
        <v>117665.01</v>
      </c>
      <c r="G10" s="203">
        <f aca="true" t="shared" si="0" ref="G10:G17">SUM(F10/E10)*100</f>
        <v>28.69878292682927</v>
      </c>
      <c r="H10" s="204">
        <v>410000</v>
      </c>
      <c r="I10" s="202">
        <v>117665.01</v>
      </c>
      <c r="J10" s="203">
        <f aca="true" t="shared" si="1" ref="J10:J17">SUM(I10/H10)*100</f>
        <v>28.69878292682927</v>
      </c>
      <c r="K10" s="200">
        <v>0</v>
      </c>
    </row>
    <row r="11" spans="1:11" ht="25.5">
      <c r="A11" s="197">
        <v>3</v>
      </c>
      <c r="B11" s="205" t="s">
        <v>59</v>
      </c>
      <c r="C11" s="199" t="s">
        <v>16</v>
      </c>
      <c r="D11" s="200">
        <v>0</v>
      </c>
      <c r="E11" s="201">
        <v>20000</v>
      </c>
      <c r="F11" s="202">
        <v>1468</v>
      </c>
      <c r="G11" s="203">
        <f>SUM(F11/E11)*100</f>
        <v>7.340000000000001</v>
      </c>
      <c r="H11" s="204">
        <v>20000</v>
      </c>
      <c r="I11" s="202">
        <v>1468</v>
      </c>
      <c r="J11" s="203">
        <f>SUM(I11/H11)*100</f>
        <v>7.340000000000001</v>
      </c>
      <c r="K11" s="200">
        <v>0</v>
      </c>
    </row>
    <row r="12" spans="1:11" ht="30.75" customHeight="1">
      <c r="A12" s="206">
        <v>4</v>
      </c>
      <c r="B12" s="207" t="s">
        <v>12</v>
      </c>
      <c r="C12" s="208" t="s">
        <v>17</v>
      </c>
      <c r="D12" s="209">
        <v>6.27</v>
      </c>
      <c r="E12" s="210">
        <v>216000</v>
      </c>
      <c r="F12" s="211">
        <v>162580.07</v>
      </c>
      <c r="G12" s="212">
        <f t="shared" si="0"/>
        <v>75.26855092592592</v>
      </c>
      <c r="H12" s="213">
        <v>216000</v>
      </c>
      <c r="I12" s="211">
        <v>162586.34</v>
      </c>
      <c r="J12" s="212">
        <f t="shared" si="1"/>
        <v>75.2714537037037</v>
      </c>
      <c r="K12" s="209">
        <v>0</v>
      </c>
    </row>
    <row r="13" spans="1:11" ht="30.75" customHeight="1">
      <c r="A13" s="206">
        <v>5</v>
      </c>
      <c r="B13" s="207" t="s">
        <v>56</v>
      </c>
      <c r="C13" s="208" t="s">
        <v>17</v>
      </c>
      <c r="D13" s="209">
        <v>2645.52</v>
      </c>
      <c r="E13" s="210">
        <v>60000</v>
      </c>
      <c r="F13" s="211">
        <v>6007.66</v>
      </c>
      <c r="G13" s="212">
        <f>SUM(F13/E13)*100</f>
        <v>10.012766666666668</v>
      </c>
      <c r="H13" s="213">
        <v>60000</v>
      </c>
      <c r="I13" s="211">
        <v>8653.18</v>
      </c>
      <c r="J13" s="212">
        <f>SUM(I13/H13)*100</f>
        <v>14.421966666666666</v>
      </c>
      <c r="K13" s="209">
        <v>0</v>
      </c>
    </row>
    <row r="14" spans="1:11" ht="25.5">
      <c r="A14" s="42">
        <v>6</v>
      </c>
      <c r="B14" s="214" t="s">
        <v>320</v>
      </c>
      <c r="C14" s="215" t="s">
        <v>18</v>
      </c>
      <c r="D14" s="200">
        <v>0</v>
      </c>
      <c r="E14" s="201">
        <v>86067</v>
      </c>
      <c r="F14" s="202">
        <v>33428.55</v>
      </c>
      <c r="G14" s="203">
        <f t="shared" si="0"/>
        <v>38.84014779183659</v>
      </c>
      <c r="H14" s="213">
        <v>86067</v>
      </c>
      <c r="I14" s="211">
        <v>33428.55</v>
      </c>
      <c r="J14" s="203">
        <f t="shared" si="1"/>
        <v>38.84014779183659</v>
      </c>
      <c r="K14" s="200">
        <v>0</v>
      </c>
    </row>
    <row r="15" spans="1:11" ht="27" customHeight="1">
      <c r="A15" s="42">
        <v>7</v>
      </c>
      <c r="B15" s="214" t="s">
        <v>261</v>
      </c>
      <c r="C15" s="215" t="s">
        <v>18</v>
      </c>
      <c r="D15" s="200">
        <v>0</v>
      </c>
      <c r="E15" s="201">
        <v>130000</v>
      </c>
      <c r="F15" s="202">
        <v>97297.5</v>
      </c>
      <c r="G15" s="203">
        <f>SUM(F15/E15)*100</f>
        <v>74.84423076923076</v>
      </c>
      <c r="H15" s="213">
        <v>130000</v>
      </c>
      <c r="I15" s="211">
        <v>97297.5</v>
      </c>
      <c r="J15" s="212">
        <f>SUM(I15/H15)*100</f>
        <v>74.84423076923076</v>
      </c>
      <c r="K15" s="200">
        <v>0</v>
      </c>
    </row>
    <row r="16" spans="1:11" ht="25.5">
      <c r="A16" s="42">
        <v>8</v>
      </c>
      <c r="B16" s="214" t="s">
        <v>57</v>
      </c>
      <c r="C16" s="215" t="s">
        <v>18</v>
      </c>
      <c r="D16" s="200">
        <v>0</v>
      </c>
      <c r="E16" s="201">
        <v>40000</v>
      </c>
      <c r="F16" s="202">
        <v>0</v>
      </c>
      <c r="G16" s="203">
        <f>SUM(F16/E16)*100</f>
        <v>0</v>
      </c>
      <c r="H16" s="213">
        <v>40000</v>
      </c>
      <c r="I16" s="211">
        <v>0</v>
      </c>
      <c r="J16" s="212">
        <f>SUM(I16/H16)*100</f>
        <v>0</v>
      </c>
      <c r="K16" s="200">
        <v>0</v>
      </c>
    </row>
    <row r="17" spans="1:11" ht="13.5">
      <c r="A17" s="7"/>
      <c r="B17" s="8"/>
      <c r="C17" s="7"/>
      <c r="D17" s="216">
        <f>SUM(D9:D16)</f>
        <v>2651.79</v>
      </c>
      <c r="E17" s="203">
        <f>SUM(E9:E16)</f>
        <v>1022067</v>
      </c>
      <c r="F17" s="203">
        <f>SUM(F9:F16)</f>
        <v>455135.1</v>
      </c>
      <c r="G17" s="203">
        <f t="shared" si="0"/>
        <v>44.53084778199472</v>
      </c>
      <c r="H17" s="203">
        <f>SUM(H9:H16)</f>
        <v>1022067</v>
      </c>
      <c r="I17" s="203">
        <f>SUM(I9:I16)</f>
        <v>457786.89</v>
      </c>
      <c r="J17" s="203">
        <f t="shared" si="1"/>
        <v>44.790301418595845</v>
      </c>
      <c r="K17" s="216">
        <f>SUM(K9:K16)</f>
        <v>0</v>
      </c>
    </row>
    <row r="18" spans="1:1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</sheetData>
  <sheetProtection/>
  <mergeCells count="3">
    <mergeCell ref="A3:K3"/>
    <mergeCell ref="A4:K5"/>
    <mergeCell ref="A6:K6"/>
  </mergeCells>
  <printOptions/>
  <pageMargins left="0.7480314960629921" right="0.7480314960629921" top="0.984251968503937" bottom="0.984251968503937" header="0.5118110236220472" footer="0.5118110236220472"/>
  <pageSetup orientation="landscape" paperSize="9" scale="90" r:id="rId1"/>
  <headerFooter alignWithMargins="0">
    <oddHeader>&amp;R&amp;"Times New Roman,Normalny"&amp;8Załącznik Nr 4 do Sprawozdania
z wykonania budżetu 
Powiatu Opatowskiego za 2020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"/>
  <sheetViews>
    <sheetView view="pageLayout" zoomScaleSheetLayoutView="100" workbookViewId="0" topLeftCell="A1">
      <selection activeCell="E21" sqref="E21"/>
    </sheetView>
  </sheetViews>
  <sheetFormatPr defaultColWidth="9.00390625" defaultRowHeight="12.75"/>
  <cols>
    <col min="1" max="1" width="4.25390625" style="0" customWidth="1"/>
    <col min="2" max="2" width="28.00390625" style="0" customWidth="1"/>
    <col min="5" max="5" width="17.625" style="0" customWidth="1"/>
    <col min="7" max="7" width="10.125" style="0" customWidth="1"/>
  </cols>
  <sheetData>
    <row r="1" spans="1:7" ht="10.5" customHeight="1">
      <c r="A1" s="23"/>
      <c r="B1" s="23"/>
      <c r="C1" s="23"/>
      <c r="D1" s="28"/>
      <c r="E1" s="29"/>
      <c r="F1" s="5"/>
      <c r="G1" s="5"/>
    </row>
    <row r="2" spans="1:7" ht="10.5" customHeight="1">
      <c r="A2" s="23"/>
      <c r="B2" s="23"/>
      <c r="C2" s="23"/>
      <c r="D2" s="28"/>
      <c r="E2" s="29"/>
      <c r="F2" s="5"/>
      <c r="G2" s="5"/>
    </row>
    <row r="3" spans="1:7" ht="15.75">
      <c r="A3" s="47" t="s">
        <v>15</v>
      </c>
      <c r="B3" s="48"/>
      <c r="C3" s="48"/>
      <c r="D3" s="48"/>
      <c r="E3" s="48"/>
      <c r="F3" s="1"/>
      <c r="G3" s="1"/>
    </row>
    <row r="4" spans="1:7" ht="15.75">
      <c r="A4" s="47" t="s">
        <v>61</v>
      </c>
      <c r="B4" s="48"/>
      <c r="C4" s="48"/>
      <c r="D4" s="48"/>
      <c r="E4" s="48"/>
      <c r="F4" s="1"/>
      <c r="G4" s="1"/>
    </row>
    <row r="5" spans="1:5" ht="15.75">
      <c r="A5" s="47" t="s">
        <v>60</v>
      </c>
      <c r="B5" s="47"/>
      <c r="C5" s="47"/>
      <c r="D5" s="47"/>
      <c r="E5" s="47"/>
    </row>
    <row r="6" spans="1:5" ht="15.75">
      <c r="A6" s="43"/>
      <c r="B6" s="43"/>
      <c r="C6" s="43"/>
      <c r="D6" s="43"/>
      <c r="E6" s="43"/>
    </row>
    <row r="7" spans="1:5" ht="33" customHeight="1">
      <c r="A7" s="44" t="s">
        <v>1</v>
      </c>
      <c r="B7" s="49" t="s">
        <v>259</v>
      </c>
      <c r="C7" s="49"/>
      <c r="D7" s="49"/>
      <c r="E7" s="49"/>
    </row>
    <row r="8" spans="1:5" ht="30.75" customHeight="1">
      <c r="A8" s="44" t="s">
        <v>2</v>
      </c>
      <c r="B8" s="46" t="s">
        <v>260</v>
      </c>
      <c r="C8" s="46"/>
      <c r="D8" s="46"/>
      <c r="E8" s="46"/>
    </row>
    <row r="9" spans="1:5" ht="28.5" customHeight="1">
      <c r="A9" s="44" t="s">
        <v>3</v>
      </c>
      <c r="B9" s="46" t="s">
        <v>258</v>
      </c>
      <c r="C9" s="46"/>
      <c r="D9" s="46"/>
      <c r="E9" s="46"/>
    </row>
    <row r="10" spans="1:5" ht="12.75">
      <c r="A10" s="35"/>
      <c r="B10" s="35"/>
      <c r="C10" s="35"/>
      <c r="D10" s="35"/>
      <c r="E10" s="35"/>
    </row>
    <row r="11" spans="1:5" ht="12.75">
      <c r="A11" s="35"/>
      <c r="B11" s="35"/>
      <c r="C11" s="35"/>
      <c r="D11" s="35"/>
      <c r="E11" s="35"/>
    </row>
    <row r="12" spans="1:5" ht="12.75">
      <c r="A12" s="35"/>
      <c r="B12" s="35"/>
      <c r="C12" s="35"/>
      <c r="D12" s="35"/>
      <c r="E12" s="35"/>
    </row>
    <row r="13" spans="1:5" ht="12.75">
      <c r="A13" s="35"/>
      <c r="B13" s="35"/>
      <c r="C13" s="35"/>
      <c r="D13" s="35"/>
      <c r="E13" s="35"/>
    </row>
    <row r="14" spans="1:5" ht="12.75">
      <c r="A14" s="35"/>
      <c r="B14" s="35"/>
      <c r="C14" s="35"/>
      <c r="D14" s="35"/>
      <c r="E14" s="35"/>
    </row>
    <row r="15" spans="1:5" ht="12.75">
      <c r="A15" s="35"/>
      <c r="B15" s="35"/>
      <c r="C15" s="35"/>
      <c r="D15" s="35"/>
      <c r="E15" s="35"/>
    </row>
  </sheetData>
  <sheetProtection/>
  <mergeCells count="6">
    <mergeCell ref="B8:E8"/>
    <mergeCell ref="B9:E9"/>
    <mergeCell ref="A3:E3"/>
    <mergeCell ref="A4:E4"/>
    <mergeCell ref="A5:E5"/>
    <mergeCell ref="B7:E7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&amp;R&amp;"Times New Roman,Normalny"&amp;8Załącznik Nr 5 do Sprawozdania
z wykonania budżetu
Powiatu Opatowskiego za 2020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Monika Kostępska</cp:lastModifiedBy>
  <cp:lastPrinted>2021-03-30T07:41:29Z</cp:lastPrinted>
  <dcterms:created xsi:type="dcterms:W3CDTF">2000-10-09T19:11:55Z</dcterms:created>
  <dcterms:modified xsi:type="dcterms:W3CDTF">2021-03-30T07:41:59Z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