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<sst xmlns="http://schemas.openxmlformats.org/spreadsheetml/2006/main" count="1444" uniqueCount="587">
  <si>
    <t>w złotych</t>
  </si>
  <si>
    <t>Dział</t>
  </si>
  <si>
    <t>Rozdział</t>
  </si>
  <si>
    <t>Nazwa</t>
  </si>
  <si>
    <t>1</t>
  </si>
  <si>
    <t>2</t>
  </si>
  <si>
    <t>3</t>
  </si>
  <si>
    <t>4</t>
  </si>
  <si>
    <t>5</t>
  </si>
  <si>
    <t>Pozostała działalność</t>
  </si>
  <si>
    <t>700</t>
  </si>
  <si>
    <t>Wydatki budżetu powiatu na 2023 rok</t>
  </si>
  <si>
    <t>Plan</t>
  </si>
  <si>
    <t>Z tego:</t>
  </si>
  <si>
    <t>Wydatki bieżące</t>
  </si>
  <si>
    <t>z tego:</t>
  </si>
  <si>
    <t>Wydatki 
majątkowe</t>
  </si>
  <si>
    <t>dotacje na zadania bieżące</t>
  </si>
  <si>
    <t>świadczenia na rzecz osób fizycznych;</t>
  </si>
  <si>
    <t>wydatki na programy finansowane z udziałem środków, o których mowa w art. 5 ust. 1 pkt 2 i 3</t>
  </si>
  <si>
    <t>wypłaty z tytułu poręczeń i gwarancji</t>
  </si>
  <si>
    <t>obsługa długu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</si>
  <si>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</si>
  <si>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</si>
  <si>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</si>
  <si>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</si>
  <si>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</si>
  <si>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na programy finansowane z udziałem środków, o których mowa w art. 5 ust. 1 pkt 2 i 3,</t>
  </si>
  <si>
    <t>Lp.</t>
  </si>
  <si>
    <t>1.</t>
  </si>
  <si>
    <t>Ogółem</t>
  </si>
  <si>
    <t>2.</t>
  </si>
  <si>
    <t>3.</t>
  </si>
  <si>
    <t>4.</t>
  </si>
  <si>
    <t>5.</t>
  </si>
  <si>
    <t>6.</t>
  </si>
  <si>
    <t/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</si>
  <si>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</si>
  <si>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</si>
  <si>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</si>
  <si>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</si>
  <si>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</si>
  <si>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</si>
  <si>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</si>
  <si>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</si>
  <si>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</si>
  <si>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</si>
  <si>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</si>
  <si>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</si>
  <si>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</si>
  <si>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</si>
  <si>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przed zmianą</t>
  </si>
  <si>
    <t>zmniejszenie</t>
  </si>
  <si>
    <t>zwiększenie</t>
  </si>
  <si>
    <t>po zmianach</t>
  </si>
  <si>
    <t>Wydatki razem:</t>
  </si>
  <si>
    <t>wydatki 
jednostek
budżetowych</t>
  </si>
  <si>
    <t>wydatki związane z realizacją ich statutowych zadań;</t>
  </si>
  <si>
    <t>Oświata i wychowanie</t>
  </si>
  <si>
    <t>801</t>
  </si>
  <si>
    <t>§
/
grupa</t>
  </si>
  <si>
    <t>80195</t>
  </si>
  <si>
    <t xml:space="preserve">D. Inne źródła </t>
  </si>
  <si>
    <t>C. Inne źródła - środki krajowe - kapitał ludzki.</t>
  </si>
  <si>
    <t>B. Środki i dotacje otrzymane od innych jst oraz innych jednostek zaliczanych do sektora finansów publicznych</t>
  </si>
  <si>
    <t>A. Dotacje i środki z budżetu państwa (np. od wojewody, MEN, UKFiS, …)</t>
  </si>
  <si>
    <t>² Wybrać odpowiednie oznaczenie źródła finansowania:</t>
  </si>
  <si>
    <t>¹ Wykazać m.in. środki z Funduszu Dróg Samorządowych i Rządowego Funduszu Inwestycji Lokalnych</t>
  </si>
  <si>
    <t>x</t>
  </si>
  <si>
    <t>wydatki majątkowe</t>
  </si>
  <si>
    <t>wydatki bieżące</t>
  </si>
  <si>
    <t>Starostwo Powiatowe w Opatowie</t>
  </si>
  <si>
    <t xml:space="preserve">A.  
B.
C.
D. </t>
  </si>
  <si>
    <t>Budowa obiektu sportowo - rekreacyjnego na terenie miejscowości Zwola -  utrzymanie trwałości projektu (2019 - 2025)</t>
  </si>
  <si>
    <t>24.</t>
  </si>
  <si>
    <t>Otwarta Strefa Aktywności w Powiecie Opatowskim w miejscowości Sulejów -  utrzymanie trwałości projektu (2020 - 2026)</t>
  </si>
  <si>
    <t>23.</t>
  </si>
  <si>
    <t>Otwarta Strefa Aktywności w Powiecie Opatowskim w miejscowości Niemienice -  utrzymanie trwałości projektu (2020 - 2026)</t>
  </si>
  <si>
    <t>22.</t>
  </si>
  <si>
    <t xml:space="preserve">A.      
B.
C.
D. </t>
  </si>
  <si>
    <t>Zagospodarowanie terenu przy Promenadzie w Opatowie (2022 -2023)</t>
  </si>
  <si>
    <t>21.</t>
  </si>
  <si>
    <t>Rozbudowa oraz przebudowa istniejącego budynku mieszkalnego jednorodzinnego wraz ze zmianą sposobu użytkowania na budynek placówki opiekuńczo - wychowawczej (2019-2023)</t>
  </si>
  <si>
    <t>20.</t>
  </si>
  <si>
    <t xml:space="preserve">A. 1 690 448,31     
B.
C.
D. </t>
  </si>
  <si>
    <t>Przebudowa, zmiana sposobu użytkowania i termomodernizacja budynku w Ciszycy Górnej z przeznaczeniem na prowadzenie placówki opiekuńczo - wychowawczej typu specjalistyczno - terapeutycznego (2021 - 2024)</t>
  </si>
  <si>
    <t>19.</t>
  </si>
  <si>
    <t xml:space="preserve">A. 3 106,00   
B.
C.
D. </t>
  </si>
  <si>
    <t>Projekt ,,Dostępny samorząd - granty'' (2022 - 2023)</t>
  </si>
  <si>
    <t>18.</t>
  </si>
  <si>
    <t>Klub ,,Senior+'' w Ożarowie</t>
  </si>
  <si>
    <t xml:space="preserve">A. 65 280,00    
B.
C.
D. </t>
  </si>
  <si>
    <t>Program wieloletni ,,SENIOR+'' na lata 2015 - 2020 - Klub Senior+ w Ożarowie (2018 - 2025)</t>
  </si>
  <si>
    <t>17.</t>
  </si>
  <si>
    <t>Dzienny Dom ,,Senior+'' w Stodołach-Koloniach</t>
  </si>
  <si>
    <t xml:space="preserve">A.     
B.
C.
D. </t>
  </si>
  <si>
    <t>Program wieloletni ,,SENIOR+'' na lata 2015 - 2020 - Dzienny Dom Senior+ w Stodołach - Koloniach - trwałość projektu (2022 - 2024)</t>
  </si>
  <si>
    <t>16.</t>
  </si>
  <si>
    <t>Dzienny Dom ,,Senior - WIGOR'' w Opatowie</t>
  </si>
  <si>
    <t>Program wieloletni ,,Senior - Wigor'' na lata 2015 - 2020 - trwałość projektu (2021 - 2023)</t>
  </si>
  <si>
    <t>15.</t>
  </si>
  <si>
    <t xml:space="preserve">A.   
B.
C.
D. </t>
  </si>
  <si>
    <t>Przebudowa wraz ze zmianą sposobu użytkowania części pomieszczeń  zlokalizowanych na parterze Budynku C położonego przy ul. Szpitalnej 4 w Opatowie na potrzeby Zakładu Podstawowej Opieki Zdrowotnej (2021-2023)</t>
  </si>
  <si>
    <t>14.</t>
  </si>
  <si>
    <t>Przebudowa pomieszczeń Działu Rehabilitacji na poziomie 0 w Bloku A Szpitala Św. Leona (2021-2023)</t>
  </si>
  <si>
    <t>13.</t>
  </si>
  <si>
    <t>Dostosowanie budynku A Szpitala Św. Leona w Opatowie do przepisów przeciwpożarowych (2022-2023)</t>
  </si>
  <si>
    <t>12.</t>
  </si>
  <si>
    <t>Specjalny Ośrodek Szkolno - Wychowawczy - Centrum Autyzmu i Całościowych Zaburzeń Rozwojowych w Niemienicach</t>
  </si>
  <si>
    <t xml:space="preserve">A. 194 832,00     
B.
C.
D. </t>
  </si>
  <si>
    <t>Program kompleksowego wsparcia dla rodzin ,,Za życiem'' (2022-2026)</t>
  </si>
  <si>
    <t>11.</t>
  </si>
  <si>
    <t xml:space="preserve">A.
B.
C.
D. </t>
  </si>
  <si>
    <t>10.</t>
  </si>
  <si>
    <t>Opracowanie Modelu struktury funkcjonalno - przestrzennej wraz z ustaleniami i rekomendacjami w zakresie kształtowania i prowadzenia polityki przestrzennej na obszarze partnerstwa Ziemia Opatowska (2021-2023)</t>
  </si>
  <si>
    <t>9.</t>
  </si>
  <si>
    <t>Projekt ,,e-Geodezja - cyfrowy zasób geodezyjny powiatów: Sandomierskiego, Opatowskiego i Staszowskiego'' (2018-2023)</t>
  </si>
  <si>
    <t>8.</t>
  </si>
  <si>
    <t>Zakup serwera dla Wydziału Geodezji i Kartografii (2022-2023)</t>
  </si>
  <si>
    <t>7.</t>
  </si>
  <si>
    <t xml:space="preserve">A. 
B.
C.
D. </t>
  </si>
  <si>
    <t>Modernizacja ewidencji gruntów i budynków dla obrębów Kornacice i Lipowa gm. Opatów w ramach projektu ,,Polska Cyfrowa'' (2022-2023)</t>
  </si>
  <si>
    <t>wydatki majątkowe rozdz. 90019</t>
  </si>
  <si>
    <t>wydatki majątkowe rozdz. 70005</t>
  </si>
  <si>
    <t xml:space="preserve">A.      
B. 11 686,00
C.
D. </t>
  </si>
  <si>
    <t>Projekt ,,Termomodernizacja budynków użyteczności publicznej na terenie Powiatu Opatowskiego'' (2020-2023)</t>
  </si>
  <si>
    <t>70005            90019</t>
  </si>
  <si>
    <t>700           900</t>
  </si>
  <si>
    <t>Termomodernizacja budynków Domu Pomocy Społecznej w Czachowie (2020-2023)</t>
  </si>
  <si>
    <t>Zarząd Dróg Powiatowych w Opatowie</t>
  </si>
  <si>
    <t>kredyty i pożyczki zaciągnięte na realizację zadania pod refundację wydatków</t>
  </si>
  <si>
    <t>środki wymienione
w art. 5 ust. 1 pkt 2 i 3 u.f.p.</t>
  </si>
  <si>
    <t>dotacje i środki pochodzące z innych  źr.*</t>
  </si>
  <si>
    <t>kredyty
i pożyczki</t>
  </si>
  <si>
    <t xml:space="preserve"> przychody wynikające z rozliczenia środków określ. w art. 5 ust. 1 pkt 2 u.f.p. i dotacji na realizację przedsięw. finans. z udziałem tych środków §906</t>
  </si>
  <si>
    <t>niewykorzystane środki pieniężne na r-ku bieżącym budżetu określone w odrębnych ustawach §905¹</t>
  </si>
  <si>
    <t>dochody własne jst</t>
  </si>
  <si>
    <t>w tym źródła finansowania</t>
  </si>
  <si>
    <t>rok budżetowy 2023 (8+9+10+11)</t>
  </si>
  <si>
    <t>Jednostka org. realizująca zadanie lub koordynująca program</t>
  </si>
  <si>
    <t>Planowane wydatki</t>
  </si>
  <si>
    <t>Łączne nakłady finansowe</t>
  </si>
  <si>
    <t>Nazwa przedsięwzięcia</t>
  </si>
  <si>
    <t>Rozdz.</t>
  </si>
  <si>
    <t>Limity wydatków na wieloletnie przedsięwzięcia planowane do poniesienia w 2023 roku</t>
  </si>
  <si>
    <t>Rozbudowa budynku użyteczności publicznej - budowa szybu windowego przy ul. Szpitalnej 4 (D) (2023-2024)</t>
  </si>
  <si>
    <t>25.</t>
  </si>
  <si>
    <t>Zadania inwestycyjne roczne w 2023 r.</t>
  </si>
  <si>
    <t>Nazwa zadania inwestycyjnego</t>
  </si>
  <si>
    <t>rok budżetowy 2023 (7+8+9+10)</t>
  </si>
  <si>
    <t>niewykorzystane środki pieniężne na r-ku bieżącym budżetu określone w odrębnych ustawach     §905¹</t>
  </si>
  <si>
    <t>dotacje i środki pochodzące
z innych  źr.*</t>
  </si>
  <si>
    <t>Zakup samochodu ciężarowego 2 lub 3 osiowego</t>
  </si>
  <si>
    <t xml:space="preserve">A. 
B.
C. 
D. </t>
  </si>
  <si>
    <t>Zarząd Dróg Powiatowych  w Opatowie</t>
  </si>
  <si>
    <t>Przebudowa DP nr 1540T Dziewiątle-Wola Jastrzębska-Iwaniska w m. Jastrzębska Wola polegająca na budowie zatoki autobusowej i chodnika o łącznej dł. 0,152 km</t>
  </si>
  <si>
    <t xml:space="preserve">A.
B.
C. 
D. </t>
  </si>
  <si>
    <t xml:space="preserve">Przebudowa DP nr 1537T gr. pow. opatowskiego -Wszachów -Iwaniska w miejscowości Wszachów od km 2+160 do km 3+156 na odcinku o długości 0,996 km </t>
  </si>
  <si>
    <t xml:space="preserve">Przebudowa DP nr 1546T Łężyce-Gołoszyce -Zaldów w miejscowości  Modliborzyce polegająca na budowie chodnika odc. dł. ok. 380 m </t>
  </si>
  <si>
    <t xml:space="preserve">Przebudowa DP nr 1572 T Bidziny-Jasice-Smugi – dr. woj. nr 755 w miejscowości Bidziny od km 0+870 do km 1+865 polegająca na budowie chodnika na odcinku  o dł. 0,995 km </t>
  </si>
  <si>
    <t xml:space="preserve">A. 1 000 514
B.
C. 
D. </t>
  </si>
  <si>
    <t xml:space="preserve">Wykonanie dokumentacji projektowej dla zadania pn. Przebudowa drogi powiatowej nr 0745T Przybysławice- Śmiłów-Chrapanów-Suchodółka w m. Śmiłów w km ok. 1+175 – 1+549 odc. o dł. ok. 0,374 km”       </t>
  </si>
  <si>
    <t xml:space="preserve">Wykonanie dokumentacji projektowej dla zadania pn. ,,Przebudowa drogi powiatowej nr 1540T w km  ok. 3+195 – 3+590 o dł. ok. 0,395 km oraz przebudowa drogi nr 1334T  w km ok. 0+000 – 0+275 o dł. ok. 0,275 km w m. Jastrzębska Wola  o łącznej dł. ok. 0,670 km  </t>
  </si>
  <si>
    <t>Wykonanie dokumentacji projektowej dla zadania pn. ,,Przebudowa drogi powiatowej nr 1551T w m. w m. Kamieniec w km  ok. 4+222 – 4 + 947 odc. o dł. ok. 0,725 km''</t>
  </si>
  <si>
    <t xml:space="preserve">Wykonanie dokumentacji projektowej dla zadania pn. ,,Przebudowa drogi powiatowej  nr 1537T w m. Stobiec, Wola Skolankowska  w km ok. 6+895 – 7+957 odc. dł. ok. 1,062 km </t>
  </si>
  <si>
    <t>Projekt ,,Przebudowa drogi powiatowej Nr 1533T Zochcin – Sadowie – droga krajowa Nr 9 w m. Sadowie od km 0+876 do km 1+626 polegająca na budowie drogi dla pieszych i rowerów na odcinku o dł. 0,750 km w ramach realizacji zadania pn. ,,Ścieżka rowerowa z możliwością korzystania przez pieszych wzdłuż drogi powiatowej od centrum miejscowości w kierunku tras widokowych podnóża Gór Świętokrzyskich i Obszaru Chronionego Krajobrazu Doliny Kamiennej'' w ramach projektu ,,Rewitalizacja miejscowości Sadowie - etap II''</t>
  </si>
  <si>
    <t>Opracowanie dokumentacji projektowej dotyczącej wykonania wiaty jako Miejsca Obsługi Rowerzystów w ramach projektu strategicznego Partnerstwa Ziemia Opatowska pod roboczym tytułem ,,Historia ze smakiem''</t>
  </si>
  <si>
    <t>26.</t>
  </si>
  <si>
    <t>Zakup licencji dla urządzenia serii TZ400 na 3 lata z wymianą urządzenia TZ400 na nowe urządzenie TZ470</t>
  </si>
  <si>
    <t>28.</t>
  </si>
  <si>
    <t>29.</t>
  </si>
  <si>
    <t>Zakup samochodu do przewozu osób niepełnosprawnych w ramach projektu ,,Bezpieczna droga - nowy środek transportu dla mieszkańców Domu Pomocy Społecznej w Sobowie</t>
  </si>
  <si>
    <t>Dom Pomocy Społecznej w Sobowie</t>
  </si>
  <si>
    <t>30.</t>
  </si>
  <si>
    <t>Zakup i montaż klimatyzatorów w pomieszczeniach PUP w Opatowie</t>
  </si>
  <si>
    <t>Powiatowy Urząd  Pracy w Opatowie</t>
  </si>
  <si>
    <t>31.</t>
  </si>
  <si>
    <t>Opracowanie dokumentacji projektowej na zadanie pn. ,,Termomodernizacja budynku SOSW w Jałowęsach''</t>
  </si>
  <si>
    <t>Specjalny Ośrodek Szkolno - Wychowawczy w Jałowęsach</t>
  </si>
  <si>
    <t>Razem</t>
  </si>
  <si>
    <t>* Wybrać odpowiednie oznaczenie źródła finansowania:</t>
  </si>
  <si>
    <t xml:space="preserve">C. Inne źródła </t>
  </si>
  <si>
    <t>Wykonanie dokumentacji projektowej dla zadania "Przebudowa części parteru budynku Zespołu Szkół Nr 2 w Opatowie ze zmianą sposobu użytkowania na bursę szkolną"</t>
  </si>
  <si>
    <t>Zespół Szkół w Ożarowie im. Marii Skłodowskiej - Curie</t>
  </si>
  <si>
    <t>Przebudowa przyziemia szkoły wraz z izolacją ścian, wymianą szachtów okiennych i przebudową kanalizacji deszczowej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</si>
  <si>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</si>
  <si>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</si>
  <si>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</si>
  <si>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</si>
  <si>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</si>
  <si>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</si>
  <si>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</si>
  <si>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2023 r.</t>
  </si>
  <si>
    <t>Dotacje ogółem</t>
  </si>
  <si>
    <t>§</t>
  </si>
  <si>
    <t>w  złotych</t>
  </si>
  <si>
    <t>Dochody i wydatki związane z realizacją zadań z zakresu administracji rządowej i innych zadań zleconych odrębnymi ustawami w 2023 r.</t>
  </si>
  <si>
    <t>Zespół Szkół Nr 1 w Opatowie</t>
  </si>
  <si>
    <t>Umowa na korzystanie z systemu LEX (2023-2024)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</si>
  <si>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</si>
  <si>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</si>
  <si>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</si>
  <si>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</si>
  <si>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</si>
  <si>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</si>
  <si>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</si>
  <si>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Wpływy z różnych dochodów</t>
  </si>
  <si>
    <t>0970</t>
  </si>
  <si>
    <t>Specjalne ośrodki szkolno-wychowawcze</t>
  </si>
  <si>
    <t>85403</t>
  </si>
  <si>
    <t>Edukacyjna opieka wychowawcza</t>
  </si>
  <si>
    <t>854</t>
  </si>
  <si>
    <t>Pomoc społeczna</t>
  </si>
  <si>
    <t>852</t>
  </si>
  <si>
    <t>60014</t>
  </si>
  <si>
    <t>600</t>
  </si>
  <si>
    <t>Plan po zmianach 
(5+6+7)</t>
  </si>
  <si>
    <t>Zwiększenie</t>
  </si>
  <si>
    <t>Zmniejszenie</t>
  </si>
  <si>
    <t>Plan przed zmianą</t>
  </si>
  <si>
    <t>Dochody budżetu powiatu na 2023 rok</t>
  </si>
  <si>
    <t>80115</t>
  </si>
  <si>
    <t>Technika</t>
  </si>
  <si>
    <t>80120</t>
  </si>
  <si>
    <t>Licea ogólnokształcące</t>
  </si>
  <si>
    <t>85410</t>
  </si>
  <si>
    <t>Internaty i bursy szkolne</t>
  </si>
  <si>
    <t>754</t>
  </si>
  <si>
    <t>Bezpieczeństwo publiczne i ochrona przeciwpożarowa</t>
  </si>
  <si>
    <t>75411</t>
  </si>
  <si>
    <t>Komendy powiatowe Państwowej Straży Pożarnej</t>
  </si>
  <si>
    <t>80102</t>
  </si>
  <si>
    <t>Szkoły podstawowe specjalne</t>
  </si>
  <si>
    <t>80117</t>
  </si>
  <si>
    <t>Branżowe szkoły I i II stopnia</t>
  </si>
  <si>
    <t>27.</t>
  </si>
  <si>
    <t xml:space="preserve">A. 2 500 000,00
B.
C.
D. </t>
  </si>
  <si>
    <t xml:space="preserve">Przebudowa pomieszczeń pod potrzeby stworzenia 20 miejsc zamieszkania zbiorowego obywateli Ukrainy, o których mowa w art. 1 ust. 1 ustawy z dnia 12 marca 2022 r. o pomocy obywatelom Ukrainy w związku z konfliktem zbrojnym na terytorium tego państwa (Dz. z 2023 r. poz. 103, z późń. zm.) </t>
  </si>
  <si>
    <t>32.</t>
  </si>
  <si>
    <t>Dom Pomocy Społecznej w Zochcinku</t>
  </si>
  <si>
    <t>Zakup centrali telefonicznej</t>
  </si>
  <si>
    <t>Dom Pomocy Społecznej w Czachowie</t>
  </si>
  <si>
    <t>Powiatowy Środowiskowy Dom Samopomocy typu A, B, C, D  w Opatowie</t>
  </si>
  <si>
    <t xml:space="preserve">A. 135 000
B.
C. 
D. </t>
  </si>
  <si>
    <t>Wymiana pokrycia dachowego wiaty garażowej</t>
  </si>
  <si>
    <t>Przystosowanie ciągów komunikacyjnych do korzystania przez osoby niepełnosprawne z wymianą drzwi wewnętrznych (2023-2024)</t>
  </si>
  <si>
    <t>33.</t>
  </si>
  <si>
    <t>34.</t>
  </si>
  <si>
    <t>35.</t>
  </si>
  <si>
    <t>Placówka Opiekuńczo  - Wychowawcza w Ożarowie</t>
  </si>
  <si>
    <t>Zakup samochodu służbowego</t>
  </si>
  <si>
    <t>Projekt ,,Dziś uczeń - jutro student'' (2023-2027)</t>
  </si>
  <si>
    <t>Transport i łączność</t>
  </si>
  <si>
    <t>80134</t>
  </si>
  <si>
    <t>Szkoły zawodowe specjalne</t>
  </si>
  <si>
    <t xml:space="preserve">A. 167 885
B.
C. 
D. </t>
  </si>
  <si>
    <t>60095</t>
  </si>
  <si>
    <t>80105</t>
  </si>
  <si>
    <t>Przedszkola specjalne</t>
  </si>
  <si>
    <t>36.</t>
  </si>
  <si>
    <t>37.</t>
  </si>
  <si>
    <t>38.</t>
  </si>
  <si>
    <t>Zakup nieruchomości gruntowej zabudowanej zespołem pałacowo - parkowym, położonej we Włostowie gm. Lipnik</t>
  </si>
  <si>
    <t>Przebudowa przejścia dla pieszych wraz z budową chodnika w obrębie oddział. przejścia dla pieszych w ciągu drogi powiatowej nr 1545T (0716T) w m. Baćkowice na odc. o dł.0,079 km (2023-2024)</t>
  </si>
  <si>
    <t>Budowa przejścia dla pieszych wraz z budową chodników w obrębie oddział. przejścia dla pieszych w ciągu drogi powiatowej nr 1587T (0776T) w m. Ujazd na odc. o dł. 0,146 km (2023-2024)</t>
  </si>
  <si>
    <t>Przebudowa przejść dla pieszych wraz z budową chodników w obrębie oddział. przejść dla pieszych w ciągu dróg powiatowych nr 1549T (0720T) i 1554T (0725T) w m. Włostów na odc. o dł. 0,200 km (2023-2024)</t>
  </si>
  <si>
    <t>Przebudowa przejść dla pieszych wraz z budową chodników w obrębie oddz. przejść dla pieszych w ciągu drogi powiatowej nr 1549T (0720T) i 1551T (0722T) w m. Mydłów (2023-2024)</t>
  </si>
  <si>
    <t>Budowa przejścia dla pieszych wraz z budową chodników w obrębie oddział. przejścia dla pieszych w ciągu drogi powiatowej nr 1519T (0685T) w m. Jakubowice na odc. o dł. 0,119 km (2023-2024)</t>
  </si>
  <si>
    <t>Budowa przejścia dla pieszych wraz z budową chodników w obrębie oddział. przejścia dla pieszych w ciągu drogi powiatowej nr 1519T (0685T) w m. Jakubowice na odc. o dł. 0,200 (2023-2024)</t>
  </si>
  <si>
    <t>Przebudowa drogi powiatowej nr 1533T w m. Sadowie na odc. o dł.0,200 km polegająca na budowie przejścia dla pieszych na wysokości ośrodka zdrowia NFZ oraz budowa chodnika w obrębie oddział. przejścia dla pieszych (2023-2024)</t>
  </si>
  <si>
    <t>Przebudowa drogi powiatowej nr 1533T w m. Sadowie na odc. o dł.0,200 km polegająca na budowie przejścia dla pieszych na wysokości szkoły podstawowej oraz budowa chodnika w obrębie oddział. przejścia dla pieszych (2023-2024)</t>
  </si>
  <si>
    <t>Budowa przejścia dla pieszych wraz z budową chodników w obrębie oddział. przejścia dla pieszych w ciągu drogi powiatowej nr 1520T (0686T) w m. Ciszyca Górna na odc. o dł. 0,200 km (2023-2024)</t>
  </si>
  <si>
    <t>Budowa przejścia dla pieszych wraz z budową chodników w obrębie oddział. przejścia dla pieszych w ciągu dróg powiatowych nr 1520T (0686T)  i 1576T (0763T) w m. Ciszyca Górna na odc. o łącz. dł. 0,332 km (2023-2024)</t>
  </si>
  <si>
    <t>Modernizacja ewidencji gruntów i budynków obrębu Łopatno gm. Iwaniska, powiat opatowski (wraz z inspektorem nadzoru) (2023-2024)</t>
  </si>
  <si>
    <t xml:space="preserve">A. 96 656,00
B.
C.
D. </t>
  </si>
  <si>
    <t xml:space="preserve">A. 200 000      
B.
C.
D. </t>
  </si>
  <si>
    <t>710</t>
  </si>
  <si>
    <t>Działalność usługowa</t>
  </si>
  <si>
    <t>80146</t>
  </si>
  <si>
    <t>Dokształcanie i doskonalenie nauczycieli</t>
  </si>
  <si>
    <t>855</t>
  </si>
  <si>
    <t>Rodzina</t>
  </si>
  <si>
    <t>Remont drogi powiatowej nr 1551T (stary nr 0722T) Mydłów - Przepiórów - Konary Kolonia w m. Przepiórów w km 2+948 – 3+100 odc. dł. 0,152 km (2023-2024)</t>
  </si>
  <si>
    <t>Przebudowa drogi powiatowej nr 1551T (stary nr 0722T) Mydłów - Przepiórów - Konary Kolonia w m. Przepiórów, Borków w km 2+318 – 2+948 odc. dł. 0,630 km  (2023-2024)</t>
  </si>
  <si>
    <t>Remont drogi powiatowej nr 1576T (stary nr 0763T) gr. woj. świętokrzyskiego - Ciszyca Górna - Maruszów - Linów w m. Słupia Nadbrzeżna od km 12+101 do km 12+981 na odcinku o dł. 0,880 km (2023-2024)</t>
  </si>
  <si>
    <t>Modernizacja sieci teleinformatycznej w pomieszczeniach serwerowni wraz z instalacją nowej podsieci światłowodowej i niezbędnego do niej sprzętu wymaganego do ulepszenia cyberbezpieczeństwa i wydajności sieci w budynku SP w Opatowie</t>
  </si>
  <si>
    <t>Zespół Szkół w Ożarowie</t>
  </si>
  <si>
    <t>§ 955</t>
  </si>
  <si>
    <t>Rozchody z tytułu  innych rozliczeń krajowych art. 91a ust. 1 u.f.p</t>
  </si>
  <si>
    <t>§ 994</t>
  </si>
  <si>
    <t>Przelewy na rachunki lokat</t>
  </si>
  <si>
    <t>§ 991</t>
  </si>
  <si>
    <t>Udzielone pożyczki</t>
  </si>
  <si>
    <t>§ 965</t>
  </si>
  <si>
    <r>
      <t xml:space="preserve">Wcześniejsza splata istniejącego długu </t>
    </r>
    <r>
      <rPr>
        <sz val="8"/>
        <rFont val="Calibri"/>
        <family val="2"/>
      </rPr>
      <t>jst.</t>
    </r>
  </si>
  <si>
    <t>§ 982</t>
  </si>
  <si>
    <r>
      <t xml:space="preserve">Wykup papierów wartościowych </t>
    </r>
    <r>
      <rPr>
        <u val="single"/>
        <sz val="8"/>
        <rFont val="Calibri"/>
        <family val="2"/>
      </rPr>
      <t>dopuszczonych do obrotu zorganizowanego</t>
    </r>
    <r>
      <rPr>
        <sz val="8"/>
        <rFont val="Calibri"/>
        <family val="2"/>
      </rPr>
      <t>, czyli takie, dla których istnieje płynny rynek wtórny</t>
    </r>
  </si>
  <si>
    <t>wyemitowanych w związku z zawarciem umowy z podmiotem dysponujacym środkami pochodzącymi z budżetu U.E.</t>
  </si>
  <si>
    <t>6.1</t>
  </si>
  <si>
    <r>
      <t xml:space="preserve">Wykup obligacji komunalnych, </t>
    </r>
    <r>
      <rPr>
        <b/>
        <u val="single"/>
        <sz val="8"/>
        <rFont val="Calibri"/>
        <family val="2"/>
      </rPr>
      <t>których zbywalność jest ograniczona</t>
    </r>
    <r>
      <rPr>
        <b/>
        <sz val="8"/>
        <rFont val="Calibri"/>
        <family val="2"/>
      </rPr>
      <t>,</t>
    </r>
    <r>
      <rPr>
        <sz val="8"/>
        <rFont val="Calibri"/>
        <family val="2"/>
      </rPr>
      <t xml:space="preserve"> w tym:</t>
    </r>
  </si>
  <si>
    <t>§ 993</t>
  </si>
  <si>
    <t>zaciągniętych w związku z zawarciem umowy z podmiotem dysponujacym środkami pochodzącymi z budżetu U.E.</t>
  </si>
  <si>
    <t>5.1</t>
  </si>
  <si>
    <t>Spłaty pożyczek i kredytów zagranicznych, w tym:</t>
  </si>
  <si>
    <t>§ 962</t>
  </si>
  <si>
    <t>Pożyczki udzielone na finansowanie zadań realizowanych z udziałem środków pochodzących z budżetu U.E.</t>
  </si>
  <si>
    <t>§ 963</t>
  </si>
  <si>
    <t>Spłaty pożyczek otrzymanych na finansowanie zadań realizowanych z udziałem środków pochodzących z budżetu U.E.</t>
  </si>
  <si>
    <t xml:space="preserve">3. </t>
  </si>
  <si>
    <t>§ 992</t>
  </si>
  <si>
    <t>Spłaty otrzymanych pożyczek krajowych</t>
  </si>
  <si>
    <t>1.1</t>
  </si>
  <si>
    <r>
      <t>Spłaty otrzymanych kredytów krajowych</t>
    </r>
    <r>
      <rPr>
        <sz val="8"/>
        <rFont val="Calibri"/>
        <family val="2"/>
      </rPr>
      <t>, w tym:</t>
    </r>
  </si>
  <si>
    <t>Rozchody ogółem:</t>
  </si>
  <si>
    <t>Przychody z tytułu  innych rozliczeń krajowych art. 91a ust. 1 u.f.p</t>
  </si>
  <si>
    <t>§ 941-44</t>
  </si>
  <si>
    <t xml:space="preserve">Prywatyzacja majątku j.s.t </t>
  </si>
  <si>
    <t>Przelewy z rachunku lokat</t>
  </si>
  <si>
    <t>§ 906</t>
  </si>
  <si>
    <r>
      <t>Przychody wynikające z rozliczenia</t>
    </r>
    <r>
      <rPr>
        <sz val="8"/>
        <rFont val="Calibri"/>
        <family val="2"/>
      </rPr>
      <t xml:space="preserve"> </t>
    </r>
    <r>
      <rPr>
        <b/>
        <sz val="8"/>
        <rFont val="Calibri"/>
        <family val="2"/>
      </rPr>
      <t>środków określonych w art. 5 ust. 1 pkt 2</t>
    </r>
    <r>
      <rPr>
        <sz val="8"/>
        <rFont val="Calibri"/>
        <family val="2"/>
      </rPr>
      <t xml:space="preserve"> u.f.p. i dotacji na realizację programu, projekt lub zadania finansowanego z udziałem tych środków</t>
    </r>
  </si>
  <si>
    <t>§ 905</t>
  </si>
  <si>
    <r>
      <t>Przychody z niewykorzystanych środków pieniężnych</t>
    </r>
    <r>
      <rPr>
        <sz val="8"/>
        <rFont val="Calibri"/>
        <family val="2"/>
      </rPr>
      <t xml:space="preserve"> na rachunku bieżącym budżetu, wynikających z rozliczenia dochodów i wydatków nimi finansowanych </t>
    </r>
    <r>
      <rPr>
        <b/>
        <sz val="8"/>
        <rFont val="Calibri"/>
        <family val="2"/>
      </rPr>
      <t>związanych ze szczególnymi zasadami wykonania budżetu</t>
    </r>
    <r>
      <rPr>
        <sz val="8"/>
        <rFont val="Calibri"/>
        <family val="2"/>
      </rPr>
      <t xml:space="preserve"> określonymi w odrębnych ustawach</t>
    </r>
  </si>
  <si>
    <t>§ 951</t>
  </si>
  <si>
    <t>Spłaty pożyczek udzielonych</t>
  </si>
  <si>
    <t>§ 950</t>
  </si>
  <si>
    <r>
      <t>Wolne środki</t>
    </r>
    <r>
      <rPr>
        <sz val="8"/>
        <rFont val="Calibri"/>
        <family val="2"/>
      </rPr>
      <t xml:space="preserve"> art. 217 ust. 2 pkt. 6 u.f.p.</t>
    </r>
  </si>
  <si>
    <t>§ 957</t>
  </si>
  <si>
    <r>
      <t>Nadwyżka z lat ubiegłych</t>
    </r>
    <r>
      <rPr>
        <sz val="8"/>
        <rFont val="Calibri"/>
        <family val="2"/>
      </rPr>
      <t xml:space="preserve"> (pomniejszona o środki, o których mowa w art.. 217 ust. 2 pkt 8 u.f.p.)</t>
    </r>
  </si>
  <si>
    <t>§ 907</t>
  </si>
  <si>
    <r>
      <t>Przychody</t>
    </r>
    <r>
      <rPr>
        <sz val="8"/>
        <rFont val="Calibri"/>
        <family val="2"/>
      </rPr>
      <t xml:space="preserve"> z tytułu zacjągniętych pożyczek i kredytów oraz wyemitowanych papierów wartościowych </t>
    </r>
    <r>
      <rPr>
        <b/>
        <sz val="8"/>
        <rFont val="Calibri"/>
        <family val="2"/>
      </rPr>
      <t>na spłatę wcześniej zacjągnietych zobowiązań</t>
    </r>
  </si>
  <si>
    <t>§ 931</t>
  </si>
  <si>
    <r>
      <t xml:space="preserve">Papiery wartościowe (obligacje) </t>
    </r>
    <r>
      <rPr>
        <u val="single"/>
        <sz val="8"/>
        <rFont val="Calibri"/>
        <family val="2"/>
      </rPr>
      <t>dopuszczone do obrotu zorganizowanego</t>
    </r>
    <r>
      <rPr>
        <sz val="8"/>
        <rFont val="Calibri"/>
        <family val="2"/>
      </rPr>
      <t>, czyli takie, dla których istnieje płynny rynek wtórny</t>
    </r>
  </si>
  <si>
    <t>emitowane w związku z umową zawartą z podmiotem dysponujacym środkami pochodzącymi z budżetu U.E.</t>
  </si>
  <si>
    <r>
      <t>Papiery wartościowe (obligacje)</t>
    </r>
    <r>
      <rPr>
        <sz val="8"/>
        <rFont val="Calibri"/>
        <family val="2"/>
      </rPr>
      <t xml:space="preserve"> </t>
    </r>
    <r>
      <rPr>
        <u val="single"/>
        <sz val="8"/>
        <rFont val="Calibri"/>
        <family val="2"/>
      </rPr>
      <t xml:space="preserve">których </t>
    </r>
    <r>
      <rPr>
        <b/>
        <u val="single"/>
        <sz val="8"/>
        <rFont val="Calibri"/>
        <family val="2"/>
      </rPr>
      <t>zbywalność jest ograniczona</t>
    </r>
    <r>
      <rPr>
        <sz val="8"/>
        <rFont val="Calibri"/>
        <family val="2"/>
      </rPr>
      <t>, w tym:</t>
    </r>
  </si>
  <si>
    <t>§ 953</t>
  </si>
  <si>
    <t>zaciągnięte w związku z umową zawartą z podmiotem dysponujacym środkami pochodzącymi z budżetu U.E.</t>
  </si>
  <si>
    <t>Pożyczki i kredyty zaciągnięte na rynku zagranicznym, w tym:</t>
  </si>
  <si>
    <t>§ 902</t>
  </si>
  <si>
    <t>Przychody ze spłat pożyczek udzielonych na finansowanie zadań realizowanych z udziałem środków pochodzących z budżetu U.E.</t>
  </si>
  <si>
    <t>§ 903</t>
  </si>
  <si>
    <t>Przychody z zaciągniętych pożyczek na finansowanie zadań realizowanych z udziałem środków pochodzących z budżetu U.E.</t>
  </si>
  <si>
    <t>§ 952</t>
  </si>
  <si>
    <r>
      <t>Pożyczki</t>
    </r>
    <r>
      <rPr>
        <sz val="8"/>
        <rFont val="Calibri"/>
        <family val="2"/>
      </rPr>
      <t xml:space="preserve"> zaciągnięte na rynku krajowym</t>
    </r>
  </si>
  <si>
    <r>
      <t>Kredyty</t>
    </r>
    <r>
      <rPr>
        <sz val="8"/>
        <rFont val="Calibri"/>
        <family val="2"/>
      </rPr>
      <t xml:space="preserve"> zaciągnięte na rynku krajowym, w tym:</t>
    </r>
  </si>
  <si>
    <t>Przychody ogółem:</t>
  </si>
  <si>
    <t>Kwota 2023 r.</t>
  </si>
  <si>
    <t>Klasyfikacja §</t>
  </si>
  <si>
    <t>Treść</t>
  </si>
  <si>
    <t>Przychody i rozchody budżetu w 2023 r.</t>
  </si>
  <si>
    <t>w tym: kredyty i pożyczki zaciągane na wydatki refundowane ze środków UE</t>
  </si>
  <si>
    <t>- środki z UE oraz innych źródeł zagranicznych</t>
  </si>
  <si>
    <t>- środki z budżetu krajowego</t>
  </si>
  <si>
    <t>- środki z budżetu j.s.t.</t>
  </si>
  <si>
    <t>Wydatki majątkowe:</t>
  </si>
  <si>
    <t>Wydatki bieżące:</t>
  </si>
  <si>
    <t>Ogółem wydatki</t>
  </si>
  <si>
    <t>Projekt ,,Dostępny samorząd - granty''</t>
  </si>
  <si>
    <t>Działanie 2.18 Wysokiej jakości usługi administracyjne</t>
  </si>
  <si>
    <t>Wartość zadania:</t>
  </si>
  <si>
    <t>85395</t>
  </si>
  <si>
    <t>853</t>
  </si>
  <si>
    <t>2022-2023</t>
  </si>
  <si>
    <t>Program Operacyjny Wiedza Edukacja Rozwój 2014 - 2020</t>
  </si>
  <si>
    <t>Projekt ,,Dziś uczeń - jutro student''</t>
  </si>
  <si>
    <t>Działanie 08.03 Wysoka jakośc edukacji ponadpodstawowej ogólnej</t>
  </si>
  <si>
    <t>Priorytet 8. Edukacja na wszystkich etapach życia</t>
  </si>
  <si>
    <t>2023-2027</t>
  </si>
  <si>
    <t>Program regionalny Fundusze Europejskie dla Świętokrzyskiego 2021 - 2027</t>
  </si>
  <si>
    <t>Projekt ,,e-Geodezja - cyfrowy zasób geodezyjny powiatów: Sandomierskiego, Opatowskiego i Staszowskiego''</t>
  </si>
  <si>
    <t xml:space="preserve">Oś priorytetowa 7. Sprawne usługi publiczne </t>
  </si>
  <si>
    <t>71095</t>
  </si>
  <si>
    <t>2018-2023</t>
  </si>
  <si>
    <t>Regionalny Program Operacyjny Województwa Świętokrzyskiego na lata 2014 - 2020</t>
  </si>
  <si>
    <t>Projekt ,,Termomodernizacja budynków użyteczności publicznej na terenie Powiatu Opatowskiego''</t>
  </si>
  <si>
    <t>Działanie 3.3 Poprawa efektywności energetycznej w sektorze publicznym i mieszkaniowym</t>
  </si>
  <si>
    <t xml:space="preserve">Oś priorytetowa 3. Efektywna i zielona energia </t>
  </si>
  <si>
    <t>70005     90019</t>
  </si>
  <si>
    <t>700            900</t>
  </si>
  <si>
    <t>2020-2023</t>
  </si>
  <si>
    <t>Działanie 6.5 Rewitalizacja obszarów miejskich i wiejskich</t>
  </si>
  <si>
    <t>Oś priorytetowa 6. Rozwój miast</t>
  </si>
  <si>
    <t>kwota</t>
  </si>
  <si>
    <t>źródło</t>
  </si>
  <si>
    <t>Wydatki w roku budżetowym 2023</t>
  </si>
  <si>
    <t>Przewidywane nakłady i źródła finansowania</t>
  </si>
  <si>
    <t>Okres realizacji zadania</t>
  </si>
  <si>
    <t>Projekt</t>
  </si>
  <si>
    <t>Lp</t>
  </si>
  <si>
    <t>Wydatki na programy i projekty realizowane ze środków pochodzących z budżetu Unii Europejskiej oraz innych źródeł zagranicznych, niepodlegających zwrotowi na 2023 rok</t>
  </si>
  <si>
    <t>Gospodarka mieszkaniowa</t>
  </si>
  <si>
    <t>750</t>
  </si>
  <si>
    <t>Administracja publiczna</t>
  </si>
  <si>
    <t>75020</t>
  </si>
  <si>
    <t>Starostwa powiatowe</t>
  </si>
  <si>
    <t>80148</t>
  </si>
  <si>
    <t>Stołówki szkolne i przedszkolne</t>
  </si>
  <si>
    <t>80151</t>
  </si>
  <si>
    <t>Kwalifikacyjne kursy zawodowe</t>
  </si>
  <si>
    <t>85202</t>
  </si>
  <si>
    <t>Domy pomocy społecznej</t>
  </si>
  <si>
    <t>Pozostałe zadania w zakresie polityki społecznej</t>
  </si>
  <si>
    <t>85510</t>
  </si>
  <si>
    <t>Działalność placówek opiekuńczo-wychowawczych</t>
  </si>
  <si>
    <t>4 900 428,90</t>
  </si>
  <si>
    <t>6 848 990,90</t>
  </si>
  <si>
    <t>39.</t>
  </si>
  <si>
    <t>40.</t>
  </si>
  <si>
    <t>41.</t>
  </si>
  <si>
    <t>Zakup urządzenia wielofunkcyjnego dla Wydziału Inwestycji i Rozwoju Powiatu</t>
  </si>
  <si>
    <t>Projekt ,,Mobilność zagraniczna oknem na świat'' (2023-2024)</t>
  </si>
  <si>
    <t>Program Fundusze Europejskie dla Rozwoju Społecznego 2021 - 2027</t>
  </si>
  <si>
    <t>2023-2024</t>
  </si>
  <si>
    <t>Projekt ,,Mobilność zagraniczna oknem na świat''</t>
  </si>
  <si>
    <t>Rehabilitacja zawodowa i społeczna osób niepełnosprawnych</t>
  </si>
  <si>
    <t>Lokalna Grupa Działania Powiatu Opatowskiego (WTZ Czekarzewice Drugie)</t>
  </si>
  <si>
    <t>Stowarzyszenie Akademia Pomysłu w Bidzinach (WTZ Bidziny)</t>
  </si>
  <si>
    <t>Działalność oświatowa</t>
  </si>
  <si>
    <t>Szkoły Niepubliczne</t>
  </si>
  <si>
    <t>Działalność oświatowa, związana z kształceniem, wychowaniem i opieką nad dziećmi i uczniami będącymi obywatelami Ukrainy</t>
  </si>
  <si>
    <t>II. Dotacje dla jednostek spoza sektora finansów publicznych</t>
  </si>
  <si>
    <t>Organizowanie i prowadzenie działalności kulturalnej, turystycznej i rekreacyjnej</t>
  </si>
  <si>
    <t>Powiatowe Centrum Kultury w Opatowie</t>
  </si>
  <si>
    <t>I. Dotacje dla jednostek sektora finansów publicznych</t>
  </si>
  <si>
    <t>Kwota dotacji</t>
  </si>
  <si>
    <t>Zakres</t>
  </si>
  <si>
    <t>Nazwa jednostki otrzymującej dotacje</t>
  </si>
  <si>
    <t>Dotacje podmiotowe w 2023 roku</t>
  </si>
  <si>
    <t xml:space="preserve">A. 41 907,00  
B.
C.
D. </t>
  </si>
  <si>
    <t xml:space="preserve">A. 3 693,17  
B.
C.
D. </t>
  </si>
  <si>
    <t>Opracowanie dokumentacji projektowej wraz z opracowaniem map do celów projektowych „Przebudowa DP nr 1566T i 1588T w m. Usarzów na dł. ok. 1,800 km” (2023-2024)</t>
  </si>
  <si>
    <t>Opracowanie dokumentacji projektowej wraz z opracowaniem map do celów projektowych „Przebudowa DP nr 1551T w m. Borków, Mydłów na dł. ok. 2,095 km” (2023-2024)</t>
  </si>
  <si>
    <t>Wykonanie dokumentacji projektowej dla zadania pn. ,,Przebudowa DP nr 1537T gr. pow. opatowskiego - Wszachów - Iwaniska w m. Wszachów od km 1+740 do km 2+160 odc. dł. ok. 0,420 km (2023-2024)</t>
  </si>
  <si>
    <t>Wykonanie dokumentacji projektowej dla zadania pn. ,,Przebudowa drogi powiatowej nr 1574T w m. Karsy polegająca na budowie chodnika  o dł. ok. 1,100 km, oraz regulacji stanu prawnego pasa drogowego (2023-2024)</t>
  </si>
  <si>
    <t>Wykonanie dokumentacji projektowej dla zadania pn. ,,Przebudowa obiektu mostowego o nr ewid. 30000612 położonego w m. Łężyce w ciągu drogi powiatowej nr 1535T Opatów - Jałowęsy - Niemienice w km 5+262 (2023-2024)</t>
  </si>
  <si>
    <t>Wykonanie dokumentacji projektowej dla zadania pn. ,,Przebudowa obiektu mostowego w ciągu DP nr 1559T o nr ewid. (JNI): 30000606 w km 2+952 w m. Karwów wraz z dojazdami'' (2023-2024)</t>
  </si>
  <si>
    <t xml:space="preserve">A. 12 623 180,00     
B.
C.
D. </t>
  </si>
  <si>
    <t>Budowa Świętokrzyskiego Centrum Przedsiębiorczości Rolniczej (2020-2025)</t>
  </si>
  <si>
    <t>3 500,00</t>
  </si>
  <si>
    <t>758</t>
  </si>
  <si>
    <t>Różne rozliczenia</t>
  </si>
  <si>
    <t>63 085 548,62</t>
  </si>
  <si>
    <t>75814</t>
  </si>
  <si>
    <t>Różne rozliczenia finansowe</t>
  </si>
  <si>
    <t>2 037 005,32</t>
  </si>
  <si>
    <t>551 059,00</t>
  </si>
  <si>
    <t>85311</t>
  </si>
  <si>
    <t>1 326 309,00</t>
  </si>
  <si>
    <t>1 222 442,00</t>
  </si>
  <si>
    <t>1 057 296,00</t>
  </si>
  <si>
    <t>5 694 719,00</t>
  </si>
  <si>
    <t>5 464 272,00</t>
  </si>
  <si>
    <t>202 535,28</t>
  </si>
  <si>
    <t>17 523 608,90</t>
  </si>
  <si>
    <t>25 208 786,21</t>
  </si>
  <si>
    <t>7 051 526,18</t>
  </si>
  <si>
    <t>Drogi publiczne powiatowe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</si>
  <si>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</si>
  <si>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</si>
  <si>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85406</t>
  </si>
  <si>
    <t>Poradnie psychologiczno-pedagogiczne, w tym poradnie specjalistyczne</t>
  </si>
  <si>
    <t>85495</t>
  </si>
  <si>
    <t>42.</t>
  </si>
  <si>
    <t>43.</t>
  </si>
  <si>
    <t>44.</t>
  </si>
  <si>
    <t>45.</t>
  </si>
  <si>
    <t>46.</t>
  </si>
  <si>
    <t>47.</t>
  </si>
  <si>
    <t>48.</t>
  </si>
  <si>
    <t>Zakup sprzętu medycznego</t>
  </si>
  <si>
    <t>Szpital Św. Leona Sp. z o.o. z siedzibą w Opatowie</t>
  </si>
  <si>
    <t>Realizacja zadań w ramach nieodpłatnej pomocy prawnej</t>
  </si>
  <si>
    <t>Organizacja pożytku publicznego</t>
  </si>
  <si>
    <t>Bieżące utrzymanie wód i urządzeń wodnych</t>
  </si>
  <si>
    <t>Gminna spółka wodna</t>
  </si>
  <si>
    <t>01009</t>
  </si>
  <si>
    <t>010</t>
  </si>
  <si>
    <t>Dofinansowanie utrzymania biblioteki</t>
  </si>
  <si>
    <t>Urząd Miasta i Gminy w Opatowie</t>
  </si>
  <si>
    <t xml:space="preserve">Zwrot kosztów utrzymania dzieci </t>
  </si>
  <si>
    <t>Powiaty, w których przebywają dzieci w rodzinach zastępczych</t>
  </si>
  <si>
    <t>Powiat Ostrowiec Św. (WTZ Miłkowska Karczma)</t>
  </si>
  <si>
    <t>Powiat Sandomierz (WTZ Piotrowice i Śmiechowice)</t>
  </si>
  <si>
    <t>Dotacje celowe w 2023 roku</t>
  </si>
  <si>
    <t>Nagrody specjalne dla nauczycieli z okazji 250 rocznicy utworzenia KEN</t>
  </si>
  <si>
    <t>Przebudowa układu pomieszczeń budynku Starostwa Powiatowego w Opatowie oraz dostosowanie budynku do przepisów przeciwpożarowych (2020-2024)</t>
  </si>
  <si>
    <t>Wymiana drzwi wewnętrznych w budynku użyteczności publicznej Starostwa Powiatowego w Opatowie w celu dostosowania obiektu do potrzeb osób niepełnosprawnych – likwidacja barier architektonicznych w przestrzeni komunikacyjnej budynku (2023-2024)</t>
  </si>
  <si>
    <t>Przebudowa dróg powiatowych na terenie Powiatu Opatowskiego (2023-2024)</t>
  </si>
  <si>
    <t xml:space="preserve">A. 50 000
B.
C. 
D. </t>
  </si>
  <si>
    <t>6309</t>
  </si>
  <si>
    <t>2710</t>
  </si>
  <si>
    <t>Remont DP nr 1524T Ożarów - Gliniany - Teofilów w m. Ożarów, Gliniany w km 1+075 - 1+810 odc. o dł. 0,735 km</t>
  </si>
  <si>
    <t>II. Dochody i wydatki związane z pomocą rzeczową lub finansową realizowaną na podstawie porozumień między j.s.t.</t>
  </si>
  <si>
    <t>Biblioteka publiczna</t>
  </si>
  <si>
    <t xml:space="preserve">Utrzymanie dzieci w placówkach </t>
  </si>
  <si>
    <t>2310</t>
  </si>
  <si>
    <t>Utrzymanie dzieci w rodzinach</t>
  </si>
  <si>
    <t>Rehabilitacja osób niepełnosprawnych</t>
  </si>
  <si>
    <t>2320</t>
  </si>
  <si>
    <t>Orzekanie o niepełnosprawności</t>
  </si>
  <si>
    <t>2330</t>
  </si>
  <si>
    <t>Lokalny transport zbiorowy</t>
  </si>
  <si>
    <t>I. Dochody i wydatki związane z realizacją zadań realizowanych wspólnie z innymi jednostkami samorządu terytorialnego</t>
  </si>
  <si>
    <t>wniesienie wkadów do spółek prawa handlowego</t>
  </si>
  <si>
    <t>Wydatki
z tytułu poręczeń
i gwarancji</t>
  </si>
  <si>
    <t>Wydatki na obsługę długu (odsetki)</t>
  </si>
  <si>
    <t>Wydatki ogółem</t>
  </si>
  <si>
    <t>Dochody ogółem</t>
  </si>
  <si>
    <t>Nazwa zadania</t>
  </si>
  <si>
    <t>Dochody i wydatki związane z realizacją zadań realizowanych na podstawie porozumień (umów) między jednostkami samorządu terytorialnego w 2023 r.</t>
  </si>
  <si>
    <t>Opracowanie Strategii Rozwoju Elektromobilności Powiatu Opatowskiego na lata 2023 - 2035 (2023 - 2024)</t>
  </si>
  <si>
    <t>Gmina Ożarów</t>
  </si>
  <si>
    <t>Zimowe utrzymanie dróg powiatowych na terenie gminy Ożarów</t>
  </si>
  <si>
    <t>Zimowe utrzymanie dróg powiatowych</t>
  </si>
  <si>
    <t>266 660,00</t>
  </si>
  <si>
    <t>63 352 208,62</t>
  </si>
  <si>
    <t>75801</t>
  </si>
  <si>
    <t>Część oświatowa subwencji ogólnej dla jednostek samorządu terytorialnego</t>
  </si>
  <si>
    <t>38 464 554,00</t>
  </si>
  <si>
    <t>124 780,00</t>
  </si>
  <si>
    <t>38 589 334,00</t>
  </si>
  <si>
    <t>2920</t>
  </si>
  <si>
    <t>Subwencje ogólne z budżetu państwa</t>
  </si>
  <si>
    <t>141 880,00</t>
  </si>
  <si>
    <t>2 178 885,32</t>
  </si>
  <si>
    <t>2100</t>
  </si>
  <si>
    <t>Środki z Funduszu Pomocy na finansowanie lub dofinansowanie zadań bieżących w zakresie pomocy obywatelom Ukrainy</t>
  </si>
  <si>
    <t>1 030 708,15</t>
  </si>
  <si>
    <t>1 172 588,15</t>
  </si>
  <si>
    <t>32 807 753,80</t>
  </si>
  <si>
    <t>129 314,00</t>
  </si>
  <si>
    <t>32 937 067,80</t>
  </si>
  <si>
    <t>30 651 975,00</t>
  </si>
  <si>
    <t>30 781 289,00</t>
  </si>
  <si>
    <t>4 200,00</t>
  </si>
  <si>
    <t>555 259,00</t>
  </si>
  <si>
    <t>2130</t>
  </si>
  <si>
    <t>Dotacja celowa otrzymana z budżetu państwa na realizację bieżących zadań własnych powiatu</t>
  </si>
  <si>
    <t>7 218 482,00</t>
  </si>
  <si>
    <t>125 114,00</t>
  </si>
  <si>
    <t>7 343 596,00</t>
  </si>
  <si>
    <t>21 260,00</t>
  </si>
  <si>
    <t>1 347 569,00</t>
  </si>
  <si>
    <t>1 243 702,00</t>
  </si>
  <si>
    <t>0960</t>
  </si>
  <si>
    <t>Wpływy z otrzymanych spadków, zapisów i darowizn w postaci pieniężnej</t>
  </si>
  <si>
    <t>10 015,00</t>
  </si>
  <si>
    <t>13 515,00</t>
  </si>
  <si>
    <t>17 760,00</t>
  </si>
  <si>
    <t>1 075 056,00</t>
  </si>
  <si>
    <t>809 642,00</t>
  </si>
  <si>
    <t>6 504 361,00</t>
  </si>
  <si>
    <t>6 273 914,00</t>
  </si>
  <si>
    <t>Dotacja celowa otrzymana z powiatu na zadania bieżące realizowane na podstawie porozumień (umów) między jednostkami samorządu terytorialnego</t>
  </si>
  <si>
    <t>4 255 373,00</t>
  </si>
  <si>
    <t>5 065 015,00</t>
  </si>
  <si>
    <t>136 988 366,08</t>
  </si>
  <si>
    <t>1 226 876,00</t>
  </si>
  <si>
    <t>138 215 242,08</t>
  </si>
  <si>
    <t>1 968 399,00</t>
  </si>
  <si>
    <t>-50 000,00</t>
  </si>
  <si>
    <t>1 918 399,00</t>
  </si>
  <si>
    <t>800 000,00</t>
  </si>
  <si>
    <t>750 000,00</t>
  </si>
  <si>
    <t>6257</t>
  </si>
  <si>
    <t>Dotacja celowa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</si>
  <si>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50 000,00</t>
  </si>
  <si>
    <t>17 573 608,90</t>
  </si>
  <si>
    <t>4 950 428,90</t>
  </si>
  <si>
    <t>70095</t>
  </si>
  <si>
    <t>6209</t>
  </si>
  <si>
    <t>Dotacja celowa w ramach programów finansowanych z udziałem środków europejskich oraz środków, o których mowa w art.5 ust.1 pkt. 3 oraz ust. 3 pkt 5 i 6 ustawy, lub płatności w ramach budżetu środków europejskich, z wyłączeniem dochodów klasyfikowanych w paragrafie 625</t>
  </si>
  <si>
    <t>162 197 152,29</t>
  </si>
  <si>
    <t>1 276 876,00</t>
  </si>
  <si>
    <t>163 424 028,29</t>
  </si>
  <si>
    <t>71012</t>
  </si>
  <si>
    <t>Zadania z zakresu geodezji i kartografii</t>
  </si>
  <si>
    <t>85446</t>
  </si>
  <si>
    <t>49.</t>
  </si>
  <si>
    <t>50.</t>
  </si>
  <si>
    <t>Zakup sprzętu (pojazdów) do utrzymania dróg powiatowych (Obwód Drogowy Nr 2 w Smugach)</t>
  </si>
  <si>
    <t>Zakup hali garażowej (Obwód Drogowy Nr 2 w Smugach)</t>
  </si>
  <si>
    <t>70005</t>
  </si>
  <si>
    <t>Gospodarka gruntami i nieruchomościami</t>
  </si>
  <si>
    <t xml:space="preserve">Załącznik nr 5                                                                                                          do uchwały Rady Powiatu w Opatowie nr LXXXVII.96.2023                                                     z dnia 8 grudnia 2023 r. </t>
  </si>
  <si>
    <t>Załącznik Nr 3                                                                                                                                do uchwały Rady Powiatu w Opatowie nr LXXXVII.96.2023                                                     z dnia 8 grudnia 2023 r.</t>
  </si>
  <si>
    <t xml:space="preserve">                          Załącznik Nr 2                                                                                                      do uchwały Rady Powiatu w Opatowie Nr LXXXVII.96.2023                                                z dnia 8 grudnia 2023 r.</t>
  </si>
  <si>
    <t>Załącznik Nr 1                                                                                                          do uchwały Rady Powiatu w Opatowie Nr LXXXVII.96.2023                                                                           z dnia 8 grudnia 2023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</si>
</sst>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_-* #,##0\ _z_ł_-;\-* #,##0\ _z_ł_-;_-* &quot;- &quot;_z_ł_-;_-@_-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\ _z_ł_-;\-* #,##0.0\ _z_ł_-;_-* &quot;- &quot;_z_ł_-;_-@_-"/>
    <numFmt numFmtId="174" formatCode="_-* #,##0.00\ _z_ł_-;\-* #,##0.00\ _z_ł_-;_-* &quot;- &quot;_z_ł_-;_-@_-"/>
  </numFmts>
  <fonts count="92">
    <font>
      <sz val="8"/>
      <color indexed="8"/>
      <name val="Arial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53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5"/>
      <color indexed="8"/>
      <name val="Arial"/>
      <family val="2"/>
    </font>
    <font>
      <sz val="8"/>
      <name val="Arial CE"/>
      <family val="2"/>
    </font>
    <font>
      <b/>
      <sz val="12"/>
      <color indexed="8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7"/>
      <name val="Calibri"/>
      <family val="2"/>
    </font>
    <font>
      <sz val="7"/>
      <name val="Calibri"/>
      <family val="2"/>
    </font>
    <font>
      <sz val="6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sz val="5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9"/>
      <name val="Calibri"/>
      <family val="2"/>
    </font>
    <font>
      <u val="single"/>
      <sz val="8"/>
      <name val="Calibri"/>
      <family val="2"/>
    </font>
    <font>
      <b/>
      <u val="single"/>
      <sz val="8"/>
      <name val="Calibri"/>
      <family val="2"/>
    </font>
    <font>
      <sz val="10"/>
      <name val="Times New Roman CE"/>
      <family val="1"/>
    </font>
    <font>
      <i/>
      <sz val="8"/>
      <name val="Calibri"/>
      <family val="2"/>
    </font>
    <font>
      <sz val="8"/>
      <name val="Times New Roman CE"/>
      <family val="1"/>
    </font>
    <font>
      <sz val="8"/>
      <name val="Czcionka tekstu podstawowego"/>
      <family val="0"/>
    </font>
    <font>
      <sz val="11"/>
      <name val="Calibri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36"/>
      <name val="Calibri"/>
      <family val="2"/>
    </font>
    <font>
      <sz val="10"/>
      <color indexed="53"/>
      <name val="Calibri"/>
      <family val="2"/>
    </font>
    <font>
      <b/>
      <sz val="6"/>
      <color indexed="8"/>
      <name val="Arial"/>
      <family val="2"/>
    </font>
    <font>
      <b/>
      <sz val="5"/>
      <color indexed="8"/>
      <name val="Arial"/>
      <family val="2"/>
    </font>
    <font>
      <b/>
      <sz val="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sz val="5"/>
      <color rgb="FF000000"/>
      <name val="Arial"/>
      <family val="2"/>
    </font>
    <font>
      <b/>
      <sz val="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29" borderId="4" applyNumberFormat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top"/>
      <protection/>
    </xf>
    <xf numFmtId="0" fontId="81" fillId="27" borderId="1" applyNumberFormat="0" applyAlignment="0" applyProtection="0"/>
    <xf numFmtId="0" fontId="82" fillId="0" borderId="0" applyNumberFormat="0" applyFill="0" applyBorder="0" applyAlignment="0" applyProtection="0"/>
    <xf numFmtId="9" fontId="1" fillId="0" borderId="0" applyFill="0" applyBorder="0" applyAlignment="0" applyProtection="0"/>
    <xf numFmtId="0" fontId="83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7" fillId="32" borderId="0" applyNumberFormat="0" applyBorder="0" applyAlignment="0" applyProtection="0"/>
  </cellStyleXfs>
  <cellXfs count="367">
    <xf numFmtId="0" fontId="0" fillId="0" borderId="0" xfId="0" applyAlignment="1">
      <alignment vertical="top"/>
    </xf>
    <xf numFmtId="0" fontId="12" fillId="0" borderId="0" xfId="53" applyNumberFormat="1" applyFont="1" applyFill="1" applyBorder="1" applyAlignment="1" applyProtection="1">
      <alignment horizontal="left"/>
      <protection locked="0"/>
    </xf>
    <xf numFmtId="1" fontId="12" fillId="33" borderId="0" xfId="53" applyNumberFormat="1" applyFont="1" applyFill="1" applyAlignment="1" applyProtection="1">
      <alignment horizontal="center" vertical="center" wrapText="1" shrinkToFit="1"/>
      <protection locked="0"/>
    </xf>
    <xf numFmtId="0" fontId="12" fillId="0" borderId="0" xfId="53" applyNumberFormat="1" applyFont="1" applyFill="1" applyBorder="1" applyAlignment="1" applyProtection="1">
      <alignment/>
      <protection locked="0"/>
    </xf>
    <xf numFmtId="0" fontId="3" fillId="0" borderId="0" xfId="52" applyNumberFormat="1" applyFont="1" applyFill="1" applyBorder="1" applyAlignment="1" applyProtection="1">
      <alignment horizontal="left"/>
      <protection locked="0"/>
    </xf>
    <xf numFmtId="166" fontId="3" fillId="0" borderId="0" xfId="52" applyNumberFormat="1" applyFont="1" applyFill="1" applyBorder="1" applyAlignment="1" applyProtection="1">
      <alignment horizontal="left"/>
      <protection locked="0"/>
    </xf>
    <xf numFmtId="0" fontId="1" fillId="0" borderId="0" xfId="52" applyNumberFormat="1" applyFont="1" applyFill="1" applyBorder="1" applyAlignment="1" applyProtection="1">
      <alignment horizontal="left"/>
      <protection locked="0"/>
    </xf>
    <xf numFmtId="166" fontId="4" fillId="0" borderId="0" xfId="52" applyNumberFormat="1" applyFont="1" applyFill="1" applyBorder="1" applyAlignment="1" applyProtection="1">
      <alignment horizontal="left"/>
      <protection locked="0"/>
    </xf>
    <xf numFmtId="0" fontId="4" fillId="0" borderId="0" xfId="52" applyNumberFormat="1" applyFont="1" applyFill="1" applyBorder="1" applyAlignment="1" applyProtection="1">
      <alignment horizontal="left"/>
      <protection locked="0"/>
    </xf>
    <xf numFmtId="165" fontId="4" fillId="0" borderId="0" xfId="52" applyNumberFormat="1" applyFont="1" applyFill="1" applyBorder="1" applyAlignment="1" applyProtection="1">
      <alignment horizontal="left"/>
      <protection locked="0"/>
    </xf>
    <xf numFmtId="166" fontId="1" fillId="0" borderId="0" xfId="52" applyNumberFormat="1" applyFont="1" applyFill="1" applyBorder="1" applyAlignment="1" applyProtection="1">
      <alignment horizontal="left"/>
      <protection locked="0"/>
    </xf>
    <xf numFmtId="0" fontId="7" fillId="34" borderId="0" xfId="54" applyFont="1" applyFill="1" applyAlignment="1">
      <alignment vertical="center" wrapText="1"/>
      <protection/>
    </xf>
    <xf numFmtId="3" fontId="7" fillId="34" borderId="0" xfId="54" applyNumberFormat="1" applyFont="1" applyFill="1" applyAlignment="1">
      <alignment vertical="center" wrapText="1"/>
      <protection/>
    </xf>
    <xf numFmtId="0" fontId="3" fillId="35" borderId="0" xfId="52" applyNumberFormat="1" applyFont="1" applyFill="1" applyBorder="1" applyAlignment="1" applyProtection="1">
      <alignment horizontal="left"/>
      <protection locked="0"/>
    </xf>
    <xf numFmtId="49" fontId="17" fillId="36" borderId="10" xfId="54" applyNumberFormat="1" applyFont="1" applyFill="1" applyBorder="1" applyAlignment="1">
      <alignment horizontal="center" vertical="center" wrapText="1"/>
      <protection/>
    </xf>
    <xf numFmtId="166" fontId="8" fillId="36" borderId="10" xfId="54" applyNumberFormat="1" applyFont="1" applyFill="1" applyBorder="1" applyAlignment="1">
      <alignment horizontal="center" vertical="center" wrapText="1"/>
      <protection/>
    </xf>
    <xf numFmtId="49" fontId="18" fillId="36" borderId="10" xfId="54" applyNumberFormat="1" applyFont="1" applyFill="1" applyBorder="1" applyAlignment="1">
      <alignment vertical="center" wrapText="1"/>
      <protection/>
    </xf>
    <xf numFmtId="0" fontId="7" fillId="36" borderId="10" xfId="54" applyFont="1" applyFill="1" applyBorder="1" applyAlignment="1">
      <alignment vertical="center" wrapText="1"/>
      <protection/>
    </xf>
    <xf numFmtId="0" fontId="7" fillId="36" borderId="10" xfId="54" applyFont="1" applyFill="1" applyBorder="1" applyAlignment="1">
      <alignment horizontal="center" vertical="center"/>
      <protection/>
    </xf>
    <xf numFmtId="0" fontId="18" fillId="36" borderId="10" xfId="54" applyFont="1" applyFill="1" applyBorder="1" applyAlignment="1">
      <alignment vertical="center" wrapText="1"/>
      <protection/>
    </xf>
    <xf numFmtId="49" fontId="18" fillId="35" borderId="11" xfId="54" applyNumberFormat="1" applyFont="1" applyFill="1" applyBorder="1" applyAlignment="1">
      <alignment vertical="center" wrapText="1"/>
      <protection/>
    </xf>
    <xf numFmtId="165" fontId="7" fillId="35" borderId="11" xfId="54" applyNumberFormat="1" applyFont="1" applyFill="1" applyBorder="1" applyAlignment="1">
      <alignment horizontal="center" vertical="center" wrapText="1"/>
      <protection/>
    </xf>
    <xf numFmtId="0" fontId="7" fillId="35" borderId="11" xfId="54" applyFont="1" applyFill="1" applyBorder="1" applyAlignment="1">
      <alignment vertical="center" wrapText="1"/>
      <protection/>
    </xf>
    <xf numFmtId="0" fontId="7" fillId="35" borderId="11" xfId="54" applyFont="1" applyFill="1" applyBorder="1" applyAlignment="1">
      <alignment horizontal="center" vertical="center" wrapText="1"/>
      <protection/>
    </xf>
    <xf numFmtId="164" fontId="18" fillId="35" borderId="11" xfId="54" applyNumberFormat="1" applyFont="1" applyFill="1" applyBorder="1" applyAlignment="1">
      <alignment vertical="center" wrapText="1"/>
      <protection/>
    </xf>
    <xf numFmtId="164" fontId="7" fillId="35" borderId="11" xfId="54" applyNumberFormat="1" applyFont="1" applyFill="1" applyBorder="1" applyAlignment="1">
      <alignment horizontal="center" vertical="center" wrapText="1"/>
      <protection/>
    </xf>
    <xf numFmtId="164" fontId="7" fillId="35" borderId="12" xfId="54" applyNumberFormat="1" applyFont="1" applyFill="1" applyBorder="1" applyAlignment="1">
      <alignment horizontal="left" vertical="center" wrapText="1"/>
      <protection/>
    </xf>
    <xf numFmtId="164" fontId="7" fillId="35" borderId="13" xfId="54" applyNumberFormat="1" applyFont="1" applyFill="1" applyBorder="1" applyAlignment="1">
      <alignment horizontal="left" vertical="center" wrapText="1"/>
      <protection/>
    </xf>
    <xf numFmtId="165" fontId="7" fillId="35" borderId="14" xfId="54" applyNumberFormat="1" applyFont="1" applyFill="1" applyBorder="1" applyAlignment="1">
      <alignment horizontal="center" vertical="center" wrapText="1"/>
      <protection/>
    </xf>
    <xf numFmtId="0" fontId="18" fillId="35" borderId="0" xfId="0" applyFont="1" applyFill="1" applyAlignment="1" applyProtection="1">
      <alignment horizontal="left" vertical="center" wrapText="1"/>
      <protection locked="0"/>
    </xf>
    <xf numFmtId="0" fontId="7" fillId="35" borderId="14" xfId="54" applyFont="1" applyFill="1" applyBorder="1" applyAlignment="1">
      <alignment horizontal="center" vertical="center" wrapText="1"/>
      <protection/>
    </xf>
    <xf numFmtId="166" fontId="18" fillId="36" borderId="10" xfId="54" applyNumberFormat="1" applyFont="1" applyFill="1" applyBorder="1" applyAlignment="1">
      <alignment horizontal="center" vertical="center" wrapText="1"/>
      <protection/>
    </xf>
    <xf numFmtId="167" fontId="19" fillId="36" borderId="10" xfId="54" applyNumberFormat="1" applyFont="1" applyFill="1" applyBorder="1" applyAlignment="1">
      <alignment horizontal="left" vertical="center" wrapText="1"/>
      <protection/>
    </xf>
    <xf numFmtId="49" fontId="15" fillId="35" borderId="11" xfId="54" applyNumberFormat="1" applyFont="1" applyFill="1" applyBorder="1" applyAlignment="1">
      <alignment vertical="center" wrapText="1"/>
      <protection/>
    </xf>
    <xf numFmtId="165" fontId="4" fillId="35" borderId="11" xfId="54" applyNumberFormat="1" applyFont="1" applyFill="1" applyBorder="1" applyAlignment="1">
      <alignment horizontal="center" vertical="center" wrapText="1"/>
      <protection/>
    </xf>
    <xf numFmtId="0" fontId="4" fillId="35" borderId="11" xfId="54" applyFont="1" applyFill="1" applyBorder="1" applyAlignment="1">
      <alignment vertical="center" wrapText="1"/>
      <protection/>
    </xf>
    <xf numFmtId="0" fontId="4" fillId="35" borderId="11" xfId="54" applyFont="1" applyFill="1" applyBorder="1" applyAlignment="1">
      <alignment horizontal="center" vertical="center" wrapText="1"/>
      <protection/>
    </xf>
    <xf numFmtId="174" fontId="7" fillId="36" borderId="10" xfId="54" applyNumberFormat="1" applyFont="1" applyFill="1" applyBorder="1" applyAlignment="1">
      <alignment horizontal="right" vertical="top" wrapText="1"/>
      <protection/>
    </xf>
    <xf numFmtId="0" fontId="7" fillId="36" borderId="0" xfId="52" applyNumberFormat="1" applyFont="1" applyFill="1" applyBorder="1" applyAlignment="1" applyProtection="1">
      <alignment horizontal="left" vertical="center" wrapText="1"/>
      <protection locked="0"/>
    </xf>
    <xf numFmtId="0" fontId="8" fillId="34" borderId="0" xfId="54" applyFont="1" applyFill="1" applyAlignment="1">
      <alignment vertical="center" wrapText="1"/>
      <protection/>
    </xf>
    <xf numFmtId="0" fontId="6" fillId="34" borderId="0" xfId="52" applyNumberFormat="1" applyFont="1" applyFill="1" applyBorder="1" applyAlignment="1" applyProtection="1">
      <alignment horizontal="left"/>
      <protection locked="0"/>
    </xf>
    <xf numFmtId="0" fontId="2" fillId="34" borderId="0" xfId="54" applyFill="1" applyAlignment="1">
      <alignment vertical="center" wrapText="1"/>
      <protection/>
    </xf>
    <xf numFmtId="0" fontId="2" fillId="0" borderId="0" xfId="55">
      <alignment/>
      <protection/>
    </xf>
    <xf numFmtId="0" fontId="2" fillId="0" borderId="0" xfId="55" applyAlignment="1">
      <alignment vertical="center"/>
      <protection/>
    </xf>
    <xf numFmtId="167" fontId="2" fillId="0" borderId="0" xfId="55" applyNumberFormat="1" applyAlignment="1">
      <alignment vertical="center"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vertical="center"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vertical="center"/>
      <protection/>
    </xf>
    <xf numFmtId="0" fontId="6" fillId="0" borderId="0" xfId="55" applyFont="1" applyAlignment="1">
      <alignment horizontal="center" vertical="center"/>
      <protection/>
    </xf>
    <xf numFmtId="168" fontId="8" fillId="0" borderId="10" xfId="55" applyNumberFormat="1" applyFont="1" applyBorder="1" applyAlignment="1">
      <alignment vertical="center"/>
      <protection/>
    </xf>
    <xf numFmtId="167" fontId="7" fillId="34" borderId="10" xfId="55" applyNumberFormat="1" applyFont="1" applyFill="1" applyBorder="1" applyAlignment="1">
      <alignment vertical="center"/>
      <protection/>
    </xf>
    <xf numFmtId="168" fontId="7" fillId="36" borderId="10" xfId="55" applyNumberFormat="1" applyFont="1" applyFill="1" applyBorder="1" applyAlignment="1">
      <alignment vertical="center"/>
      <protection/>
    </xf>
    <xf numFmtId="167" fontId="7" fillId="36" borderId="10" xfId="55" applyNumberFormat="1" applyFont="1" applyFill="1" applyBorder="1" applyAlignment="1">
      <alignment vertical="center"/>
      <protection/>
    </xf>
    <xf numFmtId="168" fontId="7" fillId="36" borderId="10" xfId="55" applyNumberFormat="1" applyFont="1" applyFill="1" applyBorder="1" applyAlignment="1">
      <alignment vertical="center" wrapText="1"/>
      <protection/>
    </xf>
    <xf numFmtId="0" fontId="7" fillId="36" borderId="10" xfId="55" applyFont="1" applyFill="1" applyBorder="1" applyAlignment="1">
      <alignment horizontal="center" vertical="center" wrapText="1"/>
      <protection/>
    </xf>
    <xf numFmtId="0" fontId="6" fillId="36" borderId="10" xfId="55" applyFont="1" applyFill="1" applyBorder="1" applyAlignment="1">
      <alignment horizontal="center" vertical="center" wrapText="1"/>
      <protection/>
    </xf>
    <xf numFmtId="167" fontId="8" fillId="34" borderId="10" xfId="55" applyNumberFormat="1" applyFont="1" applyFill="1" applyBorder="1" applyAlignment="1">
      <alignment vertical="center"/>
      <protection/>
    </xf>
    <xf numFmtId="168" fontId="8" fillId="36" borderId="10" xfId="55" applyNumberFormat="1" applyFont="1" applyFill="1" applyBorder="1" applyAlignment="1">
      <alignment vertical="center"/>
      <protection/>
    </xf>
    <xf numFmtId="167" fontId="8" fillId="36" borderId="10" xfId="55" applyNumberFormat="1" applyFont="1" applyFill="1" applyBorder="1" applyAlignment="1">
      <alignment vertical="center"/>
      <protection/>
    </xf>
    <xf numFmtId="0" fontId="8" fillId="36" borderId="10" xfId="55" applyFont="1" applyFill="1" applyBorder="1" applyAlignment="1">
      <alignment horizontal="center" vertical="center"/>
      <protection/>
    </xf>
    <xf numFmtId="0" fontId="22" fillId="36" borderId="10" xfId="55" applyFont="1" applyFill="1" applyBorder="1" applyAlignment="1">
      <alignment horizontal="center" vertical="center" wrapText="1"/>
      <protection/>
    </xf>
    <xf numFmtId="167" fontId="13" fillId="0" borderId="0" xfId="55" applyNumberFormat="1" applyFont="1">
      <alignment/>
      <protection/>
    </xf>
    <xf numFmtId="167" fontId="8" fillId="34" borderId="10" xfId="55" applyNumberFormat="1" applyFont="1" applyFill="1" applyBorder="1" applyAlignment="1">
      <alignment vertical="center" wrapText="1"/>
      <protection/>
    </xf>
    <xf numFmtId="167" fontId="8" fillId="36" borderId="10" xfId="55" applyNumberFormat="1" applyFont="1" applyFill="1" applyBorder="1" applyAlignment="1">
      <alignment vertical="center" wrapText="1"/>
      <protection/>
    </xf>
    <xf numFmtId="168" fontId="8" fillId="36" borderId="10" xfId="55" applyNumberFormat="1" applyFont="1" applyFill="1" applyBorder="1" applyAlignment="1">
      <alignment vertical="center" wrapText="1"/>
      <protection/>
    </xf>
    <xf numFmtId="0" fontId="23" fillId="36" borderId="10" xfId="55" applyFont="1" applyFill="1" applyBorder="1" applyAlignment="1">
      <alignment horizontal="center" vertical="center" wrapText="1"/>
      <protection/>
    </xf>
    <xf numFmtId="0" fontId="1" fillId="0" borderId="0" xfId="55" applyFont="1" applyAlignment="1">
      <alignment horizontal="center" vertical="center"/>
      <protection/>
    </xf>
    <xf numFmtId="0" fontId="1" fillId="0" borderId="0" xfId="55" applyFont="1">
      <alignment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17" fillId="0" borderId="10" xfId="55" applyFont="1" applyBorder="1" applyAlignment="1">
      <alignment horizontal="center" vertical="center" wrapText="1"/>
      <protection/>
    </xf>
    <xf numFmtId="0" fontId="17" fillId="0" borderId="16" xfId="55" applyFont="1" applyBorder="1" applyAlignment="1">
      <alignment horizontal="center" vertical="center" wrapText="1"/>
      <protection/>
    </xf>
    <xf numFmtId="0" fontId="17" fillId="0" borderId="17" xfId="55" applyFont="1" applyBorder="1" applyAlignment="1">
      <alignment horizontal="center" vertical="center" wrapText="1"/>
      <protection/>
    </xf>
    <xf numFmtId="0" fontId="25" fillId="0" borderId="0" xfId="55" applyFont="1" applyAlignment="1">
      <alignment horizontal="center"/>
      <protection/>
    </xf>
    <xf numFmtId="0" fontId="26" fillId="0" borderId="0" xfId="55" applyFont="1" applyAlignment="1">
      <alignment horizontal="center" vertical="center"/>
      <protection/>
    </xf>
    <xf numFmtId="0" fontId="27" fillId="0" borderId="0" xfId="55" applyFont="1" applyAlignment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left"/>
      <protection locked="0"/>
    </xf>
    <xf numFmtId="0" fontId="3" fillId="0" borderId="0" xfId="57" applyNumberFormat="1" applyFont="1" applyFill="1" applyBorder="1" applyAlignment="1" applyProtection="1">
      <alignment horizontal="left"/>
      <protection locked="0"/>
    </xf>
    <xf numFmtId="49" fontId="28" fillId="33" borderId="0" xfId="53" applyNumberFormat="1" applyFont="1" applyFill="1" applyAlignment="1" applyProtection="1">
      <alignment horizontal="center" vertical="center" wrapText="1"/>
      <protection locked="0"/>
    </xf>
    <xf numFmtId="0" fontId="1" fillId="0" borderId="0" xfId="53" applyNumberFormat="1" applyFont="1" applyFill="1" applyBorder="1" applyAlignment="1" applyProtection="1">
      <alignment/>
      <protection locked="0"/>
    </xf>
    <xf numFmtId="49" fontId="4" fillId="33" borderId="0" xfId="53" applyNumberFormat="1" applyFont="1" applyFill="1" applyAlignment="1" applyProtection="1">
      <alignment horizontal="center" vertical="center" wrapText="1"/>
      <protection locked="0"/>
    </xf>
    <xf numFmtId="0" fontId="8" fillId="36" borderId="10" xfId="54" applyFont="1" applyFill="1" applyBorder="1" applyAlignment="1">
      <alignment vertical="center" wrapText="1"/>
      <protection/>
    </xf>
    <xf numFmtId="0" fontId="7" fillId="36" borderId="10" xfId="54" applyFont="1" applyFill="1" applyBorder="1" applyAlignment="1">
      <alignment horizontal="center" vertical="center" wrapText="1"/>
      <protection/>
    </xf>
    <xf numFmtId="0" fontId="7" fillId="35" borderId="0" xfId="0" applyFont="1" applyFill="1" applyAlignment="1" applyProtection="1">
      <alignment horizontal="left" vertical="center" wrapText="1"/>
      <protection locked="0"/>
    </xf>
    <xf numFmtId="0" fontId="6" fillId="0" borderId="0" xfId="55" applyFont="1" applyAlignment="1">
      <alignment vertical="center"/>
      <protection/>
    </xf>
    <xf numFmtId="0" fontId="17" fillId="36" borderId="10" xfId="55" applyFont="1" applyFill="1" applyBorder="1" applyAlignment="1">
      <alignment horizontal="center" vertical="center"/>
      <protection/>
    </xf>
    <xf numFmtId="167" fontId="17" fillId="36" borderId="10" xfId="55" applyNumberFormat="1" applyFont="1" applyFill="1" applyBorder="1" applyAlignment="1">
      <alignment vertical="center"/>
      <protection/>
    </xf>
    <xf numFmtId="167" fontId="8" fillId="36" borderId="10" xfId="55" applyNumberFormat="1" applyFont="1" applyFill="1" applyBorder="1" applyAlignment="1">
      <alignment vertical="center"/>
      <protection/>
    </xf>
    <xf numFmtId="167" fontId="18" fillId="36" borderId="10" xfId="55" applyNumberFormat="1" applyFont="1" applyFill="1" applyBorder="1" applyAlignment="1">
      <alignment horizontal="left" vertical="center" wrapText="1"/>
      <protection/>
    </xf>
    <xf numFmtId="167" fontId="18" fillId="36" borderId="10" xfId="55" applyNumberFormat="1" applyFont="1" applyFill="1" applyBorder="1" applyAlignment="1">
      <alignment vertical="center" wrapText="1"/>
      <protection/>
    </xf>
    <xf numFmtId="0" fontId="18" fillId="36" borderId="10" xfId="55" applyFont="1" applyFill="1" applyBorder="1" applyAlignment="1">
      <alignment vertical="center" wrapText="1"/>
      <protection/>
    </xf>
    <xf numFmtId="167" fontId="18" fillId="36" borderId="10" xfId="55" applyNumberFormat="1" applyFont="1" applyFill="1" applyBorder="1" applyAlignment="1">
      <alignment vertical="center"/>
      <protection/>
    </xf>
    <xf numFmtId="167" fontId="7" fillId="36" borderId="10" xfId="55" applyNumberFormat="1" applyFont="1" applyFill="1" applyBorder="1" applyAlignment="1">
      <alignment vertical="center"/>
      <protection/>
    </xf>
    <xf numFmtId="0" fontId="7" fillId="36" borderId="10" xfId="55" applyFont="1" applyFill="1" applyBorder="1" applyAlignment="1">
      <alignment horizontal="center" vertical="center"/>
      <protection/>
    </xf>
    <xf numFmtId="0" fontId="7" fillId="36" borderId="10" xfId="55" applyFont="1" applyFill="1" applyBorder="1" applyAlignment="1">
      <alignment vertical="center" wrapText="1"/>
      <protection/>
    </xf>
    <xf numFmtId="164" fontId="16" fillId="35" borderId="11" xfId="55" applyNumberFormat="1" applyFont="1" applyFill="1" applyBorder="1" applyAlignment="1">
      <alignment horizontal="left" vertical="center" wrapText="1"/>
      <protection/>
    </xf>
    <xf numFmtId="164" fontId="16" fillId="35" borderId="11" xfId="55" applyNumberFormat="1" applyFont="1" applyFill="1" applyBorder="1" applyAlignment="1">
      <alignment vertical="center" wrapText="1"/>
      <protection/>
    </xf>
    <xf numFmtId="0" fontId="16" fillId="35" borderId="11" xfId="55" applyFont="1" applyFill="1" applyBorder="1" applyAlignment="1">
      <alignment vertical="center" wrapText="1"/>
      <protection/>
    </xf>
    <xf numFmtId="164" fontId="16" fillId="35" borderId="11" xfId="55" applyNumberFormat="1" applyFont="1" applyFill="1" applyBorder="1" applyAlignment="1">
      <alignment vertical="center"/>
      <protection/>
    </xf>
    <xf numFmtId="168" fontId="16" fillId="35" borderId="11" xfId="55" applyNumberFormat="1" applyFont="1" applyFill="1" applyBorder="1" applyAlignment="1">
      <alignment vertical="center"/>
      <protection/>
    </xf>
    <xf numFmtId="0" fontId="13" fillId="35" borderId="11" xfId="55" applyFont="1" applyFill="1" applyBorder="1" applyAlignment="1">
      <alignment horizontal="center" vertical="center"/>
      <protection/>
    </xf>
    <xf numFmtId="3" fontId="7" fillId="35" borderId="18" xfId="58" applyNumberFormat="1" applyFont="1" applyFill="1" applyBorder="1" applyAlignment="1">
      <alignment horizontal="center" vertical="center" wrapText="1"/>
      <protection/>
    </xf>
    <xf numFmtId="0" fontId="7" fillId="35" borderId="19" xfId="58" applyFont="1" applyFill="1" applyBorder="1" applyAlignment="1">
      <alignment vertical="center" wrapText="1"/>
      <protection/>
    </xf>
    <xf numFmtId="3" fontId="7" fillId="35" borderId="20" xfId="58" applyNumberFormat="1" applyFont="1" applyFill="1" applyBorder="1" applyAlignment="1">
      <alignment horizontal="center" vertical="center" wrapText="1"/>
      <protection/>
    </xf>
    <xf numFmtId="0" fontId="7" fillId="35" borderId="21" xfId="58" applyFont="1" applyFill="1" applyBorder="1" applyAlignment="1">
      <alignment vertical="center" wrapText="1"/>
      <protection/>
    </xf>
    <xf numFmtId="0" fontId="19" fillId="36" borderId="10" xfId="55" applyFont="1" applyFill="1" applyBorder="1" applyAlignment="1">
      <alignment horizontal="center" vertical="center"/>
      <protection/>
    </xf>
    <xf numFmtId="0" fontId="8" fillId="36" borderId="17" xfId="55" applyFont="1" applyFill="1" applyBorder="1" applyAlignment="1">
      <alignment horizontal="center" vertical="center" wrapText="1"/>
      <protection/>
    </xf>
    <xf numFmtId="0" fontId="65" fillId="0" borderId="0" xfId="55" applyFont="1" applyAlignment="1">
      <alignment vertical="center"/>
      <protection/>
    </xf>
    <xf numFmtId="167" fontId="8" fillId="36" borderId="10" xfId="55" applyNumberFormat="1" applyFont="1" applyFill="1" applyBorder="1" applyAlignment="1">
      <alignment vertical="center" wrapText="1"/>
      <protection/>
    </xf>
    <xf numFmtId="0" fontId="18" fillId="35" borderId="11" xfId="55" applyFont="1" applyFill="1" applyBorder="1" applyAlignment="1">
      <alignment vertical="center" wrapText="1"/>
      <protection/>
    </xf>
    <xf numFmtId="0" fontId="6" fillId="35" borderId="0" xfId="55" applyFont="1" applyFill="1" applyAlignment="1">
      <alignment vertical="center"/>
      <protection/>
    </xf>
    <xf numFmtId="167" fontId="7" fillId="35" borderId="0" xfId="55" applyNumberFormat="1" applyFont="1" applyFill="1" applyAlignment="1">
      <alignment vertical="center"/>
      <protection/>
    </xf>
    <xf numFmtId="49" fontId="22" fillId="36" borderId="10" xfId="55" applyNumberFormat="1" applyFont="1" applyFill="1" applyBorder="1" applyAlignment="1">
      <alignment horizontal="center" vertical="center" wrapText="1"/>
      <protection/>
    </xf>
    <xf numFmtId="49" fontId="8" fillId="36" borderId="10" xfId="55" applyNumberFormat="1" applyFont="1" applyFill="1" applyBorder="1" applyAlignment="1">
      <alignment horizontal="center" vertical="center" wrapText="1"/>
      <protection/>
    </xf>
    <xf numFmtId="0" fontId="6" fillId="36" borderId="10" xfId="55" applyFont="1" applyFill="1" applyBorder="1" applyAlignment="1">
      <alignment horizontal="center" vertical="center"/>
      <protection/>
    </xf>
    <xf numFmtId="0" fontId="6" fillId="34" borderId="0" xfId="55" applyFont="1" applyFill="1" applyAlignment="1">
      <alignment vertical="center"/>
      <protection/>
    </xf>
    <xf numFmtId="0" fontId="6" fillId="34" borderId="0" xfId="55" applyFont="1" applyFill="1">
      <alignment/>
      <protection/>
    </xf>
    <xf numFmtId="0" fontId="9" fillId="34" borderId="0" xfId="55" applyFont="1" applyFill="1" applyAlignment="1">
      <alignment horizontal="center" vertical="center" wrapText="1"/>
      <protection/>
    </xf>
    <xf numFmtId="0" fontId="6" fillId="35" borderId="0" xfId="55" applyFont="1" applyFill="1">
      <alignment/>
      <protection/>
    </xf>
    <xf numFmtId="0" fontId="6" fillId="35" borderId="0" xfId="55" applyFont="1" applyFill="1" applyAlignment="1">
      <alignment vertical="center"/>
      <protection/>
    </xf>
    <xf numFmtId="0" fontId="6" fillId="35" borderId="0" xfId="55" applyFont="1" applyFill="1" applyAlignment="1">
      <alignment horizontal="center" vertical="center"/>
      <protection/>
    </xf>
    <xf numFmtId="168" fontId="8" fillId="35" borderId="10" xfId="55" applyNumberFormat="1" applyFont="1" applyFill="1" applyBorder="1" applyAlignment="1">
      <alignment vertical="center"/>
      <protection/>
    </xf>
    <xf numFmtId="0" fontId="2" fillId="0" borderId="0" xfId="54">
      <alignment/>
      <protection/>
    </xf>
    <xf numFmtId="0" fontId="19" fillId="34" borderId="10" xfId="54" applyFont="1" applyFill="1" applyBorder="1" applyAlignment="1">
      <alignment horizontal="center" vertical="center"/>
      <protection/>
    </xf>
    <xf numFmtId="0" fontId="30" fillId="0" borderId="0" xfId="54" applyFont="1">
      <alignment/>
      <protection/>
    </xf>
    <xf numFmtId="0" fontId="6" fillId="0" borderId="0" xfId="54" applyFont="1" applyAlignment="1">
      <alignment vertical="center"/>
      <protection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167" fontId="11" fillId="34" borderId="10" xfId="54" applyNumberFormat="1" applyFont="1" applyFill="1" applyBorder="1" applyAlignment="1">
      <alignment vertical="center"/>
      <protection/>
    </xf>
    <xf numFmtId="0" fontId="11" fillId="0" borderId="10" xfId="54" applyFont="1" applyBorder="1" applyAlignment="1">
      <alignment horizontal="center" vertical="center"/>
      <protection/>
    </xf>
    <xf numFmtId="0" fontId="7" fillId="0" borderId="10" xfId="54" applyFont="1" applyBorder="1" applyAlignment="1">
      <alignment vertical="center" wrapText="1"/>
      <protection/>
    </xf>
    <xf numFmtId="0" fontId="7" fillId="0" borderId="10" xfId="54" applyFont="1" applyBorder="1" applyAlignment="1">
      <alignment horizontal="left" vertical="center"/>
      <protection/>
    </xf>
    <xf numFmtId="0" fontId="8" fillId="0" borderId="10" xfId="54" applyFont="1" applyBorder="1" applyAlignment="1">
      <alignment vertical="center"/>
      <protection/>
    </xf>
    <xf numFmtId="49" fontId="7" fillId="0" borderId="10" xfId="54" applyNumberFormat="1" applyFont="1" applyBorder="1" applyAlignment="1">
      <alignment horizontal="left" vertical="center"/>
      <protection/>
    </xf>
    <xf numFmtId="0" fontId="31" fillId="0" borderId="10" xfId="54" applyFont="1" applyBorder="1" applyAlignment="1">
      <alignment horizontal="center" vertical="center"/>
      <protection/>
    </xf>
    <xf numFmtId="0" fontId="8" fillId="0" borderId="10" xfId="54" applyFont="1" applyBorder="1" applyAlignment="1">
      <alignment vertical="center" wrapText="1"/>
      <protection/>
    </xf>
    <xf numFmtId="167" fontId="31" fillId="34" borderId="10" xfId="54" applyNumberFormat="1" applyFont="1" applyFill="1" applyBorder="1" applyAlignment="1">
      <alignment vertical="center"/>
      <protection/>
    </xf>
    <xf numFmtId="0" fontId="7" fillId="0" borderId="10" xfId="54" applyFont="1" applyBorder="1" applyAlignment="1">
      <alignment vertical="center"/>
      <protection/>
    </xf>
    <xf numFmtId="174" fontId="11" fillId="36" borderId="10" xfId="54" applyNumberFormat="1" applyFont="1" applyFill="1" applyBorder="1" applyAlignment="1">
      <alignment vertical="center"/>
      <protection/>
    </xf>
    <xf numFmtId="167" fontId="11" fillId="36" borderId="10" xfId="54" applyNumberFormat="1" applyFont="1" applyFill="1" applyBorder="1" applyAlignment="1">
      <alignment vertical="center"/>
      <protection/>
    </xf>
    <xf numFmtId="0" fontId="31" fillId="0" borderId="10" xfId="54" applyFont="1" applyBorder="1" applyAlignment="1">
      <alignment horizontal="center" vertical="center" wrapText="1"/>
      <protection/>
    </xf>
    <xf numFmtId="49" fontId="7" fillId="0" borderId="10" xfId="54" applyNumberFormat="1" applyFont="1" applyBorder="1" applyAlignment="1">
      <alignment horizontal="left" vertical="center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8" fillId="34" borderId="10" xfId="54" applyFont="1" applyFill="1" applyBorder="1" applyAlignment="1">
      <alignment vertical="center"/>
      <protection/>
    </xf>
    <xf numFmtId="0" fontId="34" fillId="0" borderId="0" xfId="54" applyFont="1">
      <alignment/>
      <protection/>
    </xf>
    <xf numFmtId="0" fontId="35" fillId="34" borderId="0" xfId="54" applyFont="1" applyFill="1" applyAlignment="1">
      <alignment horizontal="right" vertical="top"/>
      <protection/>
    </xf>
    <xf numFmtId="0" fontId="6" fillId="34" borderId="0" xfId="54" applyFont="1" applyFill="1" applyAlignment="1">
      <alignment vertical="center"/>
      <protection/>
    </xf>
    <xf numFmtId="0" fontId="10" fillId="34" borderId="0" xfId="54" applyFont="1" applyFill="1" applyAlignment="1">
      <alignment horizontal="left" vertical="center"/>
      <protection/>
    </xf>
    <xf numFmtId="0" fontId="2" fillId="34" borderId="0" xfId="54" applyFill="1">
      <alignment/>
      <protection/>
    </xf>
    <xf numFmtId="0" fontId="37" fillId="0" borderId="0" xfId="54" applyFont="1" applyAlignment="1">
      <alignment horizontal="right" vertical="top"/>
      <protection/>
    </xf>
    <xf numFmtId="0" fontId="36" fillId="0" borderId="0" xfId="54" applyFont="1">
      <alignment/>
      <protection/>
    </xf>
    <xf numFmtId="167" fontId="7" fillId="35" borderId="10" xfId="54" applyNumberFormat="1" applyFont="1" applyFill="1" applyBorder="1" applyAlignment="1">
      <alignment horizontal="right" vertical="top" wrapText="1"/>
      <protection/>
    </xf>
    <xf numFmtId="0" fontId="7" fillId="35" borderId="10" xfId="54" applyFont="1" applyFill="1" applyBorder="1" applyAlignment="1">
      <alignment wrapText="1"/>
      <protection/>
    </xf>
    <xf numFmtId="0" fontId="7" fillId="35" borderId="10" xfId="54" applyFont="1" applyFill="1" applyBorder="1" applyAlignment="1">
      <alignment horizontal="center" vertical="top"/>
      <protection/>
    </xf>
    <xf numFmtId="0" fontId="7" fillId="35" borderId="10" xfId="54" applyFont="1" applyFill="1" applyBorder="1">
      <alignment/>
      <protection/>
    </xf>
    <xf numFmtId="0" fontId="8" fillId="35" borderId="10" xfId="54" applyFont="1" applyFill="1" applyBorder="1">
      <alignment/>
      <protection/>
    </xf>
    <xf numFmtId="0" fontId="7" fillId="35" borderId="10" xfId="54" applyFont="1" applyFill="1" applyBorder="1" applyAlignment="1">
      <alignment vertical="top" wrapText="1"/>
      <protection/>
    </xf>
    <xf numFmtId="0" fontId="7" fillId="35" borderId="10" xfId="54" applyFont="1" applyFill="1" applyBorder="1" applyAlignment="1">
      <alignment vertical="top"/>
      <protection/>
    </xf>
    <xf numFmtId="0" fontId="8" fillId="35" borderId="10" xfId="54" applyFont="1" applyFill="1" applyBorder="1" applyAlignment="1">
      <alignment vertical="top"/>
      <protection/>
    </xf>
    <xf numFmtId="174" fontId="8" fillId="36" borderId="10" xfId="54" applyNumberFormat="1" applyFont="1" applyFill="1" applyBorder="1" applyAlignment="1">
      <alignment horizontal="right" vertical="top" wrapText="1"/>
      <protection/>
    </xf>
    <xf numFmtId="167" fontId="8" fillId="36" borderId="10" xfId="54" applyNumberFormat="1" applyFont="1" applyFill="1" applyBorder="1" applyAlignment="1">
      <alignment horizontal="right" vertical="top" wrapText="1"/>
      <protection/>
    </xf>
    <xf numFmtId="0" fontId="8" fillId="35" borderId="10" xfId="54" applyFont="1" applyFill="1" applyBorder="1" applyAlignment="1">
      <alignment horizontal="center" vertical="top"/>
      <protection/>
    </xf>
    <xf numFmtId="167" fontId="7" fillId="36" borderId="10" xfId="54" applyNumberFormat="1" applyFont="1" applyFill="1" applyBorder="1" applyAlignment="1">
      <alignment horizontal="right" vertical="top" wrapText="1"/>
      <protection/>
    </xf>
    <xf numFmtId="0" fontId="7" fillId="36" borderId="10" xfId="54" applyFont="1" applyFill="1" applyBorder="1" applyAlignment="1">
      <alignment vertical="top" wrapText="1"/>
      <protection/>
    </xf>
    <xf numFmtId="0" fontId="7" fillId="36" borderId="16" xfId="54" applyFont="1" applyFill="1" applyBorder="1" applyAlignment="1">
      <alignment horizontal="center" vertical="top"/>
      <protection/>
    </xf>
    <xf numFmtId="0" fontId="7" fillId="36" borderId="16" xfId="54" applyFont="1" applyFill="1" applyBorder="1" applyAlignment="1">
      <alignment vertical="top" wrapText="1"/>
      <protection/>
    </xf>
    <xf numFmtId="0" fontId="7" fillId="36" borderId="15" xfId="54" applyFont="1" applyFill="1" applyBorder="1" applyAlignment="1">
      <alignment horizontal="center" vertical="top"/>
      <protection/>
    </xf>
    <xf numFmtId="0" fontId="7" fillId="36" borderId="15" xfId="54" applyFont="1" applyFill="1" applyBorder="1" applyAlignment="1">
      <alignment vertical="top" wrapText="1"/>
      <protection/>
    </xf>
    <xf numFmtId="0" fontId="7" fillId="36" borderId="10" xfId="54" applyFont="1" applyFill="1" applyBorder="1" applyAlignment="1">
      <alignment vertical="top"/>
      <protection/>
    </xf>
    <xf numFmtId="0" fontId="8" fillId="36" borderId="10" xfId="54" applyFont="1" applyFill="1" applyBorder="1" applyAlignment="1">
      <alignment vertical="top"/>
      <protection/>
    </xf>
    <xf numFmtId="49" fontId="7" fillId="36" borderId="22" xfId="54" applyNumberFormat="1" applyFont="1" applyFill="1" applyBorder="1" applyAlignment="1">
      <alignment horizontal="center" vertical="top" wrapText="1"/>
      <protection/>
    </xf>
    <xf numFmtId="0" fontId="7" fillId="36" borderId="22" xfId="54" applyFont="1" applyFill="1" applyBorder="1" applyAlignment="1">
      <alignment vertical="top" wrapText="1"/>
      <protection/>
    </xf>
    <xf numFmtId="0" fontId="7" fillId="36" borderId="22" xfId="54" applyFont="1" applyFill="1" applyBorder="1" applyAlignment="1">
      <alignment horizontal="center" vertical="top"/>
      <protection/>
    </xf>
    <xf numFmtId="168" fontId="7" fillId="35" borderId="10" xfId="54" applyNumberFormat="1" applyFont="1" applyFill="1" applyBorder="1" applyAlignment="1">
      <alignment horizontal="right" vertical="top" wrapText="1"/>
      <protection/>
    </xf>
    <xf numFmtId="168" fontId="8" fillId="35" borderId="10" xfId="54" applyNumberFormat="1" applyFont="1" applyFill="1" applyBorder="1" applyAlignment="1">
      <alignment horizontal="right" vertical="top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6" fillId="0" borderId="0" xfId="54" applyFont="1" applyAlignment="1" applyProtection="1">
      <alignment horizontal="left"/>
      <protection locked="0"/>
    </xf>
    <xf numFmtId="4" fontId="8" fillId="36" borderId="10" xfId="54" applyNumberFormat="1" applyFont="1" applyFill="1" applyBorder="1" applyAlignment="1">
      <alignment horizontal="right" vertical="top" wrapText="1"/>
      <protection/>
    </xf>
    <xf numFmtId="4" fontId="7" fillId="36" borderId="10" xfId="54" applyNumberFormat="1" applyFont="1" applyFill="1" applyBorder="1" applyAlignment="1">
      <alignment horizontal="right" vertical="top" wrapText="1"/>
      <protection/>
    </xf>
    <xf numFmtId="4" fontId="8" fillId="35" borderId="10" xfId="54" applyNumberFormat="1" applyFont="1" applyFill="1" applyBorder="1" applyAlignment="1">
      <alignment horizontal="right" vertical="top" wrapText="1"/>
      <protection/>
    </xf>
    <xf numFmtId="4" fontId="7" fillId="35" borderId="10" xfId="54" applyNumberFormat="1" applyFont="1" applyFill="1" applyBorder="1" applyAlignment="1">
      <alignment horizontal="right" vertical="top" wrapText="1"/>
      <protection/>
    </xf>
    <xf numFmtId="3" fontId="7" fillId="36" borderId="10" xfId="54" applyNumberFormat="1" applyFont="1" applyFill="1" applyBorder="1" applyAlignment="1">
      <alignment horizontal="center" vertical="center" wrapText="1"/>
      <protection/>
    </xf>
    <xf numFmtId="49" fontId="7" fillId="36" borderId="10" xfId="54" applyNumberFormat="1" applyFont="1" applyFill="1" applyBorder="1" applyAlignment="1">
      <alignment vertical="center" wrapText="1"/>
      <protection/>
    </xf>
    <xf numFmtId="4" fontId="21" fillId="34" borderId="10" xfId="55" applyNumberFormat="1" applyFont="1" applyFill="1" applyBorder="1" applyAlignment="1">
      <alignment vertical="center"/>
      <protection/>
    </xf>
    <xf numFmtId="0" fontId="20" fillId="34" borderId="17" xfId="55" applyFont="1" applyFill="1" applyBorder="1" applyAlignment="1">
      <alignment horizontal="center" vertical="center"/>
      <protection/>
    </xf>
    <xf numFmtId="0" fontId="21" fillId="34" borderId="10" xfId="55" applyFont="1" applyFill="1" applyBorder="1" applyAlignment="1">
      <alignment horizontal="center" vertical="center"/>
      <protection/>
    </xf>
    <xf numFmtId="4" fontId="6" fillId="36" borderId="10" xfId="55" applyNumberFormat="1" applyFont="1" applyFill="1" applyBorder="1" applyAlignment="1">
      <alignment vertical="center"/>
      <protection/>
    </xf>
    <xf numFmtId="0" fontId="6" fillId="36" borderId="10" xfId="55" applyFont="1" applyFill="1" applyBorder="1" applyAlignment="1">
      <alignment horizontal="left" vertical="center" wrapText="1"/>
      <protection/>
    </xf>
    <xf numFmtId="4" fontId="10" fillId="34" borderId="22" xfId="55" applyNumberFormat="1" applyFont="1" applyFill="1" applyBorder="1">
      <alignment/>
      <protection/>
    </xf>
    <xf numFmtId="0" fontId="11" fillId="36" borderId="10" xfId="55" applyFont="1" applyFill="1" applyBorder="1" applyAlignment="1">
      <alignment horizontal="left" vertical="center" wrapText="1"/>
      <protection/>
    </xf>
    <xf numFmtId="0" fontId="19" fillId="34" borderId="10" xfId="55" applyFont="1" applyFill="1" applyBorder="1" applyAlignment="1">
      <alignment horizontal="center" vertical="center"/>
      <protection/>
    </xf>
    <xf numFmtId="0" fontId="21" fillId="34" borderId="10" xfId="55" applyFont="1" applyFill="1" applyBorder="1" applyAlignment="1">
      <alignment horizontal="center" vertical="center" wrapText="1"/>
      <protection/>
    </xf>
    <xf numFmtId="0" fontId="7" fillId="34" borderId="0" xfId="55" applyFont="1" applyFill="1" applyAlignment="1">
      <alignment horizontal="right" vertical="center"/>
      <protection/>
    </xf>
    <xf numFmtId="49" fontId="40" fillId="37" borderId="17" xfId="0" applyNumberFormat="1" applyFont="1" applyFill="1" applyBorder="1" applyAlignment="1" applyProtection="1">
      <alignment horizontal="right" vertical="center" wrapText="1"/>
      <protection locked="0"/>
    </xf>
    <xf numFmtId="166" fontId="7" fillId="36" borderId="10" xfId="54" applyNumberFormat="1" applyFont="1" applyFill="1" applyBorder="1" applyAlignment="1">
      <alignment horizontal="center" vertical="center" wrapText="1"/>
      <protection/>
    </xf>
    <xf numFmtId="0" fontId="7" fillId="36" borderId="0" xfId="0" applyFont="1" applyFill="1" applyAlignment="1" applyProtection="1">
      <alignment horizontal="left" vertical="center" wrapText="1"/>
      <protection locked="0"/>
    </xf>
    <xf numFmtId="0" fontId="7" fillId="36" borderId="10" xfId="55" applyFont="1" applyFill="1" applyBorder="1" applyAlignment="1">
      <alignment horizontal="center" vertical="center"/>
      <protection/>
    </xf>
    <xf numFmtId="0" fontId="8" fillId="36" borderId="10" xfId="55" applyFont="1" applyFill="1" applyBorder="1" applyAlignment="1">
      <alignment horizontal="center" vertical="center" wrapText="1"/>
      <protection/>
    </xf>
    <xf numFmtId="167" fontId="10" fillId="34" borderId="10" xfId="54" applyNumberFormat="1" applyFont="1" applyFill="1" applyBorder="1" applyAlignment="1">
      <alignment horizontal="right" vertical="center" wrapText="1"/>
      <protection/>
    </xf>
    <xf numFmtId="0" fontId="6" fillId="34" borderId="10" xfId="54" applyFont="1" applyFill="1" applyBorder="1" applyAlignment="1">
      <alignment vertical="center"/>
      <protection/>
    </xf>
    <xf numFmtId="167" fontId="6" fillId="34" borderId="10" xfId="54" applyNumberFormat="1" applyFont="1" applyFill="1" applyBorder="1" applyAlignment="1">
      <alignment horizontal="right" vertical="center" wrapText="1"/>
      <protection/>
    </xf>
    <xf numFmtId="0" fontId="6" fillId="34" borderId="10" xfId="54" applyFont="1" applyFill="1" applyBorder="1" applyAlignment="1">
      <alignment horizontal="left" vertical="center" wrapText="1"/>
      <protection/>
    </xf>
    <xf numFmtId="0" fontId="6" fillId="35" borderId="11" xfId="54" applyFont="1" applyFill="1" applyBorder="1" applyAlignment="1">
      <alignment horizontal="left" vertical="center" wrapText="1"/>
      <protection/>
    </xf>
    <xf numFmtId="0" fontId="6" fillId="34" borderId="10" xfId="54" applyFont="1" applyFill="1" applyBorder="1" applyAlignment="1">
      <alignment horizontal="center" vertical="center" wrapText="1"/>
      <protection/>
    </xf>
    <xf numFmtId="167" fontId="6" fillId="36" borderId="10" xfId="54" applyNumberFormat="1" applyFont="1" applyFill="1" applyBorder="1" applyAlignment="1">
      <alignment horizontal="right" vertical="center" wrapText="1"/>
      <protection/>
    </xf>
    <xf numFmtId="0" fontId="6" fillId="36" borderId="10" xfId="54" applyFont="1" applyFill="1" applyBorder="1" applyAlignment="1">
      <alignment horizontal="left" vertical="center" wrapText="1"/>
      <protection/>
    </xf>
    <xf numFmtId="49" fontId="6" fillId="36" borderId="10" xfId="54" applyNumberFormat="1" applyFont="1" applyFill="1" applyBorder="1" applyAlignment="1">
      <alignment horizontal="center" vertical="center" wrapText="1"/>
      <protection/>
    </xf>
    <xf numFmtId="0" fontId="6" fillId="36" borderId="10" xfId="54" applyFont="1" applyFill="1" applyBorder="1" applyAlignment="1">
      <alignment horizontal="center" vertical="center" wrapText="1"/>
      <protection/>
    </xf>
    <xf numFmtId="3" fontId="10" fillId="34" borderId="22" xfId="54" applyNumberFormat="1" applyFont="1" applyFill="1" applyBorder="1" applyAlignment="1">
      <alignment horizontal="right" vertical="center" wrapText="1"/>
      <protection/>
    </xf>
    <xf numFmtId="3" fontId="6" fillId="36" borderId="10" xfId="54" applyNumberFormat="1" applyFont="1" applyFill="1" applyBorder="1" applyAlignment="1">
      <alignment vertical="center"/>
      <protection/>
    </xf>
    <xf numFmtId="0" fontId="6" fillId="36" borderId="10" xfId="54" applyFont="1" applyFill="1" applyBorder="1" applyAlignment="1">
      <alignment horizontal="center" vertical="center"/>
      <protection/>
    </xf>
    <xf numFmtId="167" fontId="10" fillId="34" borderId="22" xfId="54" applyNumberFormat="1" applyFont="1" applyFill="1" applyBorder="1" applyAlignment="1">
      <alignment horizontal="right" vertical="center" wrapText="1"/>
      <protection/>
    </xf>
    <xf numFmtId="0" fontId="21" fillId="34" borderId="10" xfId="54" applyFont="1" applyFill="1" applyBorder="1" applyAlignment="1">
      <alignment horizontal="center" vertical="center" wrapText="1"/>
      <protection/>
    </xf>
    <xf numFmtId="0" fontId="21" fillId="34" borderId="10" xfId="54" applyFont="1" applyFill="1" applyBorder="1" applyAlignment="1">
      <alignment horizontal="center" vertical="center"/>
      <protection/>
    </xf>
    <xf numFmtId="0" fontId="7" fillId="34" borderId="0" xfId="54" applyFont="1" applyFill="1" applyAlignment="1">
      <alignment horizontal="right" vertical="center"/>
      <protection/>
    </xf>
    <xf numFmtId="0" fontId="6" fillId="34" borderId="0" xfId="54" applyFont="1" applyFill="1">
      <alignment/>
      <protection/>
    </xf>
    <xf numFmtId="49" fontId="39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39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41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7" borderId="10" xfId="0" applyNumberFormat="1" applyFill="1" applyBorder="1" applyAlignment="1" applyProtection="1">
      <alignment horizontal="center" vertical="center" wrapText="1"/>
      <protection locked="0"/>
    </xf>
    <xf numFmtId="49" fontId="40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42" fillId="37" borderId="10" xfId="0" applyNumberFormat="1" applyFont="1" applyFill="1" applyBorder="1" applyAlignment="1" applyProtection="1">
      <alignment horizontal="right" vertical="center" wrapText="1"/>
      <protection locked="0"/>
    </xf>
    <xf numFmtId="0" fontId="44" fillId="0" borderId="0" xfId="54" applyFont="1">
      <alignment/>
      <protection/>
    </xf>
    <xf numFmtId="0" fontId="44" fillId="0" borderId="0" xfId="54" applyFont="1" applyAlignment="1">
      <alignment vertical="center"/>
      <protection/>
    </xf>
    <xf numFmtId="167" fontId="44" fillId="0" borderId="0" xfId="54" applyNumberFormat="1" applyFont="1" applyAlignment="1">
      <alignment vertical="center"/>
      <protection/>
    </xf>
    <xf numFmtId="0" fontId="30" fillId="0" borderId="0" xfId="54" applyFont="1" applyAlignment="1">
      <alignment vertical="center"/>
      <protection/>
    </xf>
    <xf numFmtId="167" fontId="30" fillId="0" borderId="0" xfId="54" applyNumberFormat="1" applyFont="1" applyAlignment="1">
      <alignment vertical="center"/>
      <protection/>
    </xf>
    <xf numFmtId="167" fontId="31" fillId="0" borderId="10" xfId="54" applyNumberFormat="1" applyFont="1" applyBorder="1" applyAlignment="1">
      <alignment horizontal="center" vertical="center" wrapText="1"/>
      <protection/>
    </xf>
    <xf numFmtId="4" fontId="31" fillId="0" borderId="10" xfId="54" applyNumberFormat="1" applyFont="1" applyBorder="1" applyAlignment="1">
      <alignment horizontal="center" vertical="center" wrapText="1"/>
      <protection/>
    </xf>
    <xf numFmtId="168" fontId="31" fillId="0" borderId="10" xfId="54" applyNumberFormat="1" applyFont="1" applyBorder="1" applyAlignment="1">
      <alignment horizontal="center" vertical="center" wrapText="1"/>
      <protection/>
    </xf>
    <xf numFmtId="167" fontId="6" fillId="0" borderId="10" xfId="54" applyNumberFormat="1" applyFont="1" applyBorder="1" applyAlignment="1">
      <alignment horizontal="right" vertical="center"/>
      <protection/>
    </xf>
    <xf numFmtId="167" fontId="11" fillId="36" borderId="10" xfId="54" applyNumberFormat="1" applyFont="1" applyFill="1" applyBorder="1" applyAlignment="1">
      <alignment horizontal="center" vertical="center" wrapText="1"/>
      <protection/>
    </xf>
    <xf numFmtId="4" fontId="11" fillId="36" borderId="10" xfId="54" applyNumberFormat="1" applyFont="1" applyFill="1" applyBorder="1" applyAlignment="1">
      <alignment horizontal="center" vertical="center" wrapText="1"/>
      <protection/>
    </xf>
    <xf numFmtId="168" fontId="11" fillId="36" borderId="10" xfId="54" applyNumberFormat="1" applyFont="1" applyFill="1" applyBorder="1" applyAlignment="1">
      <alignment horizontal="center" vertical="center" wrapText="1"/>
      <protection/>
    </xf>
    <xf numFmtId="49" fontId="7" fillId="36" borderId="10" xfId="54" applyNumberFormat="1" applyFont="1" applyFill="1" applyBorder="1" applyAlignment="1">
      <alignment horizontal="center" vertical="center" wrapText="1"/>
      <protection/>
    </xf>
    <xf numFmtId="0" fontId="7" fillId="36" borderId="10" xfId="54" applyFont="1" applyFill="1" applyBorder="1" applyAlignment="1">
      <alignment horizontal="center" vertical="center"/>
      <protection/>
    </xf>
    <xf numFmtId="0" fontId="7" fillId="36" borderId="10" xfId="54" applyFont="1" applyFill="1" applyBorder="1" applyAlignment="1">
      <alignment vertical="center" wrapText="1"/>
      <protection/>
    </xf>
    <xf numFmtId="167" fontId="31" fillId="36" borderId="10" xfId="54" applyNumberFormat="1" applyFont="1" applyFill="1" applyBorder="1" applyAlignment="1">
      <alignment horizontal="center" vertical="center" wrapText="1"/>
      <protection/>
    </xf>
    <xf numFmtId="168" fontId="31" fillId="36" borderId="10" xfId="54" applyNumberFormat="1" applyFont="1" applyFill="1" applyBorder="1" applyAlignment="1">
      <alignment horizontal="center" vertical="center" wrapText="1"/>
      <protection/>
    </xf>
    <xf numFmtId="49" fontId="10" fillId="36" borderId="10" xfId="54" applyNumberFormat="1" applyFont="1" applyFill="1" applyBorder="1" applyAlignment="1">
      <alignment horizontal="center" vertical="center" wrapText="1"/>
      <protection/>
    </xf>
    <xf numFmtId="167" fontId="11" fillId="35" borderId="10" xfId="54" applyNumberFormat="1" applyFont="1" applyFill="1" applyBorder="1" applyAlignment="1">
      <alignment horizontal="center" vertical="center" wrapText="1"/>
      <protection/>
    </xf>
    <xf numFmtId="49" fontId="7" fillId="35" borderId="10" xfId="54" applyNumberFormat="1" applyFont="1" applyFill="1" applyBorder="1" applyAlignment="1">
      <alignment horizontal="center" vertical="center" wrapText="1"/>
      <protection/>
    </xf>
    <xf numFmtId="0" fontId="7" fillId="35" borderId="10" xfId="54" applyFont="1" applyFill="1" applyBorder="1" applyAlignment="1">
      <alignment horizontal="center" vertical="center"/>
      <protection/>
    </xf>
    <xf numFmtId="0" fontId="7" fillId="35" borderId="10" xfId="54" applyFont="1" applyFill="1" applyBorder="1" applyAlignment="1">
      <alignment vertical="center" wrapText="1"/>
      <protection/>
    </xf>
    <xf numFmtId="167" fontId="11" fillId="0" borderId="10" xfId="54" applyNumberFormat="1" applyFont="1" applyBorder="1" applyAlignment="1">
      <alignment horizontal="center" vertical="center" wrapText="1"/>
      <protection/>
    </xf>
    <xf numFmtId="0" fontId="44" fillId="0" borderId="0" xfId="54" applyFont="1" applyAlignment="1">
      <alignment horizontal="center" vertical="center"/>
      <protection/>
    </xf>
    <xf numFmtId="167" fontId="44" fillId="0" borderId="0" xfId="54" applyNumberFormat="1" applyFont="1">
      <alignment/>
      <protection/>
    </xf>
    <xf numFmtId="49" fontId="10" fillId="0" borderId="10" xfId="54" applyNumberFormat="1" applyFont="1" applyBorder="1" applyAlignment="1">
      <alignment horizontal="center" vertical="center" wrapText="1"/>
      <protection/>
    </xf>
    <xf numFmtId="0" fontId="24" fillId="0" borderId="16" xfId="54" applyFont="1" applyBorder="1" applyAlignment="1">
      <alignment horizontal="center" vertical="center" wrapText="1"/>
      <protection/>
    </xf>
    <xf numFmtId="0" fontId="45" fillId="0" borderId="0" xfId="54" applyFont="1">
      <alignment/>
      <protection/>
    </xf>
    <xf numFmtId="0" fontId="8" fillId="0" borderId="16" xfId="54" applyFont="1" applyBorder="1" applyAlignment="1">
      <alignment horizontal="center" vertical="center" wrapText="1"/>
      <protection/>
    </xf>
    <xf numFmtId="0" fontId="8" fillId="0" borderId="17" xfId="54" applyFont="1" applyBorder="1" applyAlignment="1">
      <alignment horizontal="center" vertical="center" wrapText="1"/>
      <protection/>
    </xf>
    <xf numFmtId="0" fontId="25" fillId="0" borderId="0" xfId="54" applyFont="1" applyAlignment="1">
      <alignment horizontal="center"/>
      <protection/>
    </xf>
    <xf numFmtId="0" fontId="6" fillId="0" borderId="0" xfId="54" applyFont="1" applyAlignment="1">
      <alignment horizontal="center" vertical="center"/>
      <protection/>
    </xf>
    <xf numFmtId="0" fontId="15" fillId="36" borderId="10" xfId="55" applyFont="1" applyFill="1" applyBorder="1" applyAlignment="1">
      <alignment vertical="center" wrapText="1"/>
      <protection/>
    </xf>
    <xf numFmtId="0" fontId="43" fillId="38" borderId="0" xfId="0" applyFont="1" applyFill="1" applyAlignment="1">
      <alignment horizontal="left" vertical="top" wrapText="1"/>
    </xf>
    <xf numFmtId="39" fontId="88" fillId="38" borderId="23" xfId="0" applyNumberFormat="1" applyFont="1" applyFill="1" applyBorder="1" applyAlignment="1">
      <alignment horizontal="left" vertical="center" wrapText="1"/>
    </xf>
    <xf numFmtId="39" fontId="89" fillId="38" borderId="23" xfId="0" applyNumberFormat="1" applyFont="1" applyFill="1" applyBorder="1" applyAlignment="1">
      <alignment horizontal="left" vertical="center" wrapText="1"/>
    </xf>
    <xf numFmtId="0" fontId="90" fillId="38" borderId="23" xfId="0" applyFont="1" applyFill="1" applyBorder="1" applyAlignment="1">
      <alignment horizontal="center" vertical="center" wrapText="1"/>
    </xf>
    <xf numFmtId="0" fontId="89" fillId="38" borderId="23" xfId="0" applyFont="1" applyFill="1" applyBorder="1" applyAlignment="1">
      <alignment horizontal="center" vertical="center" wrapText="1"/>
    </xf>
    <xf numFmtId="166" fontId="7" fillId="36" borderId="10" xfId="54" applyNumberFormat="1" applyFont="1" applyFill="1" applyBorder="1" applyAlignment="1">
      <alignment horizontal="center" vertical="center" wrapText="1"/>
      <protection/>
    </xf>
    <xf numFmtId="0" fontId="7" fillId="35" borderId="13" xfId="54" applyFont="1" applyFill="1" applyBorder="1" applyAlignment="1">
      <alignment horizontal="left" vertical="center" wrapText="1"/>
      <protection/>
    </xf>
    <xf numFmtId="0" fontId="7" fillId="35" borderId="12" xfId="54" applyFont="1" applyFill="1" applyBorder="1" applyAlignment="1">
      <alignment horizontal="left" vertical="center" wrapText="1"/>
      <protection/>
    </xf>
    <xf numFmtId="0" fontId="7" fillId="36" borderId="10" xfId="54" applyFont="1" applyFill="1" applyBorder="1" applyAlignment="1">
      <alignment horizontal="center" vertical="center" wrapText="1"/>
      <protection/>
    </xf>
    <xf numFmtId="0" fontId="8" fillId="36" borderId="10" xfId="54" applyFont="1" applyFill="1" applyBorder="1" applyAlignment="1">
      <alignment vertical="center" wrapText="1"/>
      <protection/>
    </xf>
    <xf numFmtId="0" fontId="17" fillId="36" borderId="10" xfId="54" applyFont="1" applyFill="1" applyBorder="1" applyAlignment="1">
      <alignment horizontal="center" vertical="center" wrapText="1"/>
      <protection/>
    </xf>
    <xf numFmtId="0" fontId="18" fillId="36" borderId="10" xfId="55" applyFont="1" applyFill="1" applyBorder="1" applyAlignment="1">
      <alignment horizontal="left" vertical="center" wrapText="1"/>
      <protection/>
    </xf>
    <xf numFmtId="174" fontId="31" fillId="36" borderId="10" xfId="54" applyNumberFormat="1" applyFont="1" applyFill="1" applyBorder="1" applyAlignment="1">
      <alignment vertical="center"/>
      <protection/>
    </xf>
    <xf numFmtId="0" fontId="7" fillId="36" borderId="22" xfId="54" applyFont="1" applyFill="1" applyBorder="1" applyAlignment="1">
      <alignment horizontal="center" vertical="top" wrapText="1"/>
      <protection/>
    </xf>
    <xf numFmtId="0" fontId="18" fillId="35" borderId="19" xfId="58" applyFont="1" applyFill="1" applyBorder="1" applyAlignment="1">
      <alignment vertical="center" wrapText="1"/>
      <protection/>
    </xf>
    <xf numFmtId="167" fontId="7" fillId="36" borderId="10" xfId="55" applyNumberFormat="1" applyFont="1" applyFill="1" applyBorder="1" applyAlignment="1">
      <alignment vertical="center" wrapText="1"/>
      <protection/>
    </xf>
    <xf numFmtId="0" fontId="7" fillId="35" borderId="11" xfId="55" applyFont="1" applyFill="1" applyBorder="1" applyAlignment="1">
      <alignment vertical="center" wrapText="1"/>
      <protection/>
    </xf>
    <xf numFmtId="49" fontId="42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42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41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39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39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40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39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53" applyNumberFormat="1" applyFont="1" applyFill="1" applyBorder="1" applyAlignment="1" applyProtection="1">
      <alignment horizontal="right" wrapText="1"/>
      <protection locked="0"/>
    </xf>
    <xf numFmtId="0" fontId="29" fillId="0" borderId="0" xfId="53" applyNumberFormat="1" applyFont="1" applyFill="1" applyBorder="1" applyAlignment="1" applyProtection="1">
      <alignment horizontal="center"/>
      <protection locked="0"/>
    </xf>
    <xf numFmtId="49" fontId="0" fillId="37" borderId="10" xfId="0" applyNumberFormat="1" applyFill="1" applyBorder="1" applyAlignment="1" applyProtection="1">
      <alignment horizontal="center" vertical="center" wrapText="1"/>
      <protection locked="0"/>
    </xf>
    <xf numFmtId="0" fontId="1" fillId="0" borderId="0" xfId="53" applyNumberFormat="1" applyFont="1" applyFill="1" applyBorder="1" applyAlignment="1" applyProtection="1">
      <alignment horizontal="left"/>
      <protection locked="0"/>
    </xf>
    <xf numFmtId="49" fontId="40" fillId="37" borderId="24" xfId="0" applyNumberFormat="1" applyFont="1" applyFill="1" applyBorder="1" applyAlignment="1" applyProtection="1">
      <alignment horizontal="right" vertical="center" wrapText="1"/>
      <protection locked="0"/>
    </xf>
    <xf numFmtId="49" fontId="39" fillId="37" borderId="0" xfId="0" applyNumberFormat="1" applyFont="1" applyFill="1" applyAlignment="1" applyProtection="1">
      <alignment horizontal="center" vertical="center" wrapText="1"/>
      <protection locked="0"/>
    </xf>
    <xf numFmtId="0" fontId="3" fillId="35" borderId="0" xfId="0" applyFont="1" applyFill="1" applyAlignment="1" applyProtection="1">
      <alignment horizontal="left"/>
      <protection locked="0"/>
    </xf>
    <xf numFmtId="0" fontId="91" fillId="38" borderId="23" xfId="0" applyFont="1" applyFill="1" applyBorder="1" applyAlignment="1">
      <alignment horizontal="center" vertical="center" wrapText="1"/>
    </xf>
    <xf numFmtId="0" fontId="90" fillId="38" borderId="23" xfId="0" applyFont="1" applyFill="1" applyBorder="1" applyAlignment="1">
      <alignment horizontal="left" vertical="center" wrapText="1"/>
    </xf>
    <xf numFmtId="39" fontId="88" fillId="38" borderId="23" xfId="0" applyNumberFormat="1" applyFont="1" applyFill="1" applyBorder="1" applyAlignment="1">
      <alignment horizontal="left" vertical="center" wrapText="1"/>
    </xf>
    <xf numFmtId="39" fontId="89" fillId="38" borderId="23" xfId="0" applyNumberFormat="1" applyFont="1" applyFill="1" applyBorder="1" applyAlignment="1">
      <alignment horizontal="left" vertical="center" wrapText="1"/>
    </xf>
    <xf numFmtId="0" fontId="90" fillId="38" borderId="23" xfId="0" applyFont="1" applyFill="1" applyBorder="1" applyAlignment="1">
      <alignment horizontal="center" vertical="center" wrapText="1"/>
    </xf>
    <xf numFmtId="0" fontId="89" fillId="38" borderId="23" xfId="0" applyFont="1" applyFill="1" applyBorder="1" applyAlignment="1">
      <alignment horizontal="center" vertical="center" wrapText="1"/>
    </xf>
    <xf numFmtId="0" fontId="0" fillId="0" borderId="0" xfId="53" applyNumberFormat="1" applyFill="1" applyBorder="1" applyAlignment="1" applyProtection="1">
      <alignment horizontal="right" wrapText="1"/>
      <protection locked="0"/>
    </xf>
    <xf numFmtId="0" fontId="14" fillId="33" borderId="0" xfId="53" applyFont="1" applyFill="1" applyAlignment="1" applyProtection="1">
      <alignment horizontal="center" vertical="center" wrapText="1" shrinkToFit="1"/>
      <protection locked="0"/>
    </xf>
    <xf numFmtId="0" fontId="7" fillId="36" borderId="24" xfId="54" applyFont="1" applyFill="1" applyBorder="1" applyAlignment="1">
      <alignment horizontal="left" vertical="center" wrapText="1"/>
      <protection/>
    </xf>
    <xf numFmtId="0" fontId="7" fillId="36" borderId="17" xfId="54" applyFont="1" applyFill="1" applyBorder="1" applyAlignment="1">
      <alignment horizontal="left" vertical="center" wrapText="1"/>
      <protection/>
    </xf>
    <xf numFmtId="166" fontId="7" fillId="36" borderId="10" xfId="54" applyNumberFormat="1" applyFont="1" applyFill="1" applyBorder="1" applyAlignment="1">
      <alignment horizontal="center" vertical="center" wrapText="1"/>
      <protection/>
    </xf>
    <xf numFmtId="0" fontId="7" fillId="36" borderId="10" xfId="54" applyFont="1" applyFill="1" applyBorder="1" applyAlignment="1">
      <alignment horizontal="left" vertical="center" wrapText="1"/>
      <protection/>
    </xf>
    <xf numFmtId="0" fontId="7" fillId="34" borderId="0" xfId="52" applyNumberFormat="1" applyFont="1" applyFill="1" applyBorder="1" applyAlignment="1" applyProtection="1">
      <alignment horizontal="right" vertical="top" wrapText="1"/>
      <protection locked="0"/>
    </xf>
    <xf numFmtId="0" fontId="20" fillId="34" borderId="0" xfId="54" applyFont="1" applyFill="1" applyAlignment="1">
      <alignment horizontal="center" vertical="center" wrapText="1"/>
      <protection/>
    </xf>
    <xf numFmtId="0" fontId="7" fillId="34" borderId="25" xfId="54" applyFont="1" applyFill="1" applyBorder="1" applyAlignment="1">
      <alignment horizontal="center" vertical="center" wrapText="1"/>
      <protection/>
    </xf>
    <xf numFmtId="0" fontId="8" fillId="36" borderId="10" xfId="54" applyFont="1" applyFill="1" applyBorder="1" applyAlignment="1">
      <alignment vertical="center" wrapText="1"/>
      <protection/>
    </xf>
    <xf numFmtId="0" fontId="8" fillId="36" borderId="10" xfId="54" applyFont="1" applyFill="1" applyBorder="1" applyAlignment="1">
      <alignment horizontal="center" vertical="center" wrapText="1"/>
      <protection/>
    </xf>
    <xf numFmtId="0" fontId="17" fillId="36" borderId="10" xfId="54" applyFont="1" applyFill="1" applyBorder="1" applyAlignment="1">
      <alignment horizontal="center" vertical="center" wrapText="1"/>
      <protection/>
    </xf>
    <xf numFmtId="0" fontId="68" fillId="36" borderId="10" xfId="54" applyFont="1" applyFill="1" applyBorder="1" applyAlignment="1">
      <alignment horizontal="center" vertical="center" wrapText="1"/>
      <protection/>
    </xf>
    <xf numFmtId="0" fontId="68" fillId="36" borderId="10" xfId="54" applyFont="1" applyFill="1" applyBorder="1" applyAlignment="1">
      <alignment vertical="center" wrapText="1"/>
      <protection/>
    </xf>
    <xf numFmtId="0" fontId="7" fillId="36" borderId="10" xfId="54" applyFont="1" applyFill="1" applyBorder="1" applyAlignment="1">
      <alignment horizontal="center" vertical="center" wrapText="1"/>
      <protection/>
    </xf>
    <xf numFmtId="0" fontId="13" fillId="35" borderId="13" xfId="54" applyFont="1" applyFill="1" applyBorder="1" applyAlignment="1">
      <alignment horizontal="left" vertical="center" wrapText="1"/>
      <protection/>
    </xf>
    <xf numFmtId="0" fontId="13" fillId="35" borderId="12" xfId="54" applyFont="1" applyFill="1" applyBorder="1" applyAlignment="1">
      <alignment horizontal="left" vertical="center" wrapText="1"/>
      <protection/>
    </xf>
    <xf numFmtId="165" fontId="4" fillId="35" borderId="13" xfId="54" applyNumberFormat="1" applyFont="1" applyFill="1" applyBorder="1" applyAlignment="1">
      <alignment horizontal="center" vertical="center" wrapText="1"/>
      <protection/>
    </xf>
    <xf numFmtId="165" fontId="4" fillId="35" borderId="12" xfId="54" applyNumberFormat="1" applyFont="1" applyFill="1" applyBorder="1" applyAlignment="1">
      <alignment horizontal="center" vertical="center" wrapText="1"/>
      <protection/>
    </xf>
    <xf numFmtId="0" fontId="7" fillId="34" borderId="0" xfId="54" applyFont="1" applyFill="1" applyAlignment="1">
      <alignment vertical="center" wrapText="1"/>
      <protection/>
    </xf>
    <xf numFmtId="4" fontId="8" fillId="36" borderId="10" xfId="54" applyNumberFormat="1" applyFont="1" applyFill="1" applyBorder="1" applyAlignment="1">
      <alignment horizontal="right" vertical="center" wrapText="1"/>
      <protection/>
    </xf>
    <xf numFmtId="0" fontId="7" fillId="34" borderId="26" xfId="54" applyFont="1" applyFill="1" applyBorder="1" applyAlignment="1">
      <alignment horizontal="center" vertical="center" wrapText="1"/>
      <protection/>
    </xf>
    <xf numFmtId="0" fontId="7" fillId="35" borderId="13" xfId="54" applyFont="1" applyFill="1" applyBorder="1" applyAlignment="1">
      <alignment horizontal="left" vertical="center" wrapText="1"/>
      <protection/>
    </xf>
    <xf numFmtId="0" fontId="7" fillId="35" borderId="12" xfId="54" applyFont="1" applyFill="1" applyBorder="1" applyAlignment="1">
      <alignment horizontal="left" vertical="center" wrapText="1"/>
      <protection/>
    </xf>
    <xf numFmtId="0" fontId="7" fillId="34" borderId="0" xfId="54" applyFont="1" applyFill="1" applyAlignment="1">
      <alignment horizontal="left" vertical="center" wrapText="1"/>
      <protection/>
    </xf>
    <xf numFmtId="166" fontId="8" fillId="36" borderId="10" xfId="54" applyNumberFormat="1" applyFont="1" applyFill="1" applyBorder="1" applyAlignment="1">
      <alignment horizontal="right" vertical="center" wrapText="1"/>
      <protection/>
    </xf>
    <xf numFmtId="0" fontId="8" fillId="36" borderId="10" xfId="55" applyFont="1" applyFill="1" applyBorder="1" applyAlignment="1">
      <alignment horizontal="center" vertical="center"/>
      <protection/>
    </xf>
    <xf numFmtId="0" fontId="8" fillId="36" borderId="10" xfId="55" applyFont="1" applyFill="1" applyBorder="1" applyAlignment="1">
      <alignment horizontal="center" vertical="center" wrapText="1"/>
      <protection/>
    </xf>
    <xf numFmtId="0" fontId="17" fillId="36" borderId="10" xfId="55" applyFont="1" applyFill="1" applyBorder="1" applyAlignment="1">
      <alignment horizontal="center" vertical="center" wrapText="1"/>
      <protection/>
    </xf>
    <xf numFmtId="0" fontId="8" fillId="36" borderId="24" xfId="55" applyFont="1" applyFill="1" applyBorder="1" applyAlignment="1">
      <alignment horizontal="center" vertical="center" wrapText="1"/>
      <protection/>
    </xf>
    <xf numFmtId="0" fontId="68" fillId="36" borderId="10" xfId="55" applyFont="1" applyFill="1" applyBorder="1" applyAlignment="1">
      <alignment horizontal="center" vertical="center" wrapText="1"/>
      <protection/>
    </xf>
    <xf numFmtId="0" fontId="9" fillId="34" borderId="0" xfId="55" applyFont="1" applyFill="1" applyAlignment="1">
      <alignment horizontal="center" vertical="center" wrapText="1"/>
      <protection/>
    </xf>
    <xf numFmtId="0" fontId="7" fillId="0" borderId="25" xfId="55" applyFont="1" applyBorder="1" applyAlignment="1">
      <alignment horizontal="center" vertical="center"/>
      <protection/>
    </xf>
    <xf numFmtId="0" fontId="36" fillId="0" borderId="0" xfId="54" applyFont="1" applyAlignment="1">
      <alignment horizontal="left" wrapText="1"/>
      <protection/>
    </xf>
    <xf numFmtId="0" fontId="37" fillId="34" borderId="0" xfId="54" applyFont="1" applyFill="1" applyAlignment="1">
      <alignment horizontal="right" vertical="top"/>
      <protection/>
    </xf>
    <xf numFmtId="0" fontId="36" fillId="34" borderId="0" xfId="54" applyFont="1" applyFill="1" applyAlignment="1">
      <alignment horizontal="left" wrapText="1"/>
      <protection/>
    </xf>
    <xf numFmtId="0" fontId="7" fillId="35" borderId="10" xfId="54" applyFont="1" applyFill="1" applyBorder="1" applyAlignment="1">
      <alignment vertical="top" wrapText="1"/>
      <protection/>
    </xf>
    <xf numFmtId="0" fontId="8" fillId="35" borderId="10" xfId="54" applyFont="1" applyFill="1" applyBorder="1" applyAlignment="1">
      <alignment vertical="top" wrapText="1"/>
      <protection/>
    </xf>
    <xf numFmtId="0" fontId="7" fillId="36" borderId="16" xfId="54" applyFont="1" applyFill="1" applyBorder="1" applyAlignment="1">
      <alignment horizontal="left" vertical="top" wrapText="1"/>
      <protection/>
    </xf>
    <xf numFmtId="0" fontId="7" fillId="36" borderId="22" xfId="54" applyFont="1" applyFill="1" applyBorder="1" applyAlignment="1">
      <alignment horizontal="left" vertical="top" wrapText="1"/>
      <protection/>
    </xf>
    <xf numFmtId="0" fontId="7" fillId="36" borderId="10" xfId="54" applyFont="1" applyFill="1" applyBorder="1" applyAlignment="1">
      <alignment horizontal="left" vertical="top" wrapText="1"/>
      <protection/>
    </xf>
    <xf numFmtId="0" fontId="7" fillId="36" borderId="15" xfId="54" applyFont="1" applyFill="1" applyBorder="1" applyAlignment="1">
      <alignment horizontal="left" vertical="top" wrapText="1"/>
      <protection/>
    </xf>
    <xf numFmtId="49" fontId="7" fillId="35" borderId="10" xfId="54" applyNumberFormat="1" applyFont="1" applyFill="1" applyBorder="1" applyAlignment="1">
      <alignment horizontal="center" vertical="top"/>
      <protection/>
    </xf>
    <xf numFmtId="0" fontId="7" fillId="35" borderId="10" xfId="54" applyFont="1" applyFill="1" applyBorder="1" applyAlignment="1">
      <alignment horizontal="left" vertical="top" wrapText="1"/>
      <protection/>
    </xf>
    <xf numFmtId="0" fontId="7" fillId="35" borderId="10" xfId="54" applyFont="1" applyFill="1" applyBorder="1" applyAlignment="1">
      <alignment horizontal="center" vertical="top"/>
      <protection/>
    </xf>
    <xf numFmtId="0" fontId="18" fillId="36" borderId="15" xfId="54" applyFont="1" applyFill="1" applyBorder="1" applyAlignment="1">
      <alignment horizontal="left" vertical="top" wrapText="1"/>
      <protection/>
    </xf>
    <xf numFmtId="0" fontId="18" fillId="36" borderId="16" xfId="54" applyFont="1" applyFill="1" applyBorder="1" applyAlignment="1">
      <alignment horizontal="left" vertical="top" wrapText="1"/>
      <protection/>
    </xf>
    <xf numFmtId="0" fontId="18" fillId="0" borderId="0" xfId="54" applyFont="1" applyAlignment="1">
      <alignment horizontal="right" wrapText="1"/>
      <protection/>
    </xf>
    <xf numFmtId="0" fontId="10" fillId="0" borderId="0" xfId="54" applyFont="1" applyAlignment="1" applyProtection="1">
      <alignment horizontal="center" wrapText="1"/>
      <protection locked="0"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/>
      <protection/>
    </xf>
    <xf numFmtId="0" fontId="9" fillId="34" borderId="0" xfId="54" applyFont="1" applyFill="1" applyAlignment="1">
      <alignment horizontal="center" vertical="center"/>
      <protection/>
    </xf>
    <xf numFmtId="0" fontId="10" fillId="34" borderId="10" xfId="54" applyFont="1" applyFill="1" applyBorder="1" applyAlignment="1">
      <alignment horizontal="center" vertical="center"/>
      <protection/>
    </xf>
    <xf numFmtId="0" fontId="10" fillId="34" borderId="10" xfId="54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center" vertical="center" wrapText="1"/>
    </xf>
    <xf numFmtId="0" fontId="31" fillId="0" borderId="10" xfId="54" applyFont="1" applyBorder="1" applyAlignment="1">
      <alignment horizontal="center" vertical="center"/>
      <protection/>
    </xf>
    <xf numFmtId="0" fontId="21" fillId="35" borderId="10" xfId="55" applyFont="1" applyFill="1" applyBorder="1" applyAlignment="1">
      <alignment horizontal="center" vertical="center"/>
      <protection/>
    </xf>
    <xf numFmtId="0" fontId="18" fillId="0" borderId="10" xfId="55" applyFont="1" applyBorder="1" applyAlignment="1">
      <alignment horizontal="center" vertical="center"/>
      <protection/>
    </xf>
    <xf numFmtId="0" fontId="17" fillId="0" borderId="10" xfId="55" applyFont="1" applyBorder="1" applyAlignment="1">
      <alignment horizontal="center" vertical="center" wrapText="1"/>
      <protection/>
    </xf>
    <xf numFmtId="0" fontId="17" fillId="0" borderId="24" xfId="55" applyFont="1" applyBorder="1" applyAlignment="1">
      <alignment horizontal="center" vertical="center" wrapText="1"/>
      <protection/>
    </xf>
    <xf numFmtId="0" fontId="9" fillId="0" borderId="0" xfId="55" applyFont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/>
      <protection/>
    </xf>
    <xf numFmtId="0" fontId="8" fillId="0" borderId="10" xfId="54" applyFont="1" applyBorder="1" applyAlignment="1">
      <alignment vertical="center" wrapText="1"/>
      <protection/>
    </xf>
    <xf numFmtId="0" fontId="8" fillId="36" borderId="10" xfId="54" applyFont="1" applyFill="1" applyBorder="1" applyAlignment="1">
      <alignment vertical="center" wrapText="1"/>
      <protection/>
    </xf>
    <xf numFmtId="0" fontId="8" fillId="0" borderId="24" xfId="54" applyFont="1" applyBorder="1" applyAlignment="1">
      <alignment horizontal="center" vertical="center" wrapText="1"/>
      <protection/>
    </xf>
    <xf numFmtId="0" fontId="9" fillId="0" borderId="0" xfId="54" applyFont="1" applyAlignment="1">
      <alignment horizontal="center" vertical="center" wrapText="1"/>
      <protection/>
    </xf>
    <xf numFmtId="0" fontId="17" fillId="0" borderId="10" xfId="54" applyFont="1" applyBorder="1" applyAlignment="1">
      <alignment horizontal="center" vertical="center" wrapText="1"/>
      <protection/>
    </xf>
    <xf numFmtId="0" fontId="9" fillId="34" borderId="0" xfId="55" applyFont="1" applyFill="1" applyAlignment="1">
      <alignment horizontal="center" vertical="center" wrapText="1"/>
      <protection/>
    </xf>
    <xf numFmtId="0" fontId="38" fillId="34" borderId="10" xfId="55" applyFont="1" applyFill="1" applyBorder="1" applyAlignment="1">
      <alignment horizontal="left" vertical="center"/>
      <protection/>
    </xf>
    <xf numFmtId="0" fontId="21" fillId="34" borderId="10" xfId="55" applyFont="1" applyFill="1" applyBorder="1" applyAlignment="1">
      <alignment horizontal="center" vertical="center"/>
      <protection/>
    </xf>
    <xf numFmtId="0" fontId="9" fillId="34" borderId="0" xfId="54" applyFont="1" applyFill="1" applyAlignment="1">
      <alignment horizontal="center" vertical="center" wrapText="1"/>
      <protection/>
    </xf>
    <xf numFmtId="0" fontId="38" fillId="34" borderId="10" xfId="54" applyFont="1" applyFill="1" applyBorder="1" applyAlignment="1">
      <alignment horizontal="left" vertical="center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3 2" xfId="55"/>
    <cellStyle name="Normalny 4" xfId="56"/>
    <cellStyle name="Normalny 4 2" xfId="57"/>
    <cellStyle name="Normalny 4 3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900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152</xdr:row>
      <xdr:rowOff>0</xdr:rowOff>
    </xdr:from>
    <xdr:to>
      <xdr:col>8</xdr:col>
      <xdr:colOff>476250</xdr:colOff>
      <xdr:row>152</xdr:row>
      <xdr:rowOff>142875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28603575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152</xdr:row>
      <xdr:rowOff>0</xdr:rowOff>
    </xdr:from>
    <xdr:to>
      <xdr:col>9</xdr:col>
      <xdr:colOff>476250</xdr:colOff>
      <xdr:row>152</xdr:row>
      <xdr:rowOff>142875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28603575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476250</xdr:colOff>
      <xdr:row>155</xdr:row>
      <xdr:rowOff>142875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14625" y="29136975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155</xdr:row>
      <xdr:rowOff>0</xdr:rowOff>
    </xdr:from>
    <xdr:to>
      <xdr:col>9</xdr:col>
      <xdr:colOff>476250</xdr:colOff>
      <xdr:row>155</xdr:row>
      <xdr:rowOff>142875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0425" y="29136975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50"/>
  <sheetViews>
    <sheetView showGridLines="0" tabSelected="1" zoomScalePageLayoutView="0" workbookViewId="0" topLeftCell="A1">
      <selection activeCell="AC6" sqref="AC6"/>
    </sheetView>
  </sheetViews>
  <sheetFormatPr defaultColWidth="9.33203125" defaultRowHeight="11.25"/>
  <cols>
    <col min="1" max="1" width="7.33203125" style="76" customWidth="1"/>
    <col min="2" max="2" width="6.66015625" style="76" customWidth="1"/>
    <col min="3" max="3" width="9.83203125" style="76" customWidth="1"/>
    <col min="4" max="4" width="5" style="76" customWidth="1"/>
    <col min="5" max="5" width="4.33203125" style="76" customWidth="1"/>
    <col min="6" max="6" width="21" style="76" customWidth="1"/>
    <col min="7" max="7" width="9.33203125" style="76" customWidth="1"/>
    <col min="8" max="8" width="9.66015625" style="76" customWidth="1"/>
    <col min="9" max="9" width="12.16015625" style="76" customWidth="1"/>
    <col min="10" max="10" width="8.16015625" style="76" customWidth="1"/>
    <col min="11" max="11" width="19.16015625" style="76" customWidth="1"/>
    <col min="12" max="12" width="20.5" style="76" customWidth="1"/>
    <col min="13" max="13" width="5.66015625" style="76" customWidth="1"/>
    <col min="14" max="14" width="9" style="76" customWidth="1"/>
    <col min="15" max="15" width="2.66015625" style="76" customWidth="1"/>
    <col min="16" max="16" width="4.66015625" style="76" customWidth="1"/>
    <col min="17" max="17" width="0.65625" style="76" customWidth="1"/>
    <col min="18" max="16384" width="9.33203125" style="76" customWidth="1"/>
  </cols>
  <sheetData>
    <row r="1" spans="1:17" ht="36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281" t="s">
        <v>586</v>
      </c>
      <c r="L1" s="281"/>
      <c r="M1" s="281"/>
      <c r="N1" s="281"/>
      <c r="O1" s="281"/>
      <c r="P1" s="281"/>
      <c r="Q1" s="78"/>
    </row>
    <row r="2" spans="1:17" ht="16.5" customHeight="1">
      <c r="A2" s="282" t="s">
        <v>220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78"/>
    </row>
    <row r="3" spans="1:17" ht="13.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80" t="s">
        <v>0</v>
      </c>
      <c r="O3" s="284"/>
      <c r="P3" s="284"/>
      <c r="Q3" s="78"/>
    </row>
    <row r="4" spans="1:17" ht="6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8"/>
    </row>
    <row r="5" spans="1:17" ht="34.5" customHeight="1">
      <c r="A5" s="77"/>
      <c r="B5" s="220" t="s">
        <v>1</v>
      </c>
      <c r="C5" s="220" t="s">
        <v>2</v>
      </c>
      <c r="D5" s="283" t="s">
        <v>194</v>
      </c>
      <c r="E5" s="283"/>
      <c r="F5" s="283" t="s">
        <v>3</v>
      </c>
      <c r="G5" s="283"/>
      <c r="H5" s="283"/>
      <c r="I5" s="283" t="s">
        <v>219</v>
      </c>
      <c r="J5" s="283"/>
      <c r="K5" s="220" t="s">
        <v>218</v>
      </c>
      <c r="L5" s="220" t="s">
        <v>217</v>
      </c>
      <c r="M5" s="283" t="s">
        <v>216</v>
      </c>
      <c r="N5" s="283"/>
      <c r="O5" s="283"/>
      <c r="P5" s="283"/>
      <c r="Q5" s="283"/>
    </row>
    <row r="6" spans="1:17" ht="11.25" customHeight="1">
      <c r="A6" s="77"/>
      <c r="B6" s="218" t="s">
        <v>4</v>
      </c>
      <c r="C6" s="218" t="s">
        <v>5</v>
      </c>
      <c r="D6" s="279" t="s">
        <v>6</v>
      </c>
      <c r="E6" s="279"/>
      <c r="F6" s="279" t="s">
        <v>7</v>
      </c>
      <c r="G6" s="279"/>
      <c r="H6" s="279"/>
      <c r="I6" s="279" t="s">
        <v>8</v>
      </c>
      <c r="J6" s="279"/>
      <c r="K6" s="218" t="s">
        <v>37</v>
      </c>
      <c r="L6" s="218" t="s">
        <v>38</v>
      </c>
      <c r="M6" s="279" t="s">
        <v>39</v>
      </c>
      <c r="N6" s="279"/>
      <c r="O6" s="279"/>
      <c r="P6" s="279"/>
      <c r="Q6" s="279"/>
    </row>
    <row r="7" spans="1:17" ht="18.75" customHeight="1">
      <c r="A7" s="77"/>
      <c r="B7" s="280" t="s">
        <v>205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</row>
    <row r="8" spans="1:17" ht="19.5" customHeight="1">
      <c r="A8" s="77"/>
      <c r="B8" s="218" t="s">
        <v>438</v>
      </c>
      <c r="C8" s="219"/>
      <c r="D8" s="275"/>
      <c r="E8" s="275"/>
      <c r="F8" s="276" t="s">
        <v>439</v>
      </c>
      <c r="G8" s="276"/>
      <c r="H8" s="276"/>
      <c r="I8" s="277" t="s">
        <v>440</v>
      </c>
      <c r="J8" s="277"/>
      <c r="K8" s="217" t="s">
        <v>200</v>
      </c>
      <c r="L8" s="217" t="s">
        <v>513</v>
      </c>
      <c r="M8" s="277" t="s">
        <v>514</v>
      </c>
      <c r="N8" s="277"/>
      <c r="O8" s="277"/>
      <c r="P8" s="277"/>
      <c r="Q8" s="277"/>
    </row>
    <row r="9" spans="1:17" ht="27.75" customHeight="1">
      <c r="A9" s="77"/>
      <c r="B9" s="220"/>
      <c r="C9" s="219"/>
      <c r="D9" s="275"/>
      <c r="E9" s="275"/>
      <c r="F9" s="276" t="s">
        <v>201</v>
      </c>
      <c r="G9" s="276"/>
      <c r="H9" s="276"/>
      <c r="I9" s="277" t="s">
        <v>200</v>
      </c>
      <c r="J9" s="277"/>
      <c r="K9" s="217" t="s">
        <v>200</v>
      </c>
      <c r="L9" s="217" t="s">
        <v>200</v>
      </c>
      <c r="M9" s="277" t="s">
        <v>200</v>
      </c>
      <c r="N9" s="277"/>
      <c r="O9" s="277"/>
      <c r="P9" s="277"/>
      <c r="Q9" s="277"/>
    </row>
    <row r="10" spans="1:17" ht="30" customHeight="1">
      <c r="A10" s="77"/>
      <c r="B10" s="219"/>
      <c r="C10" s="218" t="s">
        <v>515</v>
      </c>
      <c r="D10" s="275"/>
      <c r="E10" s="275"/>
      <c r="F10" s="276" t="s">
        <v>516</v>
      </c>
      <c r="G10" s="276"/>
      <c r="H10" s="276"/>
      <c r="I10" s="277" t="s">
        <v>517</v>
      </c>
      <c r="J10" s="277"/>
      <c r="K10" s="217" t="s">
        <v>200</v>
      </c>
      <c r="L10" s="217" t="s">
        <v>518</v>
      </c>
      <c r="M10" s="277" t="s">
        <v>519</v>
      </c>
      <c r="N10" s="277"/>
      <c r="O10" s="277"/>
      <c r="P10" s="277"/>
      <c r="Q10" s="277"/>
    </row>
    <row r="11" spans="1:17" ht="28.5" customHeight="1">
      <c r="A11" s="77"/>
      <c r="B11" s="219"/>
      <c r="C11" s="220"/>
      <c r="D11" s="275"/>
      <c r="E11" s="275"/>
      <c r="F11" s="276" t="s">
        <v>201</v>
      </c>
      <c r="G11" s="276"/>
      <c r="H11" s="276"/>
      <c r="I11" s="277" t="s">
        <v>200</v>
      </c>
      <c r="J11" s="277"/>
      <c r="K11" s="217" t="s">
        <v>200</v>
      </c>
      <c r="L11" s="217" t="s">
        <v>200</v>
      </c>
      <c r="M11" s="277" t="s">
        <v>200</v>
      </c>
      <c r="N11" s="277"/>
      <c r="O11" s="277"/>
      <c r="P11" s="277"/>
      <c r="Q11" s="277"/>
    </row>
    <row r="12" spans="1:17" ht="26.25" customHeight="1">
      <c r="A12" s="77"/>
      <c r="B12" s="219"/>
      <c r="C12" s="219"/>
      <c r="D12" s="279" t="s">
        <v>520</v>
      </c>
      <c r="E12" s="279"/>
      <c r="F12" s="276" t="s">
        <v>521</v>
      </c>
      <c r="G12" s="276"/>
      <c r="H12" s="276"/>
      <c r="I12" s="277" t="s">
        <v>517</v>
      </c>
      <c r="J12" s="277"/>
      <c r="K12" s="217" t="s">
        <v>200</v>
      </c>
      <c r="L12" s="217" t="s">
        <v>518</v>
      </c>
      <c r="M12" s="277" t="s">
        <v>519</v>
      </c>
      <c r="N12" s="277"/>
      <c r="O12" s="277"/>
      <c r="P12" s="277"/>
      <c r="Q12" s="277"/>
    </row>
    <row r="13" spans="1:17" ht="21" customHeight="1">
      <c r="A13" s="77"/>
      <c r="B13" s="219"/>
      <c r="C13" s="218" t="s">
        <v>441</v>
      </c>
      <c r="D13" s="275"/>
      <c r="E13" s="275"/>
      <c r="F13" s="276" t="s">
        <v>442</v>
      </c>
      <c r="G13" s="276"/>
      <c r="H13" s="276"/>
      <c r="I13" s="277" t="s">
        <v>443</v>
      </c>
      <c r="J13" s="277"/>
      <c r="K13" s="217" t="s">
        <v>200</v>
      </c>
      <c r="L13" s="217" t="s">
        <v>522</v>
      </c>
      <c r="M13" s="277" t="s">
        <v>523</v>
      </c>
      <c r="N13" s="277"/>
      <c r="O13" s="277"/>
      <c r="P13" s="277"/>
      <c r="Q13" s="277"/>
    </row>
    <row r="14" spans="1:17" ht="27.75" customHeight="1">
      <c r="A14" s="77"/>
      <c r="B14" s="219"/>
      <c r="C14" s="220"/>
      <c r="D14" s="275"/>
      <c r="E14" s="275"/>
      <c r="F14" s="276" t="s">
        <v>201</v>
      </c>
      <c r="G14" s="276"/>
      <c r="H14" s="276"/>
      <c r="I14" s="277" t="s">
        <v>200</v>
      </c>
      <c r="J14" s="277"/>
      <c r="K14" s="217" t="s">
        <v>200</v>
      </c>
      <c r="L14" s="217" t="s">
        <v>200</v>
      </c>
      <c r="M14" s="277" t="s">
        <v>200</v>
      </c>
      <c r="N14" s="277"/>
      <c r="O14" s="277"/>
      <c r="P14" s="277"/>
      <c r="Q14" s="277"/>
    </row>
    <row r="15" spans="1:17" ht="36" customHeight="1">
      <c r="A15" s="77"/>
      <c r="B15" s="219"/>
      <c r="C15" s="219"/>
      <c r="D15" s="279" t="s">
        <v>524</v>
      </c>
      <c r="E15" s="279"/>
      <c r="F15" s="276" t="s">
        <v>525</v>
      </c>
      <c r="G15" s="276"/>
      <c r="H15" s="276"/>
      <c r="I15" s="277" t="s">
        <v>526</v>
      </c>
      <c r="J15" s="277"/>
      <c r="K15" s="217" t="s">
        <v>200</v>
      </c>
      <c r="L15" s="217" t="s">
        <v>522</v>
      </c>
      <c r="M15" s="277" t="s">
        <v>527</v>
      </c>
      <c r="N15" s="277"/>
      <c r="O15" s="277"/>
      <c r="P15" s="277"/>
      <c r="Q15" s="277"/>
    </row>
    <row r="16" spans="1:17" ht="20.25" customHeight="1">
      <c r="A16" s="77"/>
      <c r="B16" s="218" t="s">
        <v>213</v>
      </c>
      <c r="C16" s="219"/>
      <c r="D16" s="275"/>
      <c r="E16" s="275"/>
      <c r="F16" s="276" t="s">
        <v>212</v>
      </c>
      <c r="G16" s="276"/>
      <c r="H16" s="276"/>
      <c r="I16" s="277" t="s">
        <v>528</v>
      </c>
      <c r="J16" s="277"/>
      <c r="K16" s="217" t="s">
        <v>200</v>
      </c>
      <c r="L16" s="217" t="s">
        <v>529</v>
      </c>
      <c r="M16" s="277" t="s">
        <v>530</v>
      </c>
      <c r="N16" s="277"/>
      <c r="O16" s="277"/>
      <c r="P16" s="277"/>
      <c r="Q16" s="277"/>
    </row>
    <row r="17" spans="1:17" ht="27.75" customHeight="1">
      <c r="A17" s="77"/>
      <c r="B17" s="220"/>
      <c r="C17" s="219"/>
      <c r="D17" s="275"/>
      <c r="E17" s="275"/>
      <c r="F17" s="276" t="s">
        <v>201</v>
      </c>
      <c r="G17" s="276"/>
      <c r="H17" s="276"/>
      <c r="I17" s="277" t="s">
        <v>200</v>
      </c>
      <c r="J17" s="277"/>
      <c r="K17" s="217" t="s">
        <v>200</v>
      </c>
      <c r="L17" s="217" t="s">
        <v>200</v>
      </c>
      <c r="M17" s="277" t="s">
        <v>200</v>
      </c>
      <c r="N17" s="277"/>
      <c r="O17" s="277"/>
      <c r="P17" s="277"/>
      <c r="Q17" s="277"/>
    </row>
    <row r="18" spans="1:17" ht="20.25" customHeight="1">
      <c r="A18" s="77"/>
      <c r="B18" s="219"/>
      <c r="C18" s="218" t="s">
        <v>398</v>
      </c>
      <c r="D18" s="275"/>
      <c r="E18" s="275"/>
      <c r="F18" s="276" t="s">
        <v>399</v>
      </c>
      <c r="G18" s="276"/>
      <c r="H18" s="276"/>
      <c r="I18" s="277" t="s">
        <v>531</v>
      </c>
      <c r="J18" s="277"/>
      <c r="K18" s="217" t="s">
        <v>200</v>
      </c>
      <c r="L18" s="217" t="s">
        <v>529</v>
      </c>
      <c r="M18" s="277" t="s">
        <v>532</v>
      </c>
      <c r="N18" s="277"/>
      <c r="O18" s="277"/>
      <c r="P18" s="277"/>
      <c r="Q18" s="277"/>
    </row>
    <row r="19" spans="1:17" ht="30" customHeight="1">
      <c r="A19" s="77"/>
      <c r="B19" s="219"/>
      <c r="C19" s="220"/>
      <c r="D19" s="275"/>
      <c r="E19" s="275"/>
      <c r="F19" s="276" t="s">
        <v>201</v>
      </c>
      <c r="G19" s="276"/>
      <c r="H19" s="276"/>
      <c r="I19" s="277" t="s">
        <v>200</v>
      </c>
      <c r="J19" s="277"/>
      <c r="K19" s="217" t="s">
        <v>200</v>
      </c>
      <c r="L19" s="217" t="s">
        <v>200</v>
      </c>
      <c r="M19" s="277" t="s">
        <v>200</v>
      </c>
      <c r="N19" s="277"/>
      <c r="O19" s="277"/>
      <c r="P19" s="277"/>
      <c r="Q19" s="277"/>
    </row>
    <row r="20" spans="1:17" ht="20.25" customHeight="1">
      <c r="A20" s="77"/>
      <c r="B20" s="219"/>
      <c r="C20" s="219"/>
      <c r="D20" s="279" t="s">
        <v>207</v>
      </c>
      <c r="E20" s="279"/>
      <c r="F20" s="276" t="s">
        <v>206</v>
      </c>
      <c r="G20" s="276"/>
      <c r="H20" s="276"/>
      <c r="I20" s="277" t="s">
        <v>444</v>
      </c>
      <c r="J20" s="277"/>
      <c r="K20" s="217" t="s">
        <v>200</v>
      </c>
      <c r="L20" s="217" t="s">
        <v>533</v>
      </c>
      <c r="M20" s="277" t="s">
        <v>534</v>
      </c>
      <c r="N20" s="277"/>
      <c r="O20" s="277"/>
      <c r="P20" s="277"/>
      <c r="Q20" s="277"/>
    </row>
    <row r="21" spans="1:17" ht="28.5" customHeight="1">
      <c r="A21" s="77"/>
      <c r="B21" s="219"/>
      <c r="C21" s="219"/>
      <c r="D21" s="279" t="s">
        <v>535</v>
      </c>
      <c r="E21" s="279"/>
      <c r="F21" s="276" t="s">
        <v>536</v>
      </c>
      <c r="G21" s="276"/>
      <c r="H21" s="276"/>
      <c r="I21" s="277" t="s">
        <v>537</v>
      </c>
      <c r="J21" s="277"/>
      <c r="K21" s="217" t="s">
        <v>200</v>
      </c>
      <c r="L21" s="217" t="s">
        <v>538</v>
      </c>
      <c r="M21" s="277" t="s">
        <v>539</v>
      </c>
      <c r="N21" s="277"/>
      <c r="O21" s="277"/>
      <c r="P21" s="277"/>
      <c r="Q21" s="277"/>
    </row>
    <row r="22" spans="2:17" ht="22.5" customHeight="1">
      <c r="B22" s="218" t="s">
        <v>211</v>
      </c>
      <c r="C22" s="219"/>
      <c r="D22" s="275"/>
      <c r="E22" s="275"/>
      <c r="F22" s="276" t="s">
        <v>210</v>
      </c>
      <c r="G22" s="276"/>
      <c r="H22" s="276"/>
      <c r="I22" s="277" t="s">
        <v>446</v>
      </c>
      <c r="J22" s="277"/>
      <c r="K22" s="217" t="s">
        <v>200</v>
      </c>
      <c r="L22" s="217" t="s">
        <v>540</v>
      </c>
      <c r="M22" s="277" t="s">
        <v>541</v>
      </c>
      <c r="N22" s="277"/>
      <c r="O22" s="277"/>
      <c r="P22" s="277"/>
      <c r="Q22" s="277"/>
    </row>
    <row r="23" spans="2:17" ht="28.5" customHeight="1">
      <c r="B23" s="220"/>
      <c r="C23" s="219"/>
      <c r="D23" s="275"/>
      <c r="E23" s="275"/>
      <c r="F23" s="276" t="s">
        <v>201</v>
      </c>
      <c r="G23" s="276"/>
      <c r="H23" s="276"/>
      <c r="I23" s="277" t="s">
        <v>200</v>
      </c>
      <c r="J23" s="277"/>
      <c r="K23" s="217" t="s">
        <v>200</v>
      </c>
      <c r="L23" s="217" t="s">
        <v>200</v>
      </c>
      <c r="M23" s="277" t="s">
        <v>200</v>
      </c>
      <c r="N23" s="277"/>
      <c r="O23" s="277"/>
      <c r="P23" s="277"/>
      <c r="Q23" s="277"/>
    </row>
    <row r="24" spans="2:17" ht="20.25" customHeight="1">
      <c r="B24" s="219"/>
      <c r="C24" s="218" t="s">
        <v>209</v>
      </c>
      <c r="D24" s="275"/>
      <c r="E24" s="275"/>
      <c r="F24" s="276" t="s">
        <v>208</v>
      </c>
      <c r="G24" s="276"/>
      <c r="H24" s="276"/>
      <c r="I24" s="277" t="s">
        <v>447</v>
      </c>
      <c r="J24" s="277"/>
      <c r="K24" s="217" t="s">
        <v>200</v>
      </c>
      <c r="L24" s="217" t="s">
        <v>540</v>
      </c>
      <c r="M24" s="277" t="s">
        <v>542</v>
      </c>
      <c r="N24" s="277"/>
      <c r="O24" s="277"/>
      <c r="P24" s="277"/>
      <c r="Q24" s="277"/>
    </row>
    <row r="25" spans="2:17" ht="27.75" customHeight="1">
      <c r="B25" s="219"/>
      <c r="C25" s="220"/>
      <c r="D25" s="275"/>
      <c r="E25" s="275"/>
      <c r="F25" s="276" t="s">
        <v>201</v>
      </c>
      <c r="G25" s="276"/>
      <c r="H25" s="276"/>
      <c r="I25" s="277" t="s">
        <v>200</v>
      </c>
      <c r="J25" s="277"/>
      <c r="K25" s="217" t="s">
        <v>200</v>
      </c>
      <c r="L25" s="217" t="s">
        <v>200</v>
      </c>
      <c r="M25" s="277" t="s">
        <v>200</v>
      </c>
      <c r="N25" s="277"/>
      <c r="O25" s="277"/>
      <c r="P25" s="277"/>
      <c r="Q25" s="277"/>
    </row>
    <row r="26" spans="2:17" ht="25.5" customHeight="1">
      <c r="B26" s="219"/>
      <c r="C26" s="219"/>
      <c r="D26" s="279" t="s">
        <v>543</v>
      </c>
      <c r="E26" s="279"/>
      <c r="F26" s="276" t="s">
        <v>544</v>
      </c>
      <c r="G26" s="276"/>
      <c r="H26" s="276"/>
      <c r="I26" s="277" t="s">
        <v>545</v>
      </c>
      <c r="J26" s="277"/>
      <c r="K26" s="217" t="s">
        <v>200</v>
      </c>
      <c r="L26" s="217" t="s">
        <v>437</v>
      </c>
      <c r="M26" s="277" t="s">
        <v>546</v>
      </c>
      <c r="N26" s="277"/>
      <c r="O26" s="277"/>
      <c r="P26" s="277"/>
      <c r="Q26" s="277"/>
    </row>
    <row r="27" spans="2:17" ht="18.75" customHeight="1">
      <c r="B27" s="219"/>
      <c r="C27" s="219"/>
      <c r="D27" s="279" t="s">
        <v>207</v>
      </c>
      <c r="E27" s="279"/>
      <c r="F27" s="276" t="s">
        <v>206</v>
      </c>
      <c r="G27" s="276"/>
      <c r="H27" s="276"/>
      <c r="I27" s="277" t="s">
        <v>448</v>
      </c>
      <c r="J27" s="277"/>
      <c r="K27" s="217" t="s">
        <v>200</v>
      </c>
      <c r="L27" s="217" t="s">
        <v>547</v>
      </c>
      <c r="M27" s="277" t="s">
        <v>548</v>
      </c>
      <c r="N27" s="277"/>
      <c r="O27" s="277"/>
      <c r="P27" s="277"/>
      <c r="Q27" s="277"/>
    </row>
    <row r="28" spans="2:17" ht="22.5" customHeight="1">
      <c r="B28" s="218" t="s">
        <v>280</v>
      </c>
      <c r="C28" s="219"/>
      <c r="D28" s="275"/>
      <c r="E28" s="275"/>
      <c r="F28" s="276" t="s">
        <v>281</v>
      </c>
      <c r="G28" s="276"/>
      <c r="H28" s="276"/>
      <c r="I28" s="277" t="s">
        <v>449</v>
      </c>
      <c r="J28" s="277"/>
      <c r="K28" s="217" t="s">
        <v>200</v>
      </c>
      <c r="L28" s="217" t="s">
        <v>549</v>
      </c>
      <c r="M28" s="277" t="s">
        <v>550</v>
      </c>
      <c r="N28" s="277"/>
      <c r="O28" s="277"/>
      <c r="P28" s="277"/>
      <c r="Q28" s="277"/>
    </row>
    <row r="29" spans="2:17" ht="29.25" customHeight="1">
      <c r="B29" s="220"/>
      <c r="C29" s="219"/>
      <c r="D29" s="275"/>
      <c r="E29" s="275"/>
      <c r="F29" s="276" t="s">
        <v>201</v>
      </c>
      <c r="G29" s="276"/>
      <c r="H29" s="276"/>
      <c r="I29" s="277" t="s">
        <v>200</v>
      </c>
      <c r="J29" s="277"/>
      <c r="K29" s="217" t="s">
        <v>200</v>
      </c>
      <c r="L29" s="217" t="s">
        <v>200</v>
      </c>
      <c r="M29" s="277" t="s">
        <v>200</v>
      </c>
      <c r="N29" s="277"/>
      <c r="O29" s="277"/>
      <c r="P29" s="277"/>
      <c r="Q29" s="277"/>
    </row>
    <row r="30" spans="2:17" ht="21.75" customHeight="1">
      <c r="B30" s="219"/>
      <c r="C30" s="218" t="s">
        <v>401</v>
      </c>
      <c r="D30" s="275"/>
      <c r="E30" s="275"/>
      <c r="F30" s="276" t="s">
        <v>402</v>
      </c>
      <c r="G30" s="276"/>
      <c r="H30" s="276"/>
      <c r="I30" s="277" t="s">
        <v>450</v>
      </c>
      <c r="J30" s="277"/>
      <c r="K30" s="217" t="s">
        <v>200</v>
      </c>
      <c r="L30" s="217" t="s">
        <v>549</v>
      </c>
      <c r="M30" s="277" t="s">
        <v>551</v>
      </c>
      <c r="N30" s="277"/>
      <c r="O30" s="277"/>
      <c r="P30" s="277"/>
      <c r="Q30" s="277"/>
    </row>
    <row r="31" spans="2:17" ht="27" customHeight="1">
      <c r="B31" s="219"/>
      <c r="C31" s="220"/>
      <c r="D31" s="275"/>
      <c r="E31" s="275"/>
      <c r="F31" s="276" t="s">
        <v>201</v>
      </c>
      <c r="G31" s="276"/>
      <c r="H31" s="276"/>
      <c r="I31" s="277" t="s">
        <v>200</v>
      </c>
      <c r="J31" s="277"/>
      <c r="K31" s="217" t="s">
        <v>200</v>
      </c>
      <c r="L31" s="217" t="s">
        <v>200</v>
      </c>
      <c r="M31" s="277" t="s">
        <v>200</v>
      </c>
      <c r="N31" s="277"/>
      <c r="O31" s="277"/>
      <c r="P31" s="277"/>
      <c r="Q31" s="277"/>
    </row>
    <row r="32" spans="2:17" ht="30" customHeight="1">
      <c r="B32" s="219"/>
      <c r="C32" s="219"/>
      <c r="D32" s="279" t="s">
        <v>497</v>
      </c>
      <c r="E32" s="279"/>
      <c r="F32" s="276" t="s">
        <v>552</v>
      </c>
      <c r="G32" s="276"/>
      <c r="H32" s="276"/>
      <c r="I32" s="277" t="s">
        <v>553</v>
      </c>
      <c r="J32" s="277"/>
      <c r="K32" s="217" t="s">
        <v>200</v>
      </c>
      <c r="L32" s="217" t="s">
        <v>549</v>
      </c>
      <c r="M32" s="277" t="s">
        <v>554</v>
      </c>
      <c r="N32" s="277"/>
      <c r="O32" s="277"/>
      <c r="P32" s="277"/>
      <c r="Q32" s="277"/>
    </row>
    <row r="33" spans="2:17" ht="21.75" customHeight="1">
      <c r="B33" s="285" t="s">
        <v>205</v>
      </c>
      <c r="C33" s="285"/>
      <c r="D33" s="285"/>
      <c r="E33" s="285"/>
      <c r="F33" s="285"/>
      <c r="G33" s="285"/>
      <c r="H33" s="194" t="s">
        <v>203</v>
      </c>
      <c r="I33" s="278" t="s">
        <v>555</v>
      </c>
      <c r="J33" s="278"/>
      <c r="K33" s="221" t="s">
        <v>200</v>
      </c>
      <c r="L33" s="221" t="s">
        <v>556</v>
      </c>
      <c r="M33" s="278" t="s">
        <v>557</v>
      </c>
      <c r="N33" s="278"/>
      <c r="O33" s="278"/>
      <c r="P33" s="278"/>
      <c r="Q33" s="278"/>
    </row>
    <row r="34" spans="2:17" ht="30" customHeight="1">
      <c r="B34" s="275"/>
      <c r="C34" s="275"/>
      <c r="D34" s="275"/>
      <c r="E34" s="275"/>
      <c r="F34" s="276" t="s">
        <v>201</v>
      </c>
      <c r="G34" s="276"/>
      <c r="H34" s="276"/>
      <c r="I34" s="277" t="s">
        <v>451</v>
      </c>
      <c r="J34" s="277"/>
      <c r="K34" s="217" t="s">
        <v>200</v>
      </c>
      <c r="L34" s="217" t="s">
        <v>200</v>
      </c>
      <c r="M34" s="277" t="s">
        <v>451</v>
      </c>
      <c r="N34" s="277"/>
      <c r="O34" s="277"/>
      <c r="P34" s="277"/>
      <c r="Q34" s="277"/>
    </row>
    <row r="35" spans="2:17" ht="18" customHeight="1">
      <c r="B35" s="280" t="s">
        <v>204</v>
      </c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</row>
    <row r="36" spans="2:17" ht="25.5" customHeight="1">
      <c r="B36" s="218" t="s">
        <v>215</v>
      </c>
      <c r="C36" s="219"/>
      <c r="D36" s="275"/>
      <c r="E36" s="275"/>
      <c r="F36" s="276" t="s">
        <v>252</v>
      </c>
      <c r="G36" s="276"/>
      <c r="H36" s="276"/>
      <c r="I36" s="277" t="s">
        <v>558</v>
      </c>
      <c r="J36" s="277"/>
      <c r="K36" s="217" t="s">
        <v>559</v>
      </c>
      <c r="L36" s="217" t="s">
        <v>200</v>
      </c>
      <c r="M36" s="277" t="s">
        <v>560</v>
      </c>
      <c r="N36" s="277"/>
      <c r="O36" s="277"/>
      <c r="P36" s="277"/>
      <c r="Q36" s="277"/>
    </row>
    <row r="37" spans="2:17" ht="27" customHeight="1">
      <c r="B37" s="220"/>
      <c r="C37" s="219"/>
      <c r="D37" s="275"/>
      <c r="E37" s="275"/>
      <c r="F37" s="276" t="s">
        <v>201</v>
      </c>
      <c r="G37" s="276"/>
      <c r="H37" s="276"/>
      <c r="I37" s="277" t="s">
        <v>561</v>
      </c>
      <c r="J37" s="277"/>
      <c r="K37" s="217" t="s">
        <v>559</v>
      </c>
      <c r="L37" s="217" t="s">
        <v>200</v>
      </c>
      <c r="M37" s="277" t="s">
        <v>562</v>
      </c>
      <c r="N37" s="277"/>
      <c r="O37" s="277"/>
      <c r="P37" s="277"/>
      <c r="Q37" s="277"/>
    </row>
    <row r="38" spans="2:17" ht="18" customHeight="1">
      <c r="B38" s="219"/>
      <c r="C38" s="218" t="s">
        <v>214</v>
      </c>
      <c r="D38" s="275"/>
      <c r="E38" s="275"/>
      <c r="F38" s="276" t="s">
        <v>455</v>
      </c>
      <c r="G38" s="276"/>
      <c r="H38" s="276"/>
      <c r="I38" s="277" t="s">
        <v>558</v>
      </c>
      <c r="J38" s="277"/>
      <c r="K38" s="217" t="s">
        <v>559</v>
      </c>
      <c r="L38" s="217" t="s">
        <v>200</v>
      </c>
      <c r="M38" s="277" t="s">
        <v>560</v>
      </c>
      <c r="N38" s="277"/>
      <c r="O38" s="277"/>
      <c r="P38" s="277"/>
      <c r="Q38" s="277"/>
    </row>
    <row r="39" spans="2:17" ht="27" customHeight="1">
      <c r="B39" s="219"/>
      <c r="C39" s="220"/>
      <c r="D39" s="275"/>
      <c r="E39" s="275"/>
      <c r="F39" s="276" t="s">
        <v>201</v>
      </c>
      <c r="G39" s="276"/>
      <c r="H39" s="276"/>
      <c r="I39" s="277" t="s">
        <v>561</v>
      </c>
      <c r="J39" s="277"/>
      <c r="K39" s="217" t="s">
        <v>559</v>
      </c>
      <c r="L39" s="217" t="s">
        <v>200</v>
      </c>
      <c r="M39" s="277" t="s">
        <v>562</v>
      </c>
      <c r="N39" s="277"/>
      <c r="O39" s="277"/>
      <c r="P39" s="277"/>
      <c r="Q39" s="277"/>
    </row>
    <row r="40" spans="2:17" ht="52.5" customHeight="1">
      <c r="B40" s="219"/>
      <c r="C40" s="219"/>
      <c r="D40" s="279" t="s">
        <v>563</v>
      </c>
      <c r="E40" s="279"/>
      <c r="F40" s="276" t="s">
        <v>564</v>
      </c>
      <c r="G40" s="276"/>
      <c r="H40" s="276"/>
      <c r="I40" s="277" t="s">
        <v>561</v>
      </c>
      <c r="J40" s="277"/>
      <c r="K40" s="217" t="s">
        <v>559</v>
      </c>
      <c r="L40" s="217" t="s">
        <v>200</v>
      </c>
      <c r="M40" s="277" t="s">
        <v>562</v>
      </c>
      <c r="N40" s="277"/>
      <c r="O40" s="277"/>
      <c r="P40" s="277"/>
      <c r="Q40" s="277"/>
    </row>
    <row r="41" spans="2:17" ht="19.5" customHeight="1">
      <c r="B41" s="218" t="s">
        <v>10</v>
      </c>
      <c r="C41" s="219"/>
      <c r="D41" s="275"/>
      <c r="E41" s="275"/>
      <c r="F41" s="276" t="s">
        <v>389</v>
      </c>
      <c r="G41" s="276"/>
      <c r="H41" s="276"/>
      <c r="I41" s="277" t="s">
        <v>452</v>
      </c>
      <c r="J41" s="277"/>
      <c r="K41" s="217" t="s">
        <v>200</v>
      </c>
      <c r="L41" s="217" t="s">
        <v>565</v>
      </c>
      <c r="M41" s="277" t="s">
        <v>566</v>
      </c>
      <c r="N41" s="277"/>
      <c r="O41" s="277"/>
      <c r="P41" s="277"/>
      <c r="Q41" s="277"/>
    </row>
    <row r="42" spans="2:17" ht="30" customHeight="1">
      <c r="B42" s="220"/>
      <c r="C42" s="219"/>
      <c r="D42" s="275"/>
      <c r="E42" s="275"/>
      <c r="F42" s="276" t="s">
        <v>201</v>
      </c>
      <c r="G42" s="276"/>
      <c r="H42" s="276"/>
      <c r="I42" s="277" t="s">
        <v>403</v>
      </c>
      <c r="J42" s="277"/>
      <c r="K42" s="217" t="s">
        <v>200</v>
      </c>
      <c r="L42" s="217" t="s">
        <v>565</v>
      </c>
      <c r="M42" s="277" t="s">
        <v>567</v>
      </c>
      <c r="N42" s="277"/>
      <c r="O42" s="277"/>
      <c r="P42" s="277"/>
      <c r="Q42" s="277"/>
    </row>
    <row r="43" spans="2:17" ht="16.5" customHeight="1">
      <c r="B43" s="219"/>
      <c r="C43" s="218" t="s">
        <v>568</v>
      </c>
      <c r="D43" s="275"/>
      <c r="E43" s="275"/>
      <c r="F43" s="276" t="s">
        <v>9</v>
      </c>
      <c r="G43" s="276"/>
      <c r="H43" s="276"/>
      <c r="I43" s="277" t="s">
        <v>200</v>
      </c>
      <c r="J43" s="277"/>
      <c r="K43" s="217" t="s">
        <v>200</v>
      </c>
      <c r="L43" s="217" t="s">
        <v>565</v>
      </c>
      <c r="M43" s="277" t="s">
        <v>565</v>
      </c>
      <c r="N43" s="277"/>
      <c r="O43" s="277"/>
      <c r="P43" s="277"/>
      <c r="Q43" s="277"/>
    </row>
    <row r="44" spans="2:17" ht="27.75" customHeight="1">
      <c r="B44" s="219"/>
      <c r="C44" s="220"/>
      <c r="D44" s="275"/>
      <c r="E44" s="275"/>
      <c r="F44" s="276" t="s">
        <v>201</v>
      </c>
      <c r="G44" s="276"/>
      <c r="H44" s="276"/>
      <c r="I44" s="277" t="s">
        <v>200</v>
      </c>
      <c r="J44" s="277"/>
      <c r="K44" s="217" t="s">
        <v>200</v>
      </c>
      <c r="L44" s="217" t="s">
        <v>565</v>
      </c>
      <c r="M44" s="277" t="s">
        <v>565</v>
      </c>
      <c r="N44" s="277"/>
      <c r="O44" s="277"/>
      <c r="P44" s="277"/>
      <c r="Q44" s="277"/>
    </row>
    <row r="45" spans="2:17" ht="61.5" customHeight="1">
      <c r="B45" s="219"/>
      <c r="C45" s="219"/>
      <c r="D45" s="279" t="s">
        <v>569</v>
      </c>
      <c r="E45" s="279"/>
      <c r="F45" s="276" t="s">
        <v>570</v>
      </c>
      <c r="G45" s="276"/>
      <c r="H45" s="276"/>
      <c r="I45" s="277" t="s">
        <v>200</v>
      </c>
      <c r="J45" s="277"/>
      <c r="K45" s="217" t="s">
        <v>200</v>
      </c>
      <c r="L45" s="217" t="s">
        <v>565</v>
      </c>
      <c r="M45" s="277" t="s">
        <v>565</v>
      </c>
      <c r="N45" s="277"/>
      <c r="O45" s="277"/>
      <c r="P45" s="277"/>
      <c r="Q45" s="277"/>
    </row>
    <row r="46" spans="2:17" ht="21.75" customHeight="1">
      <c r="B46" s="285" t="s">
        <v>204</v>
      </c>
      <c r="C46" s="285"/>
      <c r="D46" s="285"/>
      <c r="E46" s="285"/>
      <c r="F46" s="285"/>
      <c r="G46" s="285"/>
      <c r="H46" s="194" t="s">
        <v>203</v>
      </c>
      <c r="I46" s="278" t="s">
        <v>453</v>
      </c>
      <c r="J46" s="278"/>
      <c r="K46" s="221" t="s">
        <v>559</v>
      </c>
      <c r="L46" s="221" t="s">
        <v>565</v>
      </c>
      <c r="M46" s="278" t="s">
        <v>453</v>
      </c>
      <c r="N46" s="278"/>
      <c r="O46" s="278"/>
      <c r="P46" s="278"/>
      <c r="Q46" s="278"/>
    </row>
    <row r="47" spans="2:17" ht="27.75" customHeight="1">
      <c r="B47" s="275"/>
      <c r="C47" s="275"/>
      <c r="D47" s="275"/>
      <c r="E47" s="275"/>
      <c r="F47" s="276" t="s">
        <v>201</v>
      </c>
      <c r="G47" s="276"/>
      <c r="H47" s="276"/>
      <c r="I47" s="277" t="s">
        <v>404</v>
      </c>
      <c r="J47" s="277"/>
      <c r="K47" s="217" t="s">
        <v>559</v>
      </c>
      <c r="L47" s="217" t="s">
        <v>565</v>
      </c>
      <c r="M47" s="277" t="s">
        <v>404</v>
      </c>
      <c r="N47" s="277"/>
      <c r="O47" s="277"/>
      <c r="P47" s="277"/>
      <c r="Q47" s="277"/>
    </row>
    <row r="48" spans="2:17" ht="27" customHeight="1">
      <c r="B48" s="280" t="s">
        <v>202</v>
      </c>
      <c r="C48" s="280"/>
      <c r="D48" s="280"/>
      <c r="E48" s="280"/>
      <c r="F48" s="280"/>
      <c r="G48" s="280"/>
      <c r="H48" s="280"/>
      <c r="I48" s="278" t="s">
        <v>571</v>
      </c>
      <c r="J48" s="278"/>
      <c r="K48" s="221" t="s">
        <v>559</v>
      </c>
      <c r="L48" s="221" t="s">
        <v>572</v>
      </c>
      <c r="M48" s="278" t="s">
        <v>573</v>
      </c>
      <c r="N48" s="278"/>
      <c r="O48" s="278"/>
      <c r="P48" s="278"/>
      <c r="Q48" s="278"/>
    </row>
    <row r="49" spans="2:17" ht="35.25" customHeight="1">
      <c r="B49" s="280"/>
      <c r="C49" s="280"/>
      <c r="D49" s="280"/>
      <c r="E49" s="280"/>
      <c r="F49" s="273" t="s">
        <v>201</v>
      </c>
      <c r="G49" s="273"/>
      <c r="H49" s="273"/>
      <c r="I49" s="274" t="s">
        <v>454</v>
      </c>
      <c r="J49" s="274"/>
      <c r="K49" s="222" t="s">
        <v>559</v>
      </c>
      <c r="L49" s="222" t="s">
        <v>565</v>
      </c>
      <c r="M49" s="274" t="s">
        <v>454</v>
      </c>
      <c r="N49" s="274"/>
      <c r="O49" s="274"/>
      <c r="P49" s="274"/>
      <c r="Q49" s="274"/>
    </row>
    <row r="50" spans="2:17" ht="21.75" customHeight="1">
      <c r="B50" s="286" t="s">
        <v>199</v>
      </c>
      <c r="C50" s="286"/>
      <c r="D50" s="286"/>
      <c r="E50" s="286"/>
      <c r="F50" s="286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</row>
  </sheetData>
  <sheetProtection/>
  <mergeCells count="176">
    <mergeCell ref="B35:Q35"/>
    <mergeCell ref="B46:G46"/>
    <mergeCell ref="B47:E47"/>
    <mergeCell ref="B48:H48"/>
    <mergeCell ref="B49:E49"/>
    <mergeCell ref="M42:Q42"/>
    <mergeCell ref="M39:Q39"/>
    <mergeCell ref="I40:J40"/>
    <mergeCell ref="M40:Q40"/>
    <mergeCell ref="I41:J41"/>
    <mergeCell ref="M41:Q41"/>
    <mergeCell ref="I39:J39"/>
    <mergeCell ref="B50:F50"/>
    <mergeCell ref="G50:Q50"/>
    <mergeCell ref="D30:E30"/>
    <mergeCell ref="F30:H30"/>
    <mergeCell ref="D38:E38"/>
    <mergeCell ref="F38:H38"/>
    <mergeCell ref="I38:J38"/>
    <mergeCell ref="M38:Q38"/>
    <mergeCell ref="D20:E20"/>
    <mergeCell ref="D21:E21"/>
    <mergeCell ref="F21:H21"/>
    <mergeCell ref="I21:J21"/>
    <mergeCell ref="M21:Q21"/>
    <mergeCell ref="M30:Q30"/>
    <mergeCell ref="I29:J29"/>
    <mergeCell ref="I27:J27"/>
    <mergeCell ref="M27:Q27"/>
    <mergeCell ref="D28:E28"/>
    <mergeCell ref="I32:J32"/>
    <mergeCell ref="M32:Q32"/>
    <mergeCell ref="I34:J34"/>
    <mergeCell ref="F27:H27"/>
    <mergeCell ref="D25:E25"/>
    <mergeCell ref="D26:E26"/>
    <mergeCell ref="F26:H26"/>
    <mergeCell ref="D29:E29"/>
    <mergeCell ref="F29:H29"/>
    <mergeCell ref="M34:Q34"/>
    <mergeCell ref="F34:H34"/>
    <mergeCell ref="D31:E31"/>
    <mergeCell ref="D32:E32"/>
    <mergeCell ref="I33:J33"/>
    <mergeCell ref="B33:G33"/>
    <mergeCell ref="B34:E34"/>
    <mergeCell ref="I31:J31"/>
    <mergeCell ref="M31:Q31"/>
    <mergeCell ref="F32:H32"/>
    <mergeCell ref="F28:H28"/>
    <mergeCell ref="I28:J28"/>
    <mergeCell ref="M28:Q28"/>
    <mergeCell ref="I30:J30"/>
    <mergeCell ref="M29:Q29"/>
    <mergeCell ref="D27:E27"/>
    <mergeCell ref="D18:E18"/>
    <mergeCell ref="D19:E19"/>
    <mergeCell ref="F19:H19"/>
    <mergeCell ref="F18:H18"/>
    <mergeCell ref="F25:H25"/>
    <mergeCell ref="D22:E22"/>
    <mergeCell ref="F22:H22"/>
    <mergeCell ref="D23:E23"/>
    <mergeCell ref="D24:E24"/>
    <mergeCell ref="F24:H24"/>
    <mergeCell ref="F14:H14"/>
    <mergeCell ref="I14:J14"/>
    <mergeCell ref="F20:H20"/>
    <mergeCell ref="M18:Q18"/>
    <mergeCell ref="I18:J18"/>
    <mergeCell ref="I19:J19"/>
    <mergeCell ref="M19:Q19"/>
    <mergeCell ref="D14:E14"/>
    <mergeCell ref="D15:E15"/>
    <mergeCell ref="F15:H15"/>
    <mergeCell ref="D17:E17"/>
    <mergeCell ref="F17:H17"/>
    <mergeCell ref="M17:Q17"/>
    <mergeCell ref="M15:Q15"/>
    <mergeCell ref="I15:J15"/>
    <mergeCell ref="D16:E16"/>
    <mergeCell ref="F16:H16"/>
    <mergeCell ref="M13:Q13"/>
    <mergeCell ref="M20:Q20"/>
    <mergeCell ref="I20:J20"/>
    <mergeCell ref="M11:Q11"/>
    <mergeCell ref="I16:J16"/>
    <mergeCell ref="I17:J17"/>
    <mergeCell ref="M14:Q14"/>
    <mergeCell ref="M16:Q16"/>
    <mergeCell ref="I12:J12"/>
    <mergeCell ref="I13:J13"/>
    <mergeCell ref="F12:H12"/>
    <mergeCell ref="I11:J11"/>
    <mergeCell ref="D11:E11"/>
    <mergeCell ref="D12:E12"/>
    <mergeCell ref="D13:E13"/>
    <mergeCell ref="F13:H13"/>
    <mergeCell ref="I9:J9"/>
    <mergeCell ref="F8:H8"/>
    <mergeCell ref="F10:H10"/>
    <mergeCell ref="M8:Q8"/>
    <mergeCell ref="D8:E8"/>
    <mergeCell ref="F11:H11"/>
    <mergeCell ref="M12:Q12"/>
    <mergeCell ref="D9:E9"/>
    <mergeCell ref="K1:P1"/>
    <mergeCell ref="A2:P2"/>
    <mergeCell ref="D5:E5"/>
    <mergeCell ref="M5:Q5"/>
    <mergeCell ref="D6:E6"/>
    <mergeCell ref="I5:J5"/>
    <mergeCell ref="F5:H5"/>
    <mergeCell ref="O3:P3"/>
    <mergeCell ref="I6:J6"/>
    <mergeCell ref="M6:Q6"/>
    <mergeCell ref="F6:H6"/>
    <mergeCell ref="B7:Q7"/>
    <mergeCell ref="M9:Q9"/>
    <mergeCell ref="I10:J10"/>
    <mergeCell ref="F9:H9"/>
    <mergeCell ref="M10:Q10"/>
    <mergeCell ref="I8:J8"/>
    <mergeCell ref="D10:E10"/>
    <mergeCell ref="I22:J22"/>
    <mergeCell ref="M25:Q25"/>
    <mergeCell ref="I23:J23"/>
    <mergeCell ref="M23:Q23"/>
    <mergeCell ref="I25:J25"/>
    <mergeCell ref="I24:J24"/>
    <mergeCell ref="M24:Q24"/>
    <mergeCell ref="M22:Q22"/>
    <mergeCell ref="M37:Q37"/>
    <mergeCell ref="F36:H36"/>
    <mergeCell ref="I36:J36"/>
    <mergeCell ref="M36:Q36"/>
    <mergeCell ref="F23:H23"/>
    <mergeCell ref="I26:J26"/>
    <mergeCell ref="M26:Q26"/>
    <mergeCell ref="M33:Q33"/>
    <mergeCell ref="I37:J37"/>
    <mergeCell ref="F31:H31"/>
    <mergeCell ref="D39:E39"/>
    <mergeCell ref="F39:H39"/>
    <mergeCell ref="D40:E40"/>
    <mergeCell ref="D41:E41"/>
    <mergeCell ref="F41:H41"/>
    <mergeCell ref="D36:E36"/>
    <mergeCell ref="D37:E37"/>
    <mergeCell ref="F37:H37"/>
    <mergeCell ref="F40:H40"/>
    <mergeCell ref="D45:E45"/>
    <mergeCell ref="F45:H45"/>
    <mergeCell ref="I45:J45"/>
    <mergeCell ref="M45:Q45"/>
    <mergeCell ref="M44:Q44"/>
    <mergeCell ref="I43:J43"/>
    <mergeCell ref="F43:H43"/>
    <mergeCell ref="M46:Q46"/>
    <mergeCell ref="F47:H47"/>
    <mergeCell ref="I47:J47"/>
    <mergeCell ref="M47:Q47"/>
    <mergeCell ref="I42:J42"/>
    <mergeCell ref="I48:J48"/>
    <mergeCell ref="M48:Q48"/>
    <mergeCell ref="M43:Q43"/>
    <mergeCell ref="F49:H49"/>
    <mergeCell ref="I49:J49"/>
    <mergeCell ref="M49:Q49"/>
    <mergeCell ref="D42:E42"/>
    <mergeCell ref="F42:H42"/>
    <mergeCell ref="D43:E43"/>
    <mergeCell ref="D44:E44"/>
    <mergeCell ref="F44:H44"/>
    <mergeCell ref="I44:J44"/>
    <mergeCell ref="I46:J46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F19"/>
  <sheetViews>
    <sheetView view="pageLayout" workbookViewId="0" topLeftCell="A1">
      <selection activeCell="F7" sqref="F7"/>
    </sheetView>
  </sheetViews>
  <sheetFormatPr defaultColWidth="9.33203125" defaultRowHeight="11.25"/>
  <cols>
    <col min="1" max="1" width="5.5" style="122" customWidth="1"/>
    <col min="2" max="2" width="9.33203125" style="122" customWidth="1"/>
    <col min="3" max="3" width="12.33203125" style="122" customWidth="1"/>
    <col min="4" max="4" width="27" style="122" customWidth="1"/>
    <col min="5" max="5" width="28.33203125" style="122" customWidth="1"/>
    <col min="6" max="6" width="17.16015625" style="122" customWidth="1"/>
    <col min="7" max="16384" width="9.33203125" style="122" customWidth="1"/>
  </cols>
  <sheetData>
    <row r="1" spans="1:6" ht="12.75">
      <c r="A1" s="126"/>
      <c r="B1" s="126"/>
      <c r="C1" s="126"/>
      <c r="D1" s="126"/>
      <c r="E1" s="126"/>
      <c r="F1" s="126"/>
    </row>
    <row r="2" spans="1:6" ht="12.75" customHeight="1">
      <c r="A2" s="365" t="s">
        <v>482</v>
      </c>
      <c r="B2" s="365"/>
      <c r="C2" s="365"/>
      <c r="D2" s="365"/>
      <c r="E2" s="365"/>
      <c r="F2" s="365"/>
    </row>
    <row r="3" spans="1:6" ht="12.75">
      <c r="A3" s="216"/>
      <c r="B3" s="216"/>
      <c r="C3" s="216"/>
      <c r="D3" s="146"/>
      <c r="E3" s="146"/>
      <c r="F3" s="215" t="s">
        <v>0</v>
      </c>
    </row>
    <row r="4" spans="1:6" ht="43.5" customHeight="1">
      <c r="A4" s="214" t="s">
        <v>28</v>
      </c>
      <c r="B4" s="214" t="s">
        <v>1</v>
      </c>
      <c r="C4" s="214" t="s">
        <v>2</v>
      </c>
      <c r="D4" s="213" t="s">
        <v>425</v>
      </c>
      <c r="E4" s="214" t="s">
        <v>424</v>
      </c>
      <c r="F4" s="213" t="s">
        <v>423</v>
      </c>
    </row>
    <row r="5" spans="1:6" ht="12.75">
      <c r="A5" s="123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</row>
    <row r="6" spans="1:6" ht="26.25" customHeight="1">
      <c r="A6" s="366" t="s">
        <v>422</v>
      </c>
      <c r="B6" s="366"/>
      <c r="C6" s="366"/>
      <c r="D6" s="366"/>
      <c r="E6" s="366"/>
      <c r="F6" s="212">
        <f>SUM(F7:F11)</f>
        <v>649644</v>
      </c>
    </row>
    <row r="7" spans="1:6" ht="52.5" customHeight="1">
      <c r="A7" s="208" t="s">
        <v>29</v>
      </c>
      <c r="B7" s="211">
        <v>600</v>
      </c>
      <c r="C7" s="211">
        <v>60014</v>
      </c>
      <c r="D7" s="206" t="s">
        <v>510</v>
      </c>
      <c r="E7" s="206" t="s">
        <v>511</v>
      </c>
      <c r="F7" s="210">
        <v>16000</v>
      </c>
    </row>
    <row r="8" spans="1:6" ht="52.5" customHeight="1">
      <c r="A8" s="208" t="s">
        <v>31</v>
      </c>
      <c r="B8" s="211">
        <v>853</v>
      </c>
      <c r="C8" s="211">
        <v>85311</v>
      </c>
      <c r="D8" s="206" t="s">
        <v>481</v>
      </c>
      <c r="E8" s="206" t="s">
        <v>413</v>
      </c>
      <c r="F8" s="210">
        <v>36056</v>
      </c>
    </row>
    <row r="9" spans="1:6" ht="55.5" customHeight="1">
      <c r="A9" s="208" t="s">
        <v>32</v>
      </c>
      <c r="B9" s="211">
        <v>853</v>
      </c>
      <c r="C9" s="211">
        <v>85311</v>
      </c>
      <c r="D9" s="206" t="s">
        <v>480</v>
      </c>
      <c r="E9" s="206" t="s">
        <v>413</v>
      </c>
      <c r="F9" s="210">
        <v>16390</v>
      </c>
    </row>
    <row r="10" spans="1:6" ht="43.5" customHeight="1">
      <c r="A10" s="204" t="s">
        <v>33</v>
      </c>
      <c r="B10" s="204">
        <v>855</v>
      </c>
      <c r="C10" s="204">
        <v>85508</v>
      </c>
      <c r="D10" s="202" t="s">
        <v>479</v>
      </c>
      <c r="E10" s="202" t="s">
        <v>478</v>
      </c>
      <c r="F10" s="201">
        <v>551198</v>
      </c>
    </row>
    <row r="11" spans="1:6" ht="33.75" customHeight="1">
      <c r="A11" s="204" t="s">
        <v>34</v>
      </c>
      <c r="B11" s="204">
        <v>921</v>
      </c>
      <c r="C11" s="204">
        <v>92116</v>
      </c>
      <c r="D11" s="202" t="s">
        <v>477</v>
      </c>
      <c r="E11" s="202" t="s">
        <v>476</v>
      </c>
      <c r="F11" s="201">
        <v>30000</v>
      </c>
    </row>
    <row r="12" spans="1:6" ht="33.75" customHeight="1">
      <c r="A12" s="366" t="s">
        <v>419</v>
      </c>
      <c r="B12" s="366"/>
      <c r="C12" s="366"/>
      <c r="D12" s="366"/>
      <c r="E12" s="366"/>
      <c r="F12" s="209">
        <f>SUM(F13:F18)</f>
        <v>158596.05</v>
      </c>
    </row>
    <row r="13" spans="1:6" ht="33.75" customHeight="1">
      <c r="A13" s="208" t="s">
        <v>29</v>
      </c>
      <c r="B13" s="207" t="s">
        <v>475</v>
      </c>
      <c r="C13" s="207" t="s">
        <v>474</v>
      </c>
      <c r="D13" s="206" t="s">
        <v>473</v>
      </c>
      <c r="E13" s="206" t="s">
        <v>472</v>
      </c>
      <c r="F13" s="205">
        <v>30000</v>
      </c>
    </row>
    <row r="14" spans="1:6" ht="33.75" customHeight="1">
      <c r="A14" s="204" t="s">
        <v>31</v>
      </c>
      <c r="B14" s="204">
        <v>755</v>
      </c>
      <c r="C14" s="204">
        <v>75515</v>
      </c>
      <c r="D14" s="202" t="s">
        <v>471</v>
      </c>
      <c r="E14" s="202" t="s">
        <v>470</v>
      </c>
      <c r="F14" s="201">
        <v>64020</v>
      </c>
    </row>
    <row r="15" spans="1:6" ht="44.25" customHeight="1">
      <c r="A15" s="114" t="s">
        <v>32</v>
      </c>
      <c r="B15" s="114">
        <v>801</v>
      </c>
      <c r="C15" s="114">
        <v>80115</v>
      </c>
      <c r="D15" s="188" t="s">
        <v>417</v>
      </c>
      <c r="E15" s="188" t="s">
        <v>483</v>
      </c>
      <c r="F15" s="187">
        <v>18843.3</v>
      </c>
    </row>
    <row r="16" spans="1:6" ht="45" customHeight="1">
      <c r="A16" s="114" t="s">
        <v>33</v>
      </c>
      <c r="B16" s="114">
        <v>801</v>
      </c>
      <c r="C16" s="114">
        <v>80116</v>
      </c>
      <c r="D16" s="188" t="s">
        <v>417</v>
      </c>
      <c r="E16" s="188" t="s">
        <v>483</v>
      </c>
      <c r="F16" s="187">
        <v>5383.8</v>
      </c>
    </row>
    <row r="17" spans="1:6" ht="46.5" customHeight="1">
      <c r="A17" s="114" t="s">
        <v>34</v>
      </c>
      <c r="B17" s="114">
        <v>801</v>
      </c>
      <c r="C17" s="114">
        <v>80120</v>
      </c>
      <c r="D17" s="188" t="s">
        <v>417</v>
      </c>
      <c r="E17" s="188" t="s">
        <v>483</v>
      </c>
      <c r="F17" s="187">
        <v>1345.95</v>
      </c>
    </row>
    <row r="18" spans="1:6" ht="47.25" customHeight="1">
      <c r="A18" s="204" t="s">
        <v>35</v>
      </c>
      <c r="B18" s="204">
        <v>851</v>
      </c>
      <c r="C18" s="204">
        <v>85195</v>
      </c>
      <c r="D18" s="203" t="s">
        <v>469</v>
      </c>
      <c r="E18" s="202" t="s">
        <v>468</v>
      </c>
      <c r="F18" s="201">
        <v>39003</v>
      </c>
    </row>
    <row r="19" spans="1:6" ht="21" customHeight="1">
      <c r="A19" s="346" t="s">
        <v>30</v>
      </c>
      <c r="B19" s="346"/>
      <c r="C19" s="346"/>
      <c r="D19" s="346"/>
      <c r="E19" s="200"/>
      <c r="F19" s="199">
        <f>SUM(F6+F12)</f>
        <v>808240.05</v>
      </c>
    </row>
  </sheetData>
  <sheetProtection selectLockedCells="1" selectUnlockedCells="1"/>
  <mergeCells count="4">
    <mergeCell ref="A2:F2"/>
    <mergeCell ref="A6:E6"/>
    <mergeCell ref="A12:E12"/>
    <mergeCell ref="A19:D19"/>
  </mergeCells>
  <printOptions/>
  <pageMargins left="0.75" right="0.75" top="1.09375" bottom="1" header="0.5" footer="0.5118055555555555"/>
  <pageSetup horizontalDpi="600" verticalDpi="600" orientation="portrait" paperSize="9" r:id="rId1"/>
  <headerFooter alignWithMargins="0">
    <oddHeader>&amp;RZałącznik nr &amp;A
do uchwały Rady Powiatu w Opatowie nr LXXXVII.96.2023
z dnia 8 grudnia 2023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6"/>
  <sheetViews>
    <sheetView showGridLines="0" zoomScalePageLayoutView="0" workbookViewId="0" topLeftCell="A1">
      <selection activeCell="AE7" sqref="AE7"/>
    </sheetView>
  </sheetViews>
  <sheetFormatPr defaultColWidth="9.33203125" defaultRowHeight="11.25"/>
  <cols>
    <col min="1" max="1" width="4.5" style="1" customWidth="1"/>
    <col min="2" max="2" width="5.66015625" style="1" customWidth="1"/>
    <col min="3" max="3" width="5" style="1" customWidth="1"/>
    <col min="4" max="4" width="5.16015625" style="1" customWidth="1"/>
    <col min="5" max="5" width="6.83203125" style="1" customWidth="1"/>
    <col min="6" max="6" width="5.16015625" style="1" customWidth="1"/>
    <col min="7" max="7" width="3.16015625" style="1" customWidth="1"/>
    <col min="8" max="9" width="12" style="1" customWidth="1"/>
    <col min="10" max="10" width="10.83203125" style="1" customWidth="1"/>
    <col min="11" max="12" width="11.33203125" style="1" customWidth="1"/>
    <col min="13" max="13" width="8.66015625" style="1" customWidth="1"/>
    <col min="14" max="14" width="8.83203125" style="1" customWidth="1"/>
    <col min="15" max="15" width="9.16015625" style="1" customWidth="1"/>
    <col min="16" max="16" width="9.33203125" style="1" customWidth="1"/>
    <col min="17" max="17" width="8.66015625" style="1" customWidth="1"/>
    <col min="18" max="18" width="10" style="1" customWidth="1"/>
    <col min="19" max="19" width="9.83203125" style="1" customWidth="1"/>
    <col min="20" max="20" width="4.83203125" style="1" customWidth="1"/>
    <col min="21" max="21" width="4" style="1" customWidth="1"/>
    <col min="22" max="22" width="8.83203125" style="1" customWidth="1"/>
    <col min="23" max="23" width="5.5" style="1" customWidth="1"/>
    <col min="24" max="24" width="2.16015625" style="1" customWidth="1"/>
    <col min="25" max="25" width="1.3359375" style="1" customWidth="1"/>
    <col min="26" max="16384" width="9.33203125" style="1" customWidth="1"/>
  </cols>
  <sheetData>
    <row r="1" spans="1:23" ht="46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94" t="s">
        <v>585</v>
      </c>
      <c r="O1" s="294"/>
      <c r="P1" s="294"/>
      <c r="Q1" s="294"/>
      <c r="R1" s="294"/>
      <c r="S1" s="294"/>
      <c r="T1" s="294"/>
      <c r="U1" s="3"/>
      <c r="V1" s="3"/>
      <c r="W1" s="2"/>
    </row>
    <row r="2" spans="1:23" ht="21.75" customHeight="1">
      <c r="A2" s="295" t="s">
        <v>11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"/>
    </row>
    <row r="3" ht="6.75" customHeight="1"/>
    <row r="4" spans="1:23" ht="12.75" customHeight="1">
      <c r="A4" s="292" t="s">
        <v>1</v>
      </c>
      <c r="B4" s="292" t="s">
        <v>2</v>
      </c>
      <c r="C4" s="292" t="s">
        <v>60</v>
      </c>
      <c r="D4" s="292" t="s">
        <v>3</v>
      </c>
      <c r="E4" s="292"/>
      <c r="F4" s="292"/>
      <c r="G4" s="292"/>
      <c r="H4" s="292" t="s">
        <v>12</v>
      </c>
      <c r="I4" s="292" t="s">
        <v>13</v>
      </c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</row>
    <row r="5" spans="1:23" ht="12.75" customHeight="1">
      <c r="A5" s="292"/>
      <c r="B5" s="292"/>
      <c r="C5" s="292"/>
      <c r="D5" s="292"/>
      <c r="E5" s="292"/>
      <c r="F5" s="292"/>
      <c r="G5" s="292"/>
      <c r="H5" s="292"/>
      <c r="I5" s="292" t="s">
        <v>14</v>
      </c>
      <c r="J5" s="292" t="s">
        <v>15</v>
      </c>
      <c r="K5" s="292"/>
      <c r="L5" s="292"/>
      <c r="M5" s="292"/>
      <c r="N5" s="292"/>
      <c r="O5" s="292"/>
      <c r="P5" s="292"/>
      <c r="Q5" s="292"/>
      <c r="R5" s="292" t="s">
        <v>16</v>
      </c>
      <c r="S5" s="292" t="s">
        <v>15</v>
      </c>
      <c r="T5" s="292"/>
      <c r="U5" s="292"/>
      <c r="V5" s="292"/>
      <c r="W5" s="292"/>
    </row>
    <row r="6" spans="1:23" ht="12.75" customHeight="1">
      <c r="A6" s="292"/>
      <c r="B6" s="292"/>
      <c r="C6" s="292"/>
      <c r="D6" s="292"/>
      <c r="E6" s="292"/>
      <c r="F6" s="292"/>
      <c r="G6" s="292"/>
      <c r="H6" s="292"/>
      <c r="I6" s="292"/>
      <c r="J6" s="292" t="s">
        <v>56</v>
      </c>
      <c r="K6" s="292" t="s">
        <v>15</v>
      </c>
      <c r="L6" s="292"/>
      <c r="M6" s="292" t="s">
        <v>17</v>
      </c>
      <c r="N6" s="292" t="s">
        <v>18</v>
      </c>
      <c r="O6" s="292" t="s">
        <v>19</v>
      </c>
      <c r="P6" s="292" t="s">
        <v>20</v>
      </c>
      <c r="Q6" s="292" t="s">
        <v>21</v>
      </c>
      <c r="R6" s="292"/>
      <c r="S6" s="292" t="s">
        <v>22</v>
      </c>
      <c r="T6" s="292" t="s">
        <v>23</v>
      </c>
      <c r="U6" s="292"/>
      <c r="V6" s="292" t="s">
        <v>24</v>
      </c>
      <c r="W6" s="292" t="s">
        <v>25</v>
      </c>
    </row>
    <row r="7" spans="1:23" ht="61.5" customHeight="1">
      <c r="A7" s="292"/>
      <c r="B7" s="292"/>
      <c r="C7" s="292"/>
      <c r="D7" s="292"/>
      <c r="E7" s="292"/>
      <c r="F7" s="292"/>
      <c r="G7" s="292"/>
      <c r="H7" s="292"/>
      <c r="I7" s="292"/>
      <c r="J7" s="292"/>
      <c r="K7" s="259" t="s">
        <v>26</v>
      </c>
      <c r="L7" s="259" t="s">
        <v>57</v>
      </c>
      <c r="M7" s="292"/>
      <c r="N7" s="292"/>
      <c r="O7" s="292"/>
      <c r="P7" s="292"/>
      <c r="Q7" s="292"/>
      <c r="R7" s="292"/>
      <c r="S7" s="292"/>
      <c r="T7" s="292" t="s">
        <v>27</v>
      </c>
      <c r="U7" s="292"/>
      <c r="V7" s="292"/>
      <c r="W7" s="292"/>
    </row>
    <row r="8" spans="1:23" ht="8.25">
      <c r="A8" s="260" t="s">
        <v>4</v>
      </c>
      <c r="B8" s="260" t="s">
        <v>5</v>
      </c>
      <c r="C8" s="260" t="s">
        <v>6</v>
      </c>
      <c r="D8" s="293" t="s">
        <v>7</v>
      </c>
      <c r="E8" s="293"/>
      <c r="F8" s="293"/>
      <c r="G8" s="293"/>
      <c r="H8" s="260" t="s">
        <v>8</v>
      </c>
      <c r="I8" s="260" t="s">
        <v>37</v>
      </c>
      <c r="J8" s="260" t="s">
        <v>38</v>
      </c>
      <c r="K8" s="260" t="s">
        <v>39</v>
      </c>
      <c r="L8" s="260" t="s">
        <v>40</v>
      </c>
      <c r="M8" s="260" t="s">
        <v>41</v>
      </c>
      <c r="N8" s="260" t="s">
        <v>42</v>
      </c>
      <c r="O8" s="260" t="s">
        <v>43</v>
      </c>
      <c r="P8" s="260" t="s">
        <v>44</v>
      </c>
      <c r="Q8" s="260" t="s">
        <v>45</v>
      </c>
      <c r="R8" s="260" t="s">
        <v>46</v>
      </c>
      <c r="S8" s="260" t="s">
        <v>47</v>
      </c>
      <c r="T8" s="293" t="s">
        <v>48</v>
      </c>
      <c r="U8" s="293"/>
      <c r="V8" s="260" t="s">
        <v>49</v>
      </c>
      <c r="W8" s="260" t="s">
        <v>50</v>
      </c>
    </row>
    <row r="9" spans="1:23" ht="12.75" customHeight="1">
      <c r="A9" s="292" t="s">
        <v>215</v>
      </c>
      <c r="B9" s="292" t="s">
        <v>36</v>
      </c>
      <c r="C9" s="292" t="s">
        <v>36</v>
      </c>
      <c r="D9" s="289" t="s">
        <v>252</v>
      </c>
      <c r="E9" s="289"/>
      <c r="F9" s="289" t="s">
        <v>51</v>
      </c>
      <c r="G9" s="289"/>
      <c r="H9" s="258">
        <v>17462939</v>
      </c>
      <c r="I9" s="258">
        <v>11057100</v>
      </c>
      <c r="J9" s="258">
        <v>10607100</v>
      </c>
      <c r="K9" s="258">
        <v>2146</v>
      </c>
      <c r="L9" s="258">
        <v>10604954</v>
      </c>
      <c r="M9" s="258">
        <v>450000</v>
      </c>
      <c r="N9" s="258">
        <v>0</v>
      </c>
      <c r="O9" s="258">
        <v>0</v>
      </c>
      <c r="P9" s="258">
        <v>0</v>
      </c>
      <c r="Q9" s="258">
        <v>0</v>
      </c>
      <c r="R9" s="258">
        <v>6405839</v>
      </c>
      <c r="S9" s="258">
        <v>6405839</v>
      </c>
      <c r="T9" s="291">
        <v>1573695</v>
      </c>
      <c r="U9" s="291"/>
      <c r="V9" s="258">
        <v>0</v>
      </c>
      <c r="W9" s="258">
        <v>0</v>
      </c>
    </row>
    <row r="10" spans="1:23" ht="12.75" customHeight="1">
      <c r="A10" s="292"/>
      <c r="B10" s="292"/>
      <c r="C10" s="292"/>
      <c r="D10" s="289"/>
      <c r="E10" s="289"/>
      <c r="F10" s="289" t="s">
        <v>52</v>
      </c>
      <c r="G10" s="289"/>
      <c r="H10" s="258">
        <v>-618092</v>
      </c>
      <c r="I10" s="258">
        <v>-618092</v>
      </c>
      <c r="J10" s="258">
        <v>-618092</v>
      </c>
      <c r="K10" s="258">
        <v>0</v>
      </c>
      <c r="L10" s="258">
        <v>-618092</v>
      </c>
      <c r="M10" s="258">
        <v>0</v>
      </c>
      <c r="N10" s="258">
        <v>0</v>
      </c>
      <c r="O10" s="258">
        <v>0</v>
      </c>
      <c r="P10" s="258">
        <v>0</v>
      </c>
      <c r="Q10" s="258">
        <v>0</v>
      </c>
      <c r="R10" s="258">
        <v>0</v>
      </c>
      <c r="S10" s="258">
        <v>0</v>
      </c>
      <c r="T10" s="291">
        <v>0</v>
      </c>
      <c r="U10" s="291"/>
      <c r="V10" s="258">
        <v>0</v>
      </c>
      <c r="W10" s="258">
        <v>0</v>
      </c>
    </row>
    <row r="11" spans="1:23" ht="12.75" customHeight="1">
      <c r="A11" s="292"/>
      <c r="B11" s="292"/>
      <c r="C11" s="292"/>
      <c r="D11" s="289"/>
      <c r="E11" s="289"/>
      <c r="F11" s="289" t="s">
        <v>53</v>
      </c>
      <c r="G11" s="289"/>
      <c r="H11" s="258">
        <v>276000</v>
      </c>
      <c r="I11" s="258">
        <v>26452</v>
      </c>
      <c r="J11" s="258">
        <v>10452</v>
      </c>
      <c r="K11" s="258">
        <v>0</v>
      </c>
      <c r="L11" s="258">
        <v>10452</v>
      </c>
      <c r="M11" s="258">
        <v>16000</v>
      </c>
      <c r="N11" s="258">
        <v>0</v>
      </c>
      <c r="O11" s="258">
        <v>0</v>
      </c>
      <c r="P11" s="258">
        <v>0</v>
      </c>
      <c r="Q11" s="258">
        <v>0</v>
      </c>
      <c r="R11" s="258">
        <v>249548</v>
      </c>
      <c r="S11" s="258">
        <v>249548</v>
      </c>
      <c r="T11" s="291">
        <v>0</v>
      </c>
      <c r="U11" s="291"/>
      <c r="V11" s="258">
        <v>0</v>
      </c>
      <c r="W11" s="258">
        <v>0</v>
      </c>
    </row>
    <row r="12" spans="1:23" ht="12.75" customHeight="1">
      <c r="A12" s="292"/>
      <c r="B12" s="292"/>
      <c r="C12" s="292"/>
      <c r="D12" s="289"/>
      <c r="E12" s="289"/>
      <c r="F12" s="289" t="s">
        <v>54</v>
      </c>
      <c r="G12" s="289"/>
      <c r="H12" s="258">
        <v>17120847</v>
      </c>
      <c r="I12" s="258">
        <v>10465460</v>
      </c>
      <c r="J12" s="258">
        <v>9999460</v>
      </c>
      <c r="K12" s="258">
        <v>2146</v>
      </c>
      <c r="L12" s="258">
        <v>9997314</v>
      </c>
      <c r="M12" s="258">
        <v>466000</v>
      </c>
      <c r="N12" s="258">
        <v>0</v>
      </c>
      <c r="O12" s="258">
        <v>0</v>
      </c>
      <c r="P12" s="258">
        <v>0</v>
      </c>
      <c r="Q12" s="258">
        <v>0</v>
      </c>
      <c r="R12" s="258">
        <v>6655387</v>
      </c>
      <c r="S12" s="258">
        <v>6655387</v>
      </c>
      <c r="T12" s="291">
        <v>1573695</v>
      </c>
      <c r="U12" s="291"/>
      <c r="V12" s="258">
        <v>0</v>
      </c>
      <c r="W12" s="258">
        <v>0</v>
      </c>
    </row>
    <row r="13" spans="1:23" ht="12.75" customHeight="1">
      <c r="A13" s="292" t="s">
        <v>36</v>
      </c>
      <c r="B13" s="292" t="s">
        <v>214</v>
      </c>
      <c r="C13" s="292" t="s">
        <v>36</v>
      </c>
      <c r="D13" s="289" t="s">
        <v>455</v>
      </c>
      <c r="E13" s="289"/>
      <c r="F13" s="289" t="s">
        <v>51</v>
      </c>
      <c r="G13" s="289"/>
      <c r="H13" s="258">
        <v>12987378</v>
      </c>
      <c r="I13" s="258">
        <v>6581539</v>
      </c>
      <c r="J13" s="258">
        <v>6581539</v>
      </c>
      <c r="K13" s="258">
        <v>0</v>
      </c>
      <c r="L13" s="258">
        <v>6581539</v>
      </c>
      <c r="M13" s="258">
        <v>0</v>
      </c>
      <c r="N13" s="258">
        <v>0</v>
      </c>
      <c r="O13" s="258">
        <v>0</v>
      </c>
      <c r="P13" s="258">
        <v>0</v>
      </c>
      <c r="Q13" s="258">
        <v>0</v>
      </c>
      <c r="R13" s="258">
        <v>6405839</v>
      </c>
      <c r="S13" s="258">
        <v>6405839</v>
      </c>
      <c r="T13" s="291">
        <v>1573695</v>
      </c>
      <c r="U13" s="291"/>
      <c r="V13" s="258">
        <v>0</v>
      </c>
      <c r="W13" s="258">
        <v>0</v>
      </c>
    </row>
    <row r="14" spans="1:23" ht="12.75" customHeight="1">
      <c r="A14" s="292"/>
      <c r="B14" s="292"/>
      <c r="C14" s="292"/>
      <c r="D14" s="289"/>
      <c r="E14" s="289"/>
      <c r="F14" s="289" t="s">
        <v>52</v>
      </c>
      <c r="G14" s="289"/>
      <c r="H14" s="258">
        <v>0</v>
      </c>
      <c r="I14" s="258">
        <v>0</v>
      </c>
      <c r="J14" s="258">
        <v>0</v>
      </c>
      <c r="K14" s="258">
        <v>0</v>
      </c>
      <c r="L14" s="258">
        <v>0</v>
      </c>
      <c r="M14" s="258">
        <v>0</v>
      </c>
      <c r="N14" s="258">
        <v>0</v>
      </c>
      <c r="O14" s="258">
        <v>0</v>
      </c>
      <c r="P14" s="258">
        <v>0</v>
      </c>
      <c r="Q14" s="258">
        <v>0</v>
      </c>
      <c r="R14" s="258">
        <v>0</v>
      </c>
      <c r="S14" s="258">
        <v>0</v>
      </c>
      <c r="T14" s="291">
        <v>0</v>
      </c>
      <c r="U14" s="291"/>
      <c r="V14" s="258">
        <v>0</v>
      </c>
      <c r="W14" s="258">
        <v>0</v>
      </c>
    </row>
    <row r="15" spans="1:23" ht="12.75" customHeight="1">
      <c r="A15" s="292"/>
      <c r="B15" s="292"/>
      <c r="C15" s="292"/>
      <c r="D15" s="289"/>
      <c r="E15" s="289"/>
      <c r="F15" s="289" t="s">
        <v>53</v>
      </c>
      <c r="G15" s="289"/>
      <c r="H15" s="258">
        <v>276000</v>
      </c>
      <c r="I15" s="258">
        <v>26452</v>
      </c>
      <c r="J15" s="258">
        <v>10452</v>
      </c>
      <c r="K15" s="258">
        <v>0</v>
      </c>
      <c r="L15" s="258">
        <v>10452</v>
      </c>
      <c r="M15" s="258">
        <v>16000</v>
      </c>
      <c r="N15" s="258">
        <v>0</v>
      </c>
      <c r="O15" s="258">
        <v>0</v>
      </c>
      <c r="P15" s="258">
        <v>0</v>
      </c>
      <c r="Q15" s="258">
        <v>0</v>
      </c>
      <c r="R15" s="258">
        <v>249548</v>
      </c>
      <c r="S15" s="258">
        <v>249548</v>
      </c>
      <c r="T15" s="291">
        <v>0</v>
      </c>
      <c r="U15" s="291"/>
      <c r="V15" s="258">
        <v>0</v>
      </c>
      <c r="W15" s="258">
        <v>0</v>
      </c>
    </row>
    <row r="16" spans="1:23" ht="12.75" customHeight="1">
      <c r="A16" s="292"/>
      <c r="B16" s="292"/>
      <c r="C16" s="292"/>
      <c r="D16" s="289"/>
      <c r="E16" s="289"/>
      <c r="F16" s="289" t="s">
        <v>54</v>
      </c>
      <c r="G16" s="289"/>
      <c r="H16" s="258">
        <v>13263378</v>
      </c>
      <c r="I16" s="258">
        <v>6607991</v>
      </c>
      <c r="J16" s="258">
        <v>6591991</v>
      </c>
      <c r="K16" s="258">
        <v>0</v>
      </c>
      <c r="L16" s="258">
        <v>6591991</v>
      </c>
      <c r="M16" s="258">
        <v>16000</v>
      </c>
      <c r="N16" s="258">
        <v>0</v>
      </c>
      <c r="O16" s="258">
        <v>0</v>
      </c>
      <c r="P16" s="258">
        <v>0</v>
      </c>
      <c r="Q16" s="258">
        <v>0</v>
      </c>
      <c r="R16" s="258">
        <v>6655387</v>
      </c>
      <c r="S16" s="258">
        <v>6655387</v>
      </c>
      <c r="T16" s="291">
        <v>1573695</v>
      </c>
      <c r="U16" s="291"/>
      <c r="V16" s="258">
        <v>0</v>
      </c>
      <c r="W16" s="258">
        <v>0</v>
      </c>
    </row>
    <row r="17" spans="1:23" ht="12.75" customHeight="1">
      <c r="A17" s="292" t="s">
        <v>36</v>
      </c>
      <c r="B17" s="292" t="s">
        <v>256</v>
      </c>
      <c r="C17" s="292" t="s">
        <v>36</v>
      </c>
      <c r="D17" s="289" t="s">
        <v>9</v>
      </c>
      <c r="E17" s="289"/>
      <c r="F17" s="289" t="s">
        <v>51</v>
      </c>
      <c r="G17" s="289"/>
      <c r="H17" s="258">
        <v>1468750</v>
      </c>
      <c r="I17" s="258">
        <v>1468750</v>
      </c>
      <c r="J17" s="258">
        <v>1468750</v>
      </c>
      <c r="K17" s="258">
        <v>2146</v>
      </c>
      <c r="L17" s="258">
        <v>1466604</v>
      </c>
      <c r="M17" s="258">
        <v>0</v>
      </c>
      <c r="N17" s="258">
        <v>0</v>
      </c>
      <c r="O17" s="258">
        <v>0</v>
      </c>
      <c r="P17" s="258">
        <v>0</v>
      </c>
      <c r="Q17" s="258">
        <v>0</v>
      </c>
      <c r="R17" s="258">
        <v>0</v>
      </c>
      <c r="S17" s="258">
        <v>0</v>
      </c>
      <c r="T17" s="291">
        <v>0</v>
      </c>
      <c r="U17" s="291"/>
      <c r="V17" s="258">
        <v>0</v>
      </c>
      <c r="W17" s="258">
        <v>0</v>
      </c>
    </row>
    <row r="18" spans="1:23" ht="12.75" customHeight="1">
      <c r="A18" s="292"/>
      <c r="B18" s="292"/>
      <c r="C18" s="292"/>
      <c r="D18" s="289"/>
      <c r="E18" s="289"/>
      <c r="F18" s="289" t="s">
        <v>52</v>
      </c>
      <c r="G18" s="289"/>
      <c r="H18" s="258">
        <v>-618092</v>
      </c>
      <c r="I18" s="258">
        <v>-618092</v>
      </c>
      <c r="J18" s="258">
        <v>-618092</v>
      </c>
      <c r="K18" s="258">
        <v>0</v>
      </c>
      <c r="L18" s="258">
        <v>-618092</v>
      </c>
      <c r="M18" s="258">
        <v>0</v>
      </c>
      <c r="N18" s="258">
        <v>0</v>
      </c>
      <c r="O18" s="258">
        <v>0</v>
      </c>
      <c r="P18" s="258">
        <v>0</v>
      </c>
      <c r="Q18" s="258">
        <v>0</v>
      </c>
      <c r="R18" s="258">
        <v>0</v>
      </c>
      <c r="S18" s="258">
        <v>0</v>
      </c>
      <c r="T18" s="291">
        <v>0</v>
      </c>
      <c r="U18" s="291"/>
      <c r="V18" s="258">
        <v>0</v>
      </c>
      <c r="W18" s="258">
        <v>0</v>
      </c>
    </row>
    <row r="19" spans="1:23" ht="12.75" customHeight="1">
      <c r="A19" s="292"/>
      <c r="B19" s="292"/>
      <c r="C19" s="292"/>
      <c r="D19" s="289"/>
      <c r="E19" s="289"/>
      <c r="F19" s="289" t="s">
        <v>53</v>
      </c>
      <c r="G19" s="289"/>
      <c r="H19" s="258">
        <v>0</v>
      </c>
      <c r="I19" s="258">
        <v>0</v>
      </c>
      <c r="J19" s="258">
        <v>0</v>
      </c>
      <c r="K19" s="258">
        <v>0</v>
      </c>
      <c r="L19" s="258">
        <v>0</v>
      </c>
      <c r="M19" s="258">
        <v>0</v>
      </c>
      <c r="N19" s="258">
        <v>0</v>
      </c>
      <c r="O19" s="258">
        <v>0</v>
      </c>
      <c r="P19" s="258">
        <v>0</v>
      </c>
      <c r="Q19" s="258">
        <v>0</v>
      </c>
      <c r="R19" s="258">
        <v>0</v>
      </c>
      <c r="S19" s="258">
        <v>0</v>
      </c>
      <c r="T19" s="291">
        <v>0</v>
      </c>
      <c r="U19" s="291"/>
      <c r="V19" s="258">
        <v>0</v>
      </c>
      <c r="W19" s="258">
        <v>0</v>
      </c>
    </row>
    <row r="20" spans="1:23" ht="12.75" customHeight="1">
      <c r="A20" s="292"/>
      <c r="B20" s="292"/>
      <c r="C20" s="292"/>
      <c r="D20" s="289"/>
      <c r="E20" s="289"/>
      <c r="F20" s="289" t="s">
        <v>54</v>
      </c>
      <c r="G20" s="289"/>
      <c r="H20" s="258">
        <v>850658</v>
      </c>
      <c r="I20" s="258">
        <v>850658</v>
      </c>
      <c r="J20" s="258">
        <v>850658</v>
      </c>
      <c r="K20" s="258">
        <v>2146</v>
      </c>
      <c r="L20" s="258">
        <v>848512</v>
      </c>
      <c r="M20" s="258">
        <v>0</v>
      </c>
      <c r="N20" s="258">
        <v>0</v>
      </c>
      <c r="O20" s="258">
        <v>0</v>
      </c>
      <c r="P20" s="258">
        <v>0</v>
      </c>
      <c r="Q20" s="258">
        <v>0</v>
      </c>
      <c r="R20" s="258">
        <v>0</v>
      </c>
      <c r="S20" s="258">
        <v>0</v>
      </c>
      <c r="T20" s="291">
        <v>0</v>
      </c>
      <c r="U20" s="291"/>
      <c r="V20" s="258">
        <v>0</v>
      </c>
      <c r="W20" s="258">
        <v>0</v>
      </c>
    </row>
    <row r="21" spans="1:23" ht="12.75" customHeight="1">
      <c r="A21" s="292" t="s">
        <v>10</v>
      </c>
      <c r="B21" s="292" t="s">
        <v>36</v>
      </c>
      <c r="C21" s="292" t="s">
        <v>36</v>
      </c>
      <c r="D21" s="289" t="s">
        <v>389</v>
      </c>
      <c r="E21" s="289"/>
      <c r="F21" s="289" t="s">
        <v>51</v>
      </c>
      <c r="G21" s="289"/>
      <c r="H21" s="258">
        <v>32218777.32</v>
      </c>
      <c r="I21" s="258">
        <v>7702193.18</v>
      </c>
      <c r="J21" s="258">
        <v>7670857.08</v>
      </c>
      <c r="K21" s="258">
        <v>58856</v>
      </c>
      <c r="L21" s="258">
        <v>7612001.08</v>
      </c>
      <c r="M21" s="258">
        <v>0</v>
      </c>
      <c r="N21" s="258">
        <v>0</v>
      </c>
      <c r="O21" s="258">
        <v>31336.1</v>
      </c>
      <c r="P21" s="258">
        <v>0</v>
      </c>
      <c r="Q21" s="258">
        <v>0</v>
      </c>
      <c r="R21" s="258">
        <v>24516584.14</v>
      </c>
      <c r="S21" s="258">
        <v>24516584.14</v>
      </c>
      <c r="T21" s="291">
        <v>5752139.14</v>
      </c>
      <c r="U21" s="291"/>
      <c r="V21" s="258">
        <v>0</v>
      </c>
      <c r="W21" s="258">
        <v>0</v>
      </c>
    </row>
    <row r="22" spans="1:23" ht="12.75" customHeight="1">
      <c r="A22" s="292"/>
      <c r="B22" s="292"/>
      <c r="C22" s="292"/>
      <c r="D22" s="289"/>
      <c r="E22" s="289"/>
      <c r="F22" s="289" t="s">
        <v>52</v>
      </c>
      <c r="G22" s="289"/>
      <c r="H22" s="258">
        <v>0</v>
      </c>
      <c r="I22" s="258">
        <v>0</v>
      </c>
      <c r="J22" s="258">
        <v>0</v>
      </c>
      <c r="K22" s="258">
        <v>0</v>
      </c>
      <c r="L22" s="258">
        <v>0</v>
      </c>
      <c r="M22" s="258">
        <v>0</v>
      </c>
      <c r="N22" s="258">
        <v>0</v>
      </c>
      <c r="O22" s="258">
        <v>0</v>
      </c>
      <c r="P22" s="258">
        <v>0</v>
      </c>
      <c r="Q22" s="258">
        <v>0</v>
      </c>
      <c r="R22" s="258">
        <v>0</v>
      </c>
      <c r="S22" s="258">
        <v>0</v>
      </c>
      <c r="T22" s="291">
        <v>0</v>
      </c>
      <c r="U22" s="291"/>
      <c r="V22" s="258">
        <v>0</v>
      </c>
      <c r="W22" s="258">
        <v>0</v>
      </c>
    </row>
    <row r="23" spans="1:23" ht="12.75" customHeight="1">
      <c r="A23" s="292"/>
      <c r="B23" s="292"/>
      <c r="C23" s="292"/>
      <c r="D23" s="289"/>
      <c r="E23" s="289"/>
      <c r="F23" s="289" t="s">
        <v>53</v>
      </c>
      <c r="G23" s="289"/>
      <c r="H23" s="258">
        <v>342092</v>
      </c>
      <c r="I23" s="258">
        <v>0</v>
      </c>
      <c r="J23" s="258">
        <v>0</v>
      </c>
      <c r="K23" s="258">
        <v>0</v>
      </c>
      <c r="L23" s="258">
        <v>0</v>
      </c>
      <c r="M23" s="258">
        <v>0</v>
      </c>
      <c r="N23" s="258">
        <v>0</v>
      </c>
      <c r="O23" s="258">
        <v>0</v>
      </c>
      <c r="P23" s="258">
        <v>0</v>
      </c>
      <c r="Q23" s="258">
        <v>0</v>
      </c>
      <c r="R23" s="258">
        <v>342092</v>
      </c>
      <c r="S23" s="258">
        <v>342092</v>
      </c>
      <c r="T23" s="291">
        <v>0</v>
      </c>
      <c r="U23" s="291"/>
      <c r="V23" s="258">
        <v>0</v>
      </c>
      <c r="W23" s="258">
        <v>0</v>
      </c>
    </row>
    <row r="24" spans="1:23" ht="12.75" customHeight="1">
      <c r="A24" s="292"/>
      <c r="B24" s="292"/>
      <c r="C24" s="292"/>
      <c r="D24" s="289"/>
      <c r="E24" s="289"/>
      <c r="F24" s="289" t="s">
        <v>54</v>
      </c>
      <c r="G24" s="289"/>
      <c r="H24" s="258">
        <v>32560869.32</v>
      </c>
      <c r="I24" s="258">
        <v>7702193.18</v>
      </c>
      <c r="J24" s="258">
        <v>7670857.08</v>
      </c>
      <c r="K24" s="258">
        <v>58856</v>
      </c>
      <c r="L24" s="258">
        <v>7612001.08</v>
      </c>
      <c r="M24" s="258">
        <v>0</v>
      </c>
      <c r="N24" s="258">
        <v>0</v>
      </c>
      <c r="O24" s="258">
        <v>31336.1</v>
      </c>
      <c r="P24" s="258">
        <v>0</v>
      </c>
      <c r="Q24" s="258">
        <v>0</v>
      </c>
      <c r="R24" s="258">
        <v>24858676.14</v>
      </c>
      <c r="S24" s="258">
        <v>24858676.14</v>
      </c>
      <c r="T24" s="291">
        <v>5752139.14</v>
      </c>
      <c r="U24" s="291"/>
      <c r="V24" s="258">
        <v>0</v>
      </c>
      <c r="W24" s="258">
        <v>0</v>
      </c>
    </row>
    <row r="25" spans="1:23" ht="12.75" customHeight="1">
      <c r="A25" s="292" t="s">
        <v>36</v>
      </c>
      <c r="B25" s="292" t="s">
        <v>581</v>
      </c>
      <c r="C25" s="292" t="s">
        <v>36</v>
      </c>
      <c r="D25" s="289" t="s">
        <v>582</v>
      </c>
      <c r="E25" s="289"/>
      <c r="F25" s="289" t="s">
        <v>51</v>
      </c>
      <c r="G25" s="289"/>
      <c r="H25" s="258">
        <v>32218777.32</v>
      </c>
      <c r="I25" s="258">
        <v>7702193.18</v>
      </c>
      <c r="J25" s="258">
        <v>7670857.08</v>
      </c>
      <c r="K25" s="258">
        <v>58856</v>
      </c>
      <c r="L25" s="258">
        <v>7612001.08</v>
      </c>
      <c r="M25" s="258">
        <v>0</v>
      </c>
      <c r="N25" s="258">
        <v>0</v>
      </c>
      <c r="O25" s="258">
        <v>31336.1</v>
      </c>
      <c r="P25" s="258">
        <v>0</v>
      </c>
      <c r="Q25" s="258">
        <v>0</v>
      </c>
      <c r="R25" s="258">
        <v>24516584.14</v>
      </c>
      <c r="S25" s="258">
        <v>24516584.14</v>
      </c>
      <c r="T25" s="291">
        <v>5752139.14</v>
      </c>
      <c r="U25" s="291"/>
      <c r="V25" s="258">
        <v>0</v>
      </c>
      <c r="W25" s="258">
        <v>0</v>
      </c>
    </row>
    <row r="26" spans="1:23" ht="12.75" customHeight="1">
      <c r="A26" s="292"/>
      <c r="B26" s="292"/>
      <c r="C26" s="292"/>
      <c r="D26" s="289"/>
      <c r="E26" s="289"/>
      <c r="F26" s="289" t="s">
        <v>52</v>
      </c>
      <c r="G26" s="289"/>
      <c r="H26" s="258">
        <v>0</v>
      </c>
      <c r="I26" s="258">
        <v>0</v>
      </c>
      <c r="J26" s="258">
        <v>0</v>
      </c>
      <c r="K26" s="258">
        <v>0</v>
      </c>
      <c r="L26" s="258">
        <v>0</v>
      </c>
      <c r="M26" s="258">
        <v>0</v>
      </c>
      <c r="N26" s="258">
        <v>0</v>
      </c>
      <c r="O26" s="258">
        <v>0</v>
      </c>
      <c r="P26" s="258">
        <v>0</v>
      </c>
      <c r="Q26" s="258">
        <v>0</v>
      </c>
      <c r="R26" s="258">
        <v>0</v>
      </c>
      <c r="S26" s="258">
        <v>0</v>
      </c>
      <c r="T26" s="291">
        <v>0</v>
      </c>
      <c r="U26" s="291"/>
      <c r="V26" s="258">
        <v>0</v>
      </c>
      <c r="W26" s="258">
        <v>0</v>
      </c>
    </row>
    <row r="27" spans="1:23" ht="12.75" customHeight="1">
      <c r="A27" s="292"/>
      <c r="B27" s="292"/>
      <c r="C27" s="292"/>
      <c r="D27" s="289"/>
      <c r="E27" s="289"/>
      <c r="F27" s="289" t="s">
        <v>53</v>
      </c>
      <c r="G27" s="289"/>
      <c r="H27" s="258">
        <v>342092</v>
      </c>
      <c r="I27" s="258">
        <v>0</v>
      </c>
      <c r="J27" s="258">
        <v>0</v>
      </c>
      <c r="K27" s="258">
        <v>0</v>
      </c>
      <c r="L27" s="258">
        <v>0</v>
      </c>
      <c r="M27" s="258">
        <v>0</v>
      </c>
      <c r="N27" s="258">
        <v>0</v>
      </c>
      <c r="O27" s="258">
        <v>0</v>
      </c>
      <c r="P27" s="258">
        <v>0</v>
      </c>
      <c r="Q27" s="258">
        <v>0</v>
      </c>
      <c r="R27" s="258">
        <v>342092</v>
      </c>
      <c r="S27" s="258">
        <v>342092</v>
      </c>
      <c r="T27" s="291">
        <v>0</v>
      </c>
      <c r="U27" s="291"/>
      <c r="V27" s="258">
        <v>0</v>
      </c>
      <c r="W27" s="258">
        <v>0</v>
      </c>
    </row>
    <row r="28" spans="1:23" ht="12.75" customHeight="1">
      <c r="A28" s="292"/>
      <c r="B28" s="292"/>
      <c r="C28" s="292"/>
      <c r="D28" s="289"/>
      <c r="E28" s="289"/>
      <c r="F28" s="289" t="s">
        <v>54</v>
      </c>
      <c r="G28" s="289"/>
      <c r="H28" s="258">
        <v>32560869.32</v>
      </c>
      <c r="I28" s="258">
        <v>7702193.18</v>
      </c>
      <c r="J28" s="258">
        <v>7670857.08</v>
      </c>
      <c r="K28" s="258">
        <v>58856</v>
      </c>
      <c r="L28" s="258">
        <v>7612001.08</v>
      </c>
      <c r="M28" s="258">
        <v>0</v>
      </c>
      <c r="N28" s="258">
        <v>0</v>
      </c>
      <c r="O28" s="258">
        <v>31336.1</v>
      </c>
      <c r="P28" s="258">
        <v>0</v>
      </c>
      <c r="Q28" s="258">
        <v>0</v>
      </c>
      <c r="R28" s="258">
        <v>24858676.14</v>
      </c>
      <c r="S28" s="258">
        <v>24858676.14</v>
      </c>
      <c r="T28" s="291">
        <v>5752139.14</v>
      </c>
      <c r="U28" s="291"/>
      <c r="V28" s="258">
        <v>0</v>
      </c>
      <c r="W28" s="258">
        <v>0</v>
      </c>
    </row>
    <row r="29" spans="1:23" ht="12.75" customHeight="1">
      <c r="A29" s="292" t="s">
        <v>276</v>
      </c>
      <c r="B29" s="292" t="s">
        <v>36</v>
      </c>
      <c r="C29" s="292" t="s">
        <v>36</v>
      </c>
      <c r="D29" s="289" t="s">
        <v>277</v>
      </c>
      <c r="E29" s="289"/>
      <c r="F29" s="289" t="s">
        <v>51</v>
      </c>
      <c r="G29" s="289"/>
      <c r="H29" s="258">
        <v>2935449</v>
      </c>
      <c r="I29" s="258">
        <v>1559955</v>
      </c>
      <c r="J29" s="258">
        <v>1541645</v>
      </c>
      <c r="K29" s="258">
        <v>687089</v>
      </c>
      <c r="L29" s="258">
        <v>854556</v>
      </c>
      <c r="M29" s="258">
        <v>0</v>
      </c>
      <c r="N29" s="258">
        <v>310</v>
      </c>
      <c r="O29" s="258">
        <v>18000</v>
      </c>
      <c r="P29" s="258">
        <v>0</v>
      </c>
      <c r="Q29" s="258">
        <v>0</v>
      </c>
      <c r="R29" s="258">
        <v>1375494</v>
      </c>
      <c r="S29" s="258">
        <v>1375494</v>
      </c>
      <c r="T29" s="291">
        <v>1325494</v>
      </c>
      <c r="U29" s="291"/>
      <c r="V29" s="258">
        <v>0</v>
      </c>
      <c r="W29" s="258">
        <v>0</v>
      </c>
    </row>
    <row r="30" spans="1:23" ht="12.75" customHeight="1">
      <c r="A30" s="292"/>
      <c r="B30" s="292"/>
      <c r="C30" s="292"/>
      <c r="D30" s="289"/>
      <c r="E30" s="289"/>
      <c r="F30" s="289" t="s">
        <v>52</v>
      </c>
      <c r="G30" s="289"/>
      <c r="H30" s="258">
        <v>-57636.1</v>
      </c>
      <c r="I30" s="258">
        <v>-57636.1</v>
      </c>
      <c r="J30" s="258">
        <v>-57636.1</v>
      </c>
      <c r="K30" s="258">
        <v>0</v>
      </c>
      <c r="L30" s="258">
        <v>-57636.1</v>
      </c>
      <c r="M30" s="258">
        <v>0</v>
      </c>
      <c r="N30" s="258">
        <v>0</v>
      </c>
      <c r="O30" s="258">
        <v>0</v>
      </c>
      <c r="P30" s="258">
        <v>0</v>
      </c>
      <c r="Q30" s="258">
        <v>0</v>
      </c>
      <c r="R30" s="258">
        <v>0</v>
      </c>
      <c r="S30" s="258">
        <v>0</v>
      </c>
      <c r="T30" s="291">
        <v>0</v>
      </c>
      <c r="U30" s="291"/>
      <c r="V30" s="258">
        <v>0</v>
      </c>
      <c r="W30" s="258">
        <v>0</v>
      </c>
    </row>
    <row r="31" spans="1:23" ht="12.75" customHeight="1">
      <c r="A31" s="292"/>
      <c r="B31" s="292"/>
      <c r="C31" s="292"/>
      <c r="D31" s="289"/>
      <c r="E31" s="289"/>
      <c r="F31" s="289" t="s">
        <v>53</v>
      </c>
      <c r="G31" s="289"/>
      <c r="H31" s="258">
        <v>57636.1</v>
      </c>
      <c r="I31" s="258">
        <v>57636.1</v>
      </c>
      <c r="J31" s="258">
        <v>57636.1</v>
      </c>
      <c r="K31" s="258">
        <v>57636.1</v>
      </c>
      <c r="L31" s="258">
        <v>0</v>
      </c>
      <c r="M31" s="258">
        <v>0</v>
      </c>
      <c r="N31" s="258">
        <v>0</v>
      </c>
      <c r="O31" s="258">
        <v>0</v>
      </c>
      <c r="P31" s="258">
        <v>0</v>
      </c>
      <c r="Q31" s="258">
        <v>0</v>
      </c>
      <c r="R31" s="258">
        <v>0</v>
      </c>
      <c r="S31" s="258">
        <v>0</v>
      </c>
      <c r="T31" s="291">
        <v>0</v>
      </c>
      <c r="U31" s="291"/>
      <c r="V31" s="258">
        <v>0</v>
      </c>
      <c r="W31" s="258">
        <v>0</v>
      </c>
    </row>
    <row r="32" spans="1:23" ht="12.75" customHeight="1">
      <c r="A32" s="292"/>
      <c r="B32" s="292"/>
      <c r="C32" s="292"/>
      <c r="D32" s="289"/>
      <c r="E32" s="289"/>
      <c r="F32" s="289" t="s">
        <v>54</v>
      </c>
      <c r="G32" s="289"/>
      <c r="H32" s="258">
        <v>2935449</v>
      </c>
      <c r="I32" s="258">
        <v>1559955</v>
      </c>
      <c r="J32" s="258">
        <v>1541645</v>
      </c>
      <c r="K32" s="258">
        <v>744725.1</v>
      </c>
      <c r="L32" s="258">
        <v>796919.9</v>
      </c>
      <c r="M32" s="258">
        <v>0</v>
      </c>
      <c r="N32" s="258">
        <v>310</v>
      </c>
      <c r="O32" s="258">
        <v>18000</v>
      </c>
      <c r="P32" s="258">
        <v>0</v>
      </c>
      <c r="Q32" s="258">
        <v>0</v>
      </c>
      <c r="R32" s="258">
        <v>1375494</v>
      </c>
      <c r="S32" s="258">
        <v>1375494</v>
      </c>
      <c r="T32" s="291">
        <v>1325494</v>
      </c>
      <c r="U32" s="291"/>
      <c r="V32" s="258">
        <v>0</v>
      </c>
      <c r="W32" s="258">
        <v>0</v>
      </c>
    </row>
    <row r="33" spans="1:23" ht="12.75" customHeight="1">
      <c r="A33" s="292" t="s">
        <v>36</v>
      </c>
      <c r="B33" s="292" t="s">
        <v>574</v>
      </c>
      <c r="C33" s="292" t="s">
        <v>36</v>
      </c>
      <c r="D33" s="289" t="s">
        <v>575</v>
      </c>
      <c r="E33" s="289"/>
      <c r="F33" s="289" t="s">
        <v>51</v>
      </c>
      <c r="G33" s="289"/>
      <c r="H33" s="258">
        <v>1004855</v>
      </c>
      <c r="I33" s="258">
        <v>954855</v>
      </c>
      <c r="J33" s="258">
        <v>954855</v>
      </c>
      <c r="K33" s="258">
        <v>210000</v>
      </c>
      <c r="L33" s="258">
        <v>744855</v>
      </c>
      <c r="M33" s="258">
        <v>0</v>
      </c>
      <c r="N33" s="258">
        <v>0</v>
      </c>
      <c r="O33" s="258">
        <v>0</v>
      </c>
      <c r="P33" s="258">
        <v>0</v>
      </c>
      <c r="Q33" s="258">
        <v>0</v>
      </c>
      <c r="R33" s="258">
        <v>50000</v>
      </c>
      <c r="S33" s="258">
        <v>50000</v>
      </c>
      <c r="T33" s="291">
        <v>0</v>
      </c>
      <c r="U33" s="291"/>
      <c r="V33" s="258">
        <v>0</v>
      </c>
      <c r="W33" s="258">
        <v>0</v>
      </c>
    </row>
    <row r="34" spans="1:23" ht="12.75" customHeight="1">
      <c r="A34" s="292"/>
      <c r="B34" s="292"/>
      <c r="C34" s="292"/>
      <c r="D34" s="289"/>
      <c r="E34" s="289"/>
      <c r="F34" s="289" t="s">
        <v>52</v>
      </c>
      <c r="G34" s="289"/>
      <c r="H34" s="258">
        <v>-57636.1</v>
      </c>
      <c r="I34" s="258">
        <v>-57636.1</v>
      </c>
      <c r="J34" s="258">
        <v>-57636.1</v>
      </c>
      <c r="K34" s="258">
        <v>0</v>
      </c>
      <c r="L34" s="258">
        <v>-57636.1</v>
      </c>
      <c r="M34" s="258">
        <v>0</v>
      </c>
      <c r="N34" s="258">
        <v>0</v>
      </c>
      <c r="O34" s="258">
        <v>0</v>
      </c>
      <c r="P34" s="258">
        <v>0</v>
      </c>
      <c r="Q34" s="258">
        <v>0</v>
      </c>
      <c r="R34" s="258">
        <v>0</v>
      </c>
      <c r="S34" s="258">
        <v>0</v>
      </c>
      <c r="T34" s="291">
        <v>0</v>
      </c>
      <c r="U34" s="291"/>
      <c r="V34" s="258">
        <v>0</v>
      </c>
      <c r="W34" s="258">
        <v>0</v>
      </c>
    </row>
    <row r="35" spans="1:23" ht="12.75" customHeight="1">
      <c r="A35" s="292"/>
      <c r="B35" s="292"/>
      <c r="C35" s="292"/>
      <c r="D35" s="289"/>
      <c r="E35" s="289"/>
      <c r="F35" s="289" t="s">
        <v>53</v>
      </c>
      <c r="G35" s="289"/>
      <c r="H35" s="258">
        <v>57636.1</v>
      </c>
      <c r="I35" s="258">
        <v>57636.1</v>
      </c>
      <c r="J35" s="258">
        <v>57636.1</v>
      </c>
      <c r="K35" s="258">
        <v>57636.1</v>
      </c>
      <c r="L35" s="258">
        <v>0</v>
      </c>
      <c r="M35" s="258">
        <v>0</v>
      </c>
      <c r="N35" s="258">
        <v>0</v>
      </c>
      <c r="O35" s="258">
        <v>0</v>
      </c>
      <c r="P35" s="258">
        <v>0</v>
      </c>
      <c r="Q35" s="258">
        <v>0</v>
      </c>
      <c r="R35" s="258">
        <v>0</v>
      </c>
      <c r="S35" s="258">
        <v>0</v>
      </c>
      <c r="T35" s="291">
        <v>0</v>
      </c>
      <c r="U35" s="291"/>
      <c r="V35" s="258">
        <v>0</v>
      </c>
      <c r="W35" s="258">
        <v>0</v>
      </c>
    </row>
    <row r="36" spans="1:23" ht="12.75" customHeight="1">
      <c r="A36" s="292"/>
      <c r="B36" s="292"/>
      <c r="C36" s="292"/>
      <c r="D36" s="289"/>
      <c r="E36" s="289"/>
      <c r="F36" s="289" t="s">
        <v>54</v>
      </c>
      <c r="G36" s="289"/>
      <c r="H36" s="258">
        <v>1004855</v>
      </c>
      <c r="I36" s="258">
        <v>954855</v>
      </c>
      <c r="J36" s="258">
        <v>954855</v>
      </c>
      <c r="K36" s="258">
        <v>267636.1</v>
      </c>
      <c r="L36" s="258">
        <v>687218.9</v>
      </c>
      <c r="M36" s="258">
        <v>0</v>
      </c>
      <c r="N36" s="258">
        <v>0</v>
      </c>
      <c r="O36" s="258">
        <v>0</v>
      </c>
      <c r="P36" s="258">
        <v>0</v>
      </c>
      <c r="Q36" s="258">
        <v>0</v>
      </c>
      <c r="R36" s="258">
        <v>50000</v>
      </c>
      <c r="S36" s="258">
        <v>50000</v>
      </c>
      <c r="T36" s="291">
        <v>0</v>
      </c>
      <c r="U36" s="291"/>
      <c r="V36" s="258">
        <v>0</v>
      </c>
      <c r="W36" s="258">
        <v>0</v>
      </c>
    </row>
    <row r="37" spans="1:23" ht="12.75" customHeight="1">
      <c r="A37" s="292" t="s">
        <v>390</v>
      </c>
      <c r="B37" s="292" t="s">
        <v>36</v>
      </c>
      <c r="C37" s="292" t="s">
        <v>36</v>
      </c>
      <c r="D37" s="289" t="s">
        <v>391</v>
      </c>
      <c r="E37" s="289"/>
      <c r="F37" s="289" t="s">
        <v>51</v>
      </c>
      <c r="G37" s="289"/>
      <c r="H37" s="258">
        <v>20443112</v>
      </c>
      <c r="I37" s="258">
        <v>15631668</v>
      </c>
      <c r="J37" s="258">
        <v>15075668</v>
      </c>
      <c r="K37" s="258">
        <v>11213283</v>
      </c>
      <c r="L37" s="258">
        <v>3862385</v>
      </c>
      <c r="M37" s="258">
        <v>0</v>
      </c>
      <c r="N37" s="258">
        <v>556000</v>
      </c>
      <c r="O37" s="258">
        <v>0</v>
      </c>
      <c r="P37" s="258">
        <v>0</v>
      </c>
      <c r="Q37" s="258">
        <v>0</v>
      </c>
      <c r="R37" s="258">
        <v>4811444</v>
      </c>
      <c r="S37" s="258">
        <v>4811444</v>
      </c>
      <c r="T37" s="291">
        <v>0</v>
      </c>
      <c r="U37" s="291"/>
      <c r="V37" s="258">
        <v>0</v>
      </c>
      <c r="W37" s="258">
        <v>0</v>
      </c>
    </row>
    <row r="38" spans="1:23" ht="13.5" customHeight="1">
      <c r="A38" s="292"/>
      <c r="B38" s="292"/>
      <c r="C38" s="292"/>
      <c r="D38" s="289"/>
      <c r="E38" s="289"/>
      <c r="F38" s="289" t="s">
        <v>52</v>
      </c>
      <c r="G38" s="289"/>
      <c r="H38" s="258">
        <v>0</v>
      </c>
      <c r="I38" s="258">
        <v>0</v>
      </c>
      <c r="J38" s="258">
        <v>0</v>
      </c>
      <c r="K38" s="258">
        <v>0</v>
      </c>
      <c r="L38" s="258">
        <v>0</v>
      </c>
      <c r="M38" s="258">
        <v>0</v>
      </c>
      <c r="N38" s="258">
        <v>0</v>
      </c>
      <c r="O38" s="258">
        <v>0</v>
      </c>
      <c r="P38" s="258">
        <v>0</v>
      </c>
      <c r="Q38" s="258">
        <v>0</v>
      </c>
      <c r="R38" s="258">
        <v>0</v>
      </c>
      <c r="S38" s="258">
        <v>0</v>
      </c>
      <c r="T38" s="291">
        <v>0</v>
      </c>
      <c r="U38" s="291"/>
      <c r="V38" s="258">
        <v>0</v>
      </c>
      <c r="W38" s="258">
        <v>0</v>
      </c>
    </row>
    <row r="39" spans="1:23" ht="12" customHeight="1">
      <c r="A39" s="292"/>
      <c r="B39" s="292"/>
      <c r="C39" s="292"/>
      <c r="D39" s="289"/>
      <c r="E39" s="289"/>
      <c r="F39" s="289" t="s">
        <v>53</v>
      </c>
      <c r="G39" s="289"/>
      <c r="H39" s="258">
        <v>3000</v>
      </c>
      <c r="I39" s="258">
        <v>3000</v>
      </c>
      <c r="J39" s="258">
        <v>0</v>
      </c>
      <c r="K39" s="258">
        <v>0</v>
      </c>
      <c r="L39" s="258">
        <v>0</v>
      </c>
      <c r="M39" s="258">
        <v>0</v>
      </c>
      <c r="N39" s="258">
        <v>3000</v>
      </c>
      <c r="O39" s="258">
        <v>0</v>
      </c>
      <c r="P39" s="258">
        <v>0</v>
      </c>
      <c r="Q39" s="258">
        <v>0</v>
      </c>
      <c r="R39" s="258">
        <v>0</v>
      </c>
      <c r="S39" s="258">
        <v>0</v>
      </c>
      <c r="T39" s="291">
        <v>0</v>
      </c>
      <c r="U39" s="291"/>
      <c r="V39" s="258">
        <v>0</v>
      </c>
      <c r="W39" s="258">
        <v>0</v>
      </c>
    </row>
    <row r="40" spans="1:23" ht="14.25" customHeight="1">
      <c r="A40" s="292"/>
      <c r="B40" s="292"/>
      <c r="C40" s="292"/>
      <c r="D40" s="289"/>
      <c r="E40" s="289"/>
      <c r="F40" s="289" t="s">
        <v>54</v>
      </c>
      <c r="G40" s="289"/>
      <c r="H40" s="258">
        <v>20446112</v>
      </c>
      <c r="I40" s="258">
        <v>15634668</v>
      </c>
      <c r="J40" s="258">
        <v>15075668</v>
      </c>
      <c r="K40" s="258">
        <v>11213283</v>
      </c>
      <c r="L40" s="258">
        <v>3862385</v>
      </c>
      <c r="M40" s="258">
        <v>0</v>
      </c>
      <c r="N40" s="258">
        <v>559000</v>
      </c>
      <c r="O40" s="258">
        <v>0</v>
      </c>
      <c r="P40" s="258">
        <v>0</v>
      </c>
      <c r="Q40" s="258">
        <v>0</v>
      </c>
      <c r="R40" s="258">
        <v>4811444</v>
      </c>
      <c r="S40" s="258">
        <v>4811444</v>
      </c>
      <c r="T40" s="291">
        <v>0</v>
      </c>
      <c r="U40" s="291"/>
      <c r="V40" s="258">
        <v>0</v>
      </c>
      <c r="W40" s="258">
        <v>0</v>
      </c>
    </row>
    <row r="41" spans="1:23" ht="15.75" customHeight="1">
      <c r="A41" s="292" t="s">
        <v>36</v>
      </c>
      <c r="B41" s="292" t="s">
        <v>392</v>
      </c>
      <c r="C41" s="292" t="s">
        <v>36</v>
      </c>
      <c r="D41" s="289" t="s">
        <v>393</v>
      </c>
      <c r="E41" s="289"/>
      <c r="F41" s="289" t="s">
        <v>51</v>
      </c>
      <c r="G41" s="289"/>
      <c r="H41" s="258">
        <v>18362587</v>
      </c>
      <c r="I41" s="258">
        <v>13551143</v>
      </c>
      <c r="J41" s="258">
        <v>13495143</v>
      </c>
      <c r="K41" s="258">
        <v>11213283</v>
      </c>
      <c r="L41" s="258">
        <v>2281860</v>
      </c>
      <c r="M41" s="258">
        <v>0</v>
      </c>
      <c r="N41" s="258">
        <v>56000</v>
      </c>
      <c r="O41" s="258">
        <v>0</v>
      </c>
      <c r="P41" s="258">
        <v>0</v>
      </c>
      <c r="Q41" s="258">
        <v>0</v>
      </c>
      <c r="R41" s="258">
        <v>4811444</v>
      </c>
      <c r="S41" s="258">
        <v>4811444</v>
      </c>
      <c r="T41" s="291">
        <v>0</v>
      </c>
      <c r="U41" s="291"/>
      <c r="V41" s="258">
        <v>0</v>
      </c>
      <c r="W41" s="258">
        <v>0</v>
      </c>
    </row>
    <row r="42" spans="1:23" ht="16.5" customHeight="1">
      <c r="A42" s="292"/>
      <c r="B42" s="292"/>
      <c r="C42" s="292"/>
      <c r="D42" s="289"/>
      <c r="E42" s="289"/>
      <c r="F42" s="289" t="s">
        <v>52</v>
      </c>
      <c r="G42" s="289"/>
      <c r="H42" s="258">
        <v>0</v>
      </c>
      <c r="I42" s="258">
        <v>0</v>
      </c>
      <c r="J42" s="258">
        <v>0</v>
      </c>
      <c r="K42" s="258">
        <v>0</v>
      </c>
      <c r="L42" s="258">
        <v>0</v>
      </c>
      <c r="M42" s="258">
        <v>0</v>
      </c>
      <c r="N42" s="258">
        <v>0</v>
      </c>
      <c r="O42" s="258">
        <v>0</v>
      </c>
      <c r="P42" s="258">
        <v>0</v>
      </c>
      <c r="Q42" s="258">
        <v>0</v>
      </c>
      <c r="R42" s="258">
        <v>0</v>
      </c>
      <c r="S42" s="258">
        <v>0</v>
      </c>
      <c r="T42" s="291">
        <v>0</v>
      </c>
      <c r="U42" s="291"/>
      <c r="V42" s="258">
        <v>0</v>
      </c>
      <c r="W42" s="258">
        <v>0</v>
      </c>
    </row>
    <row r="43" spans="1:23" ht="12" customHeight="1">
      <c r="A43" s="292"/>
      <c r="B43" s="292"/>
      <c r="C43" s="292"/>
      <c r="D43" s="289"/>
      <c r="E43" s="289"/>
      <c r="F43" s="289" t="s">
        <v>53</v>
      </c>
      <c r="G43" s="289"/>
      <c r="H43" s="258">
        <v>3000</v>
      </c>
      <c r="I43" s="258">
        <v>3000</v>
      </c>
      <c r="J43" s="258">
        <v>0</v>
      </c>
      <c r="K43" s="258">
        <v>0</v>
      </c>
      <c r="L43" s="258">
        <v>0</v>
      </c>
      <c r="M43" s="258">
        <v>0</v>
      </c>
      <c r="N43" s="258">
        <v>3000</v>
      </c>
      <c r="O43" s="258">
        <v>0</v>
      </c>
      <c r="P43" s="258">
        <v>0</v>
      </c>
      <c r="Q43" s="258">
        <v>0</v>
      </c>
      <c r="R43" s="258">
        <v>0</v>
      </c>
      <c r="S43" s="258">
        <v>0</v>
      </c>
      <c r="T43" s="291">
        <v>0</v>
      </c>
      <c r="U43" s="291"/>
      <c r="V43" s="258">
        <v>0</v>
      </c>
      <c r="W43" s="258">
        <v>0</v>
      </c>
    </row>
    <row r="44" spans="1:23" ht="15.75" customHeight="1">
      <c r="A44" s="292"/>
      <c r="B44" s="292"/>
      <c r="C44" s="292"/>
      <c r="D44" s="289"/>
      <c r="E44" s="289"/>
      <c r="F44" s="289" t="s">
        <v>54</v>
      </c>
      <c r="G44" s="289"/>
      <c r="H44" s="258">
        <v>18365587</v>
      </c>
      <c r="I44" s="258">
        <v>13554143</v>
      </c>
      <c r="J44" s="258">
        <v>13495143</v>
      </c>
      <c r="K44" s="258">
        <v>11213283</v>
      </c>
      <c r="L44" s="258">
        <v>2281860</v>
      </c>
      <c r="M44" s="258">
        <v>0</v>
      </c>
      <c r="N44" s="258">
        <v>59000</v>
      </c>
      <c r="O44" s="258">
        <v>0</v>
      </c>
      <c r="P44" s="258">
        <v>0</v>
      </c>
      <c r="Q44" s="258">
        <v>0</v>
      </c>
      <c r="R44" s="258">
        <v>4811444</v>
      </c>
      <c r="S44" s="258">
        <v>4811444</v>
      </c>
      <c r="T44" s="291">
        <v>0</v>
      </c>
      <c r="U44" s="291"/>
      <c r="V44" s="258">
        <v>0</v>
      </c>
      <c r="W44" s="258">
        <v>0</v>
      </c>
    </row>
    <row r="45" spans="1:23" ht="13.5" customHeight="1">
      <c r="A45" s="292" t="s">
        <v>227</v>
      </c>
      <c r="B45" s="292" t="s">
        <v>36</v>
      </c>
      <c r="C45" s="292" t="s">
        <v>36</v>
      </c>
      <c r="D45" s="289" t="s">
        <v>228</v>
      </c>
      <c r="E45" s="289"/>
      <c r="F45" s="289" t="s">
        <v>51</v>
      </c>
      <c r="G45" s="289"/>
      <c r="H45" s="258">
        <v>6225651</v>
      </c>
      <c r="I45" s="258">
        <v>6182651</v>
      </c>
      <c r="J45" s="258">
        <v>5980098</v>
      </c>
      <c r="K45" s="258">
        <v>5223643</v>
      </c>
      <c r="L45" s="258">
        <v>756455</v>
      </c>
      <c r="M45" s="258">
        <v>0</v>
      </c>
      <c r="N45" s="258">
        <v>202553</v>
      </c>
      <c r="O45" s="258">
        <v>0</v>
      </c>
      <c r="P45" s="258">
        <v>0</v>
      </c>
      <c r="Q45" s="258">
        <v>0</v>
      </c>
      <c r="R45" s="258">
        <v>43000</v>
      </c>
      <c r="S45" s="258">
        <v>43000</v>
      </c>
      <c r="T45" s="291">
        <v>0</v>
      </c>
      <c r="U45" s="291"/>
      <c r="V45" s="258">
        <v>0</v>
      </c>
      <c r="W45" s="258">
        <v>0</v>
      </c>
    </row>
    <row r="46" spans="1:23" ht="15" customHeight="1">
      <c r="A46" s="292"/>
      <c r="B46" s="292"/>
      <c r="C46" s="292"/>
      <c r="D46" s="289"/>
      <c r="E46" s="289"/>
      <c r="F46" s="289" t="s">
        <v>52</v>
      </c>
      <c r="G46" s="289"/>
      <c r="H46" s="258">
        <v>-2161</v>
      </c>
      <c r="I46" s="258">
        <v>-2161</v>
      </c>
      <c r="J46" s="258">
        <v>-445</v>
      </c>
      <c r="K46" s="258">
        <v>-445</v>
      </c>
      <c r="L46" s="258">
        <v>0</v>
      </c>
      <c r="M46" s="258">
        <v>0</v>
      </c>
      <c r="N46" s="258">
        <v>-1716</v>
      </c>
      <c r="O46" s="258">
        <v>0</v>
      </c>
      <c r="P46" s="258">
        <v>0</v>
      </c>
      <c r="Q46" s="258">
        <v>0</v>
      </c>
      <c r="R46" s="258">
        <v>0</v>
      </c>
      <c r="S46" s="258">
        <v>0</v>
      </c>
      <c r="T46" s="291">
        <v>0</v>
      </c>
      <c r="U46" s="291"/>
      <c r="V46" s="258">
        <v>0</v>
      </c>
      <c r="W46" s="258">
        <v>0</v>
      </c>
    </row>
    <row r="47" spans="1:23" ht="18" customHeight="1">
      <c r="A47" s="292"/>
      <c r="B47" s="292"/>
      <c r="C47" s="292"/>
      <c r="D47" s="289"/>
      <c r="E47" s="289"/>
      <c r="F47" s="289" t="s">
        <v>53</v>
      </c>
      <c r="G47" s="289"/>
      <c r="H47" s="258">
        <v>2161</v>
      </c>
      <c r="I47" s="258">
        <v>2161</v>
      </c>
      <c r="J47" s="258">
        <v>2161</v>
      </c>
      <c r="K47" s="258">
        <v>0</v>
      </c>
      <c r="L47" s="258">
        <v>2161</v>
      </c>
      <c r="M47" s="258">
        <v>0</v>
      </c>
      <c r="N47" s="258">
        <v>0</v>
      </c>
      <c r="O47" s="258">
        <v>0</v>
      </c>
      <c r="P47" s="258">
        <v>0</v>
      </c>
      <c r="Q47" s="258">
        <v>0</v>
      </c>
      <c r="R47" s="258">
        <v>0</v>
      </c>
      <c r="S47" s="258">
        <v>0</v>
      </c>
      <c r="T47" s="291">
        <v>0</v>
      </c>
      <c r="U47" s="291"/>
      <c r="V47" s="258">
        <v>0</v>
      </c>
      <c r="W47" s="258">
        <v>0</v>
      </c>
    </row>
    <row r="48" spans="1:23" ht="16.5" customHeight="1">
      <c r="A48" s="292"/>
      <c r="B48" s="292"/>
      <c r="C48" s="292"/>
      <c r="D48" s="289"/>
      <c r="E48" s="289"/>
      <c r="F48" s="289" t="s">
        <v>54</v>
      </c>
      <c r="G48" s="289"/>
      <c r="H48" s="258">
        <v>6225651</v>
      </c>
      <c r="I48" s="258">
        <v>6182651</v>
      </c>
      <c r="J48" s="258">
        <v>5981814</v>
      </c>
      <c r="K48" s="258">
        <v>5223198</v>
      </c>
      <c r="L48" s="258">
        <v>758616</v>
      </c>
      <c r="M48" s="258">
        <v>0</v>
      </c>
      <c r="N48" s="258">
        <v>200837</v>
      </c>
      <c r="O48" s="258">
        <v>0</v>
      </c>
      <c r="P48" s="258">
        <v>0</v>
      </c>
      <c r="Q48" s="258">
        <v>0</v>
      </c>
      <c r="R48" s="258">
        <v>43000</v>
      </c>
      <c r="S48" s="258">
        <v>43000</v>
      </c>
      <c r="T48" s="291">
        <v>0</v>
      </c>
      <c r="U48" s="291"/>
      <c r="V48" s="258">
        <v>0</v>
      </c>
      <c r="W48" s="258">
        <v>0</v>
      </c>
    </row>
    <row r="49" spans="1:23" ht="12" customHeight="1">
      <c r="A49" s="292" t="s">
        <v>36</v>
      </c>
      <c r="B49" s="292" t="s">
        <v>229</v>
      </c>
      <c r="C49" s="292" t="s">
        <v>36</v>
      </c>
      <c r="D49" s="289" t="s">
        <v>230</v>
      </c>
      <c r="E49" s="289"/>
      <c r="F49" s="289" t="s">
        <v>51</v>
      </c>
      <c r="G49" s="289"/>
      <c r="H49" s="258">
        <v>5930651</v>
      </c>
      <c r="I49" s="258">
        <v>5930651</v>
      </c>
      <c r="J49" s="258">
        <v>5738098</v>
      </c>
      <c r="K49" s="258">
        <v>5223643</v>
      </c>
      <c r="L49" s="258">
        <v>514455</v>
      </c>
      <c r="M49" s="258">
        <v>0</v>
      </c>
      <c r="N49" s="258">
        <v>192553</v>
      </c>
      <c r="O49" s="258">
        <v>0</v>
      </c>
      <c r="P49" s="258">
        <v>0</v>
      </c>
      <c r="Q49" s="258">
        <v>0</v>
      </c>
      <c r="R49" s="258">
        <v>0</v>
      </c>
      <c r="S49" s="258">
        <v>0</v>
      </c>
      <c r="T49" s="291">
        <v>0</v>
      </c>
      <c r="U49" s="291"/>
      <c r="V49" s="258">
        <v>0</v>
      </c>
      <c r="W49" s="258">
        <v>0</v>
      </c>
    </row>
    <row r="50" spans="1:23" ht="12.75" customHeight="1">
      <c r="A50" s="292"/>
      <c r="B50" s="292"/>
      <c r="C50" s="292"/>
      <c r="D50" s="289"/>
      <c r="E50" s="289"/>
      <c r="F50" s="289" t="s">
        <v>52</v>
      </c>
      <c r="G50" s="289"/>
      <c r="H50" s="258">
        <v>-2161</v>
      </c>
      <c r="I50" s="258">
        <v>-2161</v>
      </c>
      <c r="J50" s="258">
        <v>-445</v>
      </c>
      <c r="K50" s="258">
        <v>-445</v>
      </c>
      <c r="L50" s="258">
        <v>0</v>
      </c>
      <c r="M50" s="258">
        <v>0</v>
      </c>
      <c r="N50" s="258">
        <v>-1716</v>
      </c>
      <c r="O50" s="258">
        <v>0</v>
      </c>
      <c r="P50" s="258">
        <v>0</v>
      </c>
      <c r="Q50" s="258">
        <v>0</v>
      </c>
      <c r="R50" s="258">
        <v>0</v>
      </c>
      <c r="S50" s="258">
        <v>0</v>
      </c>
      <c r="T50" s="291">
        <v>0</v>
      </c>
      <c r="U50" s="291"/>
      <c r="V50" s="258">
        <v>0</v>
      </c>
      <c r="W50" s="258">
        <v>0</v>
      </c>
    </row>
    <row r="51" spans="1:23" ht="12" customHeight="1">
      <c r="A51" s="292"/>
      <c r="B51" s="292"/>
      <c r="C51" s="292"/>
      <c r="D51" s="289"/>
      <c r="E51" s="289"/>
      <c r="F51" s="289" t="s">
        <v>53</v>
      </c>
      <c r="G51" s="289"/>
      <c r="H51" s="258">
        <v>2161</v>
      </c>
      <c r="I51" s="258">
        <v>2161</v>
      </c>
      <c r="J51" s="258">
        <v>2161</v>
      </c>
      <c r="K51" s="258">
        <v>0</v>
      </c>
      <c r="L51" s="258">
        <v>2161</v>
      </c>
      <c r="M51" s="258">
        <v>0</v>
      </c>
      <c r="N51" s="258">
        <v>0</v>
      </c>
      <c r="O51" s="258">
        <v>0</v>
      </c>
      <c r="P51" s="258">
        <v>0</v>
      </c>
      <c r="Q51" s="258">
        <v>0</v>
      </c>
      <c r="R51" s="258">
        <v>0</v>
      </c>
      <c r="S51" s="258">
        <v>0</v>
      </c>
      <c r="T51" s="291">
        <v>0</v>
      </c>
      <c r="U51" s="291"/>
      <c r="V51" s="258">
        <v>0</v>
      </c>
      <c r="W51" s="258">
        <v>0</v>
      </c>
    </row>
    <row r="52" spans="1:23" ht="14.25" customHeight="1">
      <c r="A52" s="292"/>
      <c r="B52" s="292"/>
      <c r="C52" s="292"/>
      <c r="D52" s="289"/>
      <c r="E52" s="289"/>
      <c r="F52" s="289" t="s">
        <v>54</v>
      </c>
      <c r="G52" s="289"/>
      <c r="H52" s="258">
        <v>5930651</v>
      </c>
      <c r="I52" s="258">
        <v>5930651</v>
      </c>
      <c r="J52" s="258">
        <v>5739814</v>
      </c>
      <c r="K52" s="258">
        <v>5223198</v>
      </c>
      <c r="L52" s="258">
        <v>516616</v>
      </c>
      <c r="M52" s="258">
        <v>0</v>
      </c>
      <c r="N52" s="258">
        <v>190837</v>
      </c>
      <c r="O52" s="258">
        <v>0</v>
      </c>
      <c r="P52" s="258">
        <v>0</v>
      </c>
      <c r="Q52" s="258">
        <v>0</v>
      </c>
      <c r="R52" s="258">
        <v>0</v>
      </c>
      <c r="S52" s="258">
        <v>0</v>
      </c>
      <c r="T52" s="291">
        <v>0</v>
      </c>
      <c r="U52" s="291"/>
      <c r="V52" s="258">
        <v>0</v>
      </c>
      <c r="W52" s="258">
        <v>0</v>
      </c>
    </row>
    <row r="53" spans="1:23" ht="14.25" customHeight="1">
      <c r="A53" s="292" t="s">
        <v>59</v>
      </c>
      <c r="B53" s="292" t="s">
        <v>36</v>
      </c>
      <c r="C53" s="292" t="s">
        <v>36</v>
      </c>
      <c r="D53" s="289" t="s">
        <v>58</v>
      </c>
      <c r="E53" s="289"/>
      <c r="F53" s="289" t="s">
        <v>51</v>
      </c>
      <c r="G53" s="289"/>
      <c r="H53" s="258">
        <v>34733973.63</v>
      </c>
      <c r="I53" s="258">
        <v>34025397.63</v>
      </c>
      <c r="J53" s="258">
        <v>30212230.16</v>
      </c>
      <c r="K53" s="258">
        <v>26376974.72</v>
      </c>
      <c r="L53" s="258">
        <v>3835255.44</v>
      </c>
      <c r="M53" s="258">
        <v>2796316.18</v>
      </c>
      <c r="N53" s="258">
        <v>837086.29</v>
      </c>
      <c r="O53" s="258">
        <v>179765</v>
      </c>
      <c r="P53" s="258">
        <v>0</v>
      </c>
      <c r="Q53" s="258">
        <v>0</v>
      </c>
      <c r="R53" s="258">
        <v>708576</v>
      </c>
      <c r="S53" s="258">
        <v>708576</v>
      </c>
      <c r="T53" s="291">
        <v>0</v>
      </c>
      <c r="U53" s="291"/>
      <c r="V53" s="258">
        <v>0</v>
      </c>
      <c r="W53" s="258">
        <v>0</v>
      </c>
    </row>
    <row r="54" spans="1:23" ht="12.75" customHeight="1">
      <c r="A54" s="292"/>
      <c r="B54" s="292"/>
      <c r="C54" s="292"/>
      <c r="D54" s="289"/>
      <c r="E54" s="289"/>
      <c r="F54" s="289" t="s">
        <v>52</v>
      </c>
      <c r="G54" s="289"/>
      <c r="H54" s="258">
        <v>-63360</v>
      </c>
      <c r="I54" s="258">
        <v>-63360</v>
      </c>
      <c r="J54" s="258">
        <v>-57800</v>
      </c>
      <c r="K54" s="258">
        <v>-22300</v>
      </c>
      <c r="L54" s="258">
        <v>-35500</v>
      </c>
      <c r="M54" s="258">
        <v>0</v>
      </c>
      <c r="N54" s="258">
        <v>-5560</v>
      </c>
      <c r="O54" s="258">
        <v>0</v>
      </c>
      <c r="P54" s="258">
        <v>0</v>
      </c>
      <c r="Q54" s="258">
        <v>0</v>
      </c>
      <c r="R54" s="258">
        <v>0</v>
      </c>
      <c r="S54" s="258">
        <v>0</v>
      </c>
      <c r="T54" s="291">
        <v>0</v>
      </c>
      <c r="U54" s="291"/>
      <c r="V54" s="258">
        <v>0</v>
      </c>
      <c r="W54" s="258">
        <v>0</v>
      </c>
    </row>
    <row r="55" spans="1:23" ht="12" customHeight="1">
      <c r="A55" s="292"/>
      <c r="B55" s="292"/>
      <c r="C55" s="292"/>
      <c r="D55" s="289"/>
      <c r="E55" s="289"/>
      <c r="F55" s="289" t="s">
        <v>53</v>
      </c>
      <c r="G55" s="289"/>
      <c r="H55" s="258">
        <v>170299</v>
      </c>
      <c r="I55" s="258">
        <v>170299</v>
      </c>
      <c r="J55" s="258">
        <v>168471</v>
      </c>
      <c r="K55" s="258">
        <v>83879</v>
      </c>
      <c r="L55" s="258">
        <v>84592</v>
      </c>
      <c r="M55" s="258">
        <v>1828</v>
      </c>
      <c r="N55" s="258">
        <v>0</v>
      </c>
      <c r="O55" s="258">
        <v>0</v>
      </c>
      <c r="P55" s="258">
        <v>0</v>
      </c>
      <c r="Q55" s="258">
        <v>0</v>
      </c>
      <c r="R55" s="258">
        <v>0</v>
      </c>
      <c r="S55" s="258">
        <v>0</v>
      </c>
      <c r="T55" s="291">
        <v>0</v>
      </c>
      <c r="U55" s="291"/>
      <c r="V55" s="258">
        <v>0</v>
      </c>
      <c r="W55" s="258">
        <v>0</v>
      </c>
    </row>
    <row r="56" spans="1:23" ht="12.75" customHeight="1">
      <c r="A56" s="292"/>
      <c r="B56" s="292"/>
      <c r="C56" s="292"/>
      <c r="D56" s="289"/>
      <c r="E56" s="289"/>
      <c r="F56" s="289" t="s">
        <v>54</v>
      </c>
      <c r="G56" s="289"/>
      <c r="H56" s="258">
        <v>34840912.63</v>
      </c>
      <c r="I56" s="258">
        <v>34132336.63</v>
      </c>
      <c r="J56" s="258">
        <v>30322901.16</v>
      </c>
      <c r="K56" s="258">
        <v>26438553.72</v>
      </c>
      <c r="L56" s="258">
        <v>3884347.44</v>
      </c>
      <c r="M56" s="258">
        <v>2798144.18</v>
      </c>
      <c r="N56" s="258">
        <v>831526.29</v>
      </c>
      <c r="O56" s="258">
        <v>179765</v>
      </c>
      <c r="P56" s="258">
        <v>0</v>
      </c>
      <c r="Q56" s="258">
        <v>0</v>
      </c>
      <c r="R56" s="258">
        <v>708576</v>
      </c>
      <c r="S56" s="258">
        <v>708576</v>
      </c>
      <c r="T56" s="291">
        <v>0</v>
      </c>
      <c r="U56" s="291"/>
      <c r="V56" s="258">
        <v>0</v>
      </c>
      <c r="W56" s="258">
        <v>0</v>
      </c>
    </row>
    <row r="57" spans="1:23" ht="14.25" customHeight="1">
      <c r="A57" s="292" t="s">
        <v>36</v>
      </c>
      <c r="B57" s="292" t="s">
        <v>231</v>
      </c>
      <c r="C57" s="292" t="s">
        <v>36</v>
      </c>
      <c r="D57" s="289" t="s">
        <v>232</v>
      </c>
      <c r="E57" s="289"/>
      <c r="F57" s="289" t="s">
        <v>51</v>
      </c>
      <c r="G57" s="289"/>
      <c r="H57" s="258">
        <v>4651933.58</v>
      </c>
      <c r="I57" s="258">
        <v>4651933.58</v>
      </c>
      <c r="J57" s="258">
        <v>4381504.37</v>
      </c>
      <c r="K57" s="258">
        <v>4155418.08</v>
      </c>
      <c r="L57" s="258">
        <v>226086.29</v>
      </c>
      <c r="M57" s="258">
        <v>0</v>
      </c>
      <c r="N57" s="258">
        <v>270429.21</v>
      </c>
      <c r="O57" s="258">
        <v>0</v>
      </c>
      <c r="P57" s="258">
        <v>0</v>
      </c>
      <c r="Q57" s="258">
        <v>0</v>
      </c>
      <c r="R57" s="258">
        <v>0</v>
      </c>
      <c r="S57" s="258">
        <v>0</v>
      </c>
      <c r="T57" s="291">
        <v>0</v>
      </c>
      <c r="U57" s="291"/>
      <c r="V57" s="258">
        <v>0</v>
      </c>
      <c r="W57" s="258">
        <v>0</v>
      </c>
    </row>
    <row r="58" spans="1:23" ht="15.75" customHeight="1">
      <c r="A58" s="292"/>
      <c r="B58" s="292"/>
      <c r="C58" s="292"/>
      <c r="D58" s="289"/>
      <c r="E58" s="289"/>
      <c r="F58" s="289" t="s">
        <v>52</v>
      </c>
      <c r="G58" s="289"/>
      <c r="H58" s="258">
        <v>0</v>
      </c>
      <c r="I58" s="258">
        <v>0</v>
      </c>
      <c r="J58" s="258">
        <v>0</v>
      </c>
      <c r="K58" s="258">
        <v>0</v>
      </c>
      <c r="L58" s="258">
        <v>0</v>
      </c>
      <c r="M58" s="258">
        <v>0</v>
      </c>
      <c r="N58" s="258">
        <v>0</v>
      </c>
      <c r="O58" s="258">
        <v>0</v>
      </c>
      <c r="P58" s="258">
        <v>0</v>
      </c>
      <c r="Q58" s="258">
        <v>0</v>
      </c>
      <c r="R58" s="258">
        <v>0</v>
      </c>
      <c r="S58" s="258">
        <v>0</v>
      </c>
      <c r="T58" s="291">
        <v>0</v>
      </c>
      <c r="U58" s="291"/>
      <c r="V58" s="258">
        <v>0</v>
      </c>
      <c r="W58" s="258">
        <v>0</v>
      </c>
    </row>
    <row r="59" spans="1:23" ht="12" customHeight="1">
      <c r="A59" s="292"/>
      <c r="B59" s="292"/>
      <c r="C59" s="292"/>
      <c r="D59" s="289"/>
      <c r="E59" s="289"/>
      <c r="F59" s="289" t="s">
        <v>53</v>
      </c>
      <c r="G59" s="289"/>
      <c r="H59" s="258">
        <v>6657</v>
      </c>
      <c r="I59" s="258">
        <v>6657</v>
      </c>
      <c r="J59" s="258">
        <v>6657</v>
      </c>
      <c r="K59" s="258">
        <v>0</v>
      </c>
      <c r="L59" s="258">
        <v>6657</v>
      </c>
      <c r="M59" s="258">
        <v>0</v>
      </c>
      <c r="N59" s="258">
        <v>0</v>
      </c>
      <c r="O59" s="258">
        <v>0</v>
      </c>
      <c r="P59" s="258">
        <v>0</v>
      </c>
      <c r="Q59" s="258">
        <v>0</v>
      </c>
      <c r="R59" s="258">
        <v>0</v>
      </c>
      <c r="S59" s="258">
        <v>0</v>
      </c>
      <c r="T59" s="291">
        <v>0</v>
      </c>
      <c r="U59" s="291"/>
      <c r="V59" s="258">
        <v>0</v>
      </c>
      <c r="W59" s="258">
        <v>0</v>
      </c>
    </row>
    <row r="60" spans="1:23" ht="15" customHeight="1">
      <c r="A60" s="292"/>
      <c r="B60" s="292"/>
      <c r="C60" s="292"/>
      <c r="D60" s="289"/>
      <c r="E60" s="289"/>
      <c r="F60" s="289" t="s">
        <v>54</v>
      </c>
      <c r="G60" s="289"/>
      <c r="H60" s="258">
        <v>4658590.58</v>
      </c>
      <c r="I60" s="258">
        <v>4658590.58</v>
      </c>
      <c r="J60" s="258">
        <v>4388161.37</v>
      </c>
      <c r="K60" s="258">
        <v>4155418.08</v>
      </c>
      <c r="L60" s="258">
        <v>232743.29</v>
      </c>
      <c r="M60" s="258">
        <v>0</v>
      </c>
      <c r="N60" s="258">
        <v>270429.21</v>
      </c>
      <c r="O60" s="258">
        <v>0</v>
      </c>
      <c r="P60" s="258">
        <v>0</v>
      </c>
      <c r="Q60" s="258">
        <v>0</v>
      </c>
      <c r="R60" s="258">
        <v>0</v>
      </c>
      <c r="S60" s="258">
        <v>0</v>
      </c>
      <c r="T60" s="291">
        <v>0</v>
      </c>
      <c r="U60" s="291"/>
      <c r="V60" s="258">
        <v>0</v>
      </c>
      <c r="W60" s="258">
        <v>0</v>
      </c>
    </row>
    <row r="61" spans="1:23" ht="14.25" customHeight="1">
      <c r="A61" s="292" t="s">
        <v>36</v>
      </c>
      <c r="B61" s="292" t="s">
        <v>257</v>
      </c>
      <c r="C61" s="292" t="s">
        <v>36</v>
      </c>
      <c r="D61" s="289" t="s">
        <v>258</v>
      </c>
      <c r="E61" s="289"/>
      <c r="F61" s="289" t="s">
        <v>51</v>
      </c>
      <c r="G61" s="289"/>
      <c r="H61" s="258">
        <v>653088.25</v>
      </c>
      <c r="I61" s="258">
        <v>653088.25</v>
      </c>
      <c r="J61" s="258">
        <v>616036.18</v>
      </c>
      <c r="K61" s="258">
        <v>561198.18</v>
      </c>
      <c r="L61" s="258">
        <v>54838</v>
      </c>
      <c r="M61" s="258">
        <v>0</v>
      </c>
      <c r="N61" s="258">
        <v>37052.07</v>
      </c>
      <c r="O61" s="258">
        <v>0</v>
      </c>
      <c r="P61" s="258">
        <v>0</v>
      </c>
      <c r="Q61" s="258">
        <v>0</v>
      </c>
      <c r="R61" s="258">
        <v>0</v>
      </c>
      <c r="S61" s="258">
        <v>0</v>
      </c>
      <c r="T61" s="291">
        <v>0</v>
      </c>
      <c r="U61" s="291"/>
      <c r="V61" s="258">
        <v>0</v>
      </c>
      <c r="W61" s="258">
        <v>0</v>
      </c>
    </row>
    <row r="62" spans="1:23" ht="12" customHeight="1">
      <c r="A62" s="292"/>
      <c r="B62" s="292"/>
      <c r="C62" s="292"/>
      <c r="D62" s="289"/>
      <c r="E62" s="289"/>
      <c r="F62" s="289" t="s">
        <v>52</v>
      </c>
      <c r="G62" s="289"/>
      <c r="H62" s="258">
        <v>0</v>
      </c>
      <c r="I62" s="258">
        <v>0</v>
      </c>
      <c r="J62" s="258">
        <v>0</v>
      </c>
      <c r="K62" s="258">
        <v>0</v>
      </c>
      <c r="L62" s="258">
        <v>0</v>
      </c>
      <c r="M62" s="258">
        <v>0</v>
      </c>
      <c r="N62" s="258">
        <v>0</v>
      </c>
      <c r="O62" s="258">
        <v>0</v>
      </c>
      <c r="P62" s="258">
        <v>0</v>
      </c>
      <c r="Q62" s="258">
        <v>0</v>
      </c>
      <c r="R62" s="258">
        <v>0</v>
      </c>
      <c r="S62" s="258">
        <v>0</v>
      </c>
      <c r="T62" s="291">
        <v>0</v>
      </c>
      <c r="U62" s="291"/>
      <c r="V62" s="258">
        <v>0</v>
      </c>
      <c r="W62" s="258">
        <v>0</v>
      </c>
    </row>
    <row r="63" spans="1:23" ht="18.75" customHeight="1">
      <c r="A63" s="292"/>
      <c r="B63" s="292"/>
      <c r="C63" s="292"/>
      <c r="D63" s="289"/>
      <c r="E63" s="289"/>
      <c r="F63" s="289" t="s">
        <v>53</v>
      </c>
      <c r="G63" s="289"/>
      <c r="H63" s="258">
        <v>1612</v>
      </c>
      <c r="I63" s="258">
        <v>1612</v>
      </c>
      <c r="J63" s="258">
        <v>1612</v>
      </c>
      <c r="K63" s="258">
        <v>0</v>
      </c>
      <c r="L63" s="258">
        <v>1612</v>
      </c>
      <c r="M63" s="258">
        <v>0</v>
      </c>
      <c r="N63" s="258">
        <v>0</v>
      </c>
      <c r="O63" s="258">
        <v>0</v>
      </c>
      <c r="P63" s="258">
        <v>0</v>
      </c>
      <c r="Q63" s="258">
        <v>0</v>
      </c>
      <c r="R63" s="258">
        <v>0</v>
      </c>
      <c r="S63" s="258">
        <v>0</v>
      </c>
      <c r="T63" s="291">
        <v>0</v>
      </c>
      <c r="U63" s="291"/>
      <c r="V63" s="258">
        <v>0</v>
      </c>
      <c r="W63" s="258">
        <v>0</v>
      </c>
    </row>
    <row r="64" spans="1:23" ht="13.5" customHeight="1">
      <c r="A64" s="292"/>
      <c r="B64" s="292"/>
      <c r="C64" s="292"/>
      <c r="D64" s="289"/>
      <c r="E64" s="289"/>
      <c r="F64" s="289" t="s">
        <v>54</v>
      </c>
      <c r="G64" s="289"/>
      <c r="H64" s="258">
        <v>654700.25</v>
      </c>
      <c r="I64" s="258">
        <v>654700.25</v>
      </c>
      <c r="J64" s="258">
        <v>617648.18</v>
      </c>
      <c r="K64" s="258">
        <v>561198.18</v>
      </c>
      <c r="L64" s="258">
        <v>56450</v>
      </c>
      <c r="M64" s="258">
        <v>0</v>
      </c>
      <c r="N64" s="258">
        <v>37052.07</v>
      </c>
      <c r="O64" s="258">
        <v>0</v>
      </c>
      <c r="P64" s="258">
        <v>0</v>
      </c>
      <c r="Q64" s="258">
        <v>0</v>
      </c>
      <c r="R64" s="258">
        <v>0</v>
      </c>
      <c r="S64" s="258">
        <v>0</v>
      </c>
      <c r="T64" s="291">
        <v>0</v>
      </c>
      <c r="U64" s="291"/>
      <c r="V64" s="258">
        <v>0</v>
      </c>
      <c r="W64" s="258">
        <v>0</v>
      </c>
    </row>
    <row r="65" spans="1:23" ht="14.25" customHeight="1">
      <c r="A65" s="292" t="s">
        <v>36</v>
      </c>
      <c r="B65" s="292" t="s">
        <v>221</v>
      </c>
      <c r="C65" s="292" t="s">
        <v>36</v>
      </c>
      <c r="D65" s="289" t="s">
        <v>222</v>
      </c>
      <c r="E65" s="289"/>
      <c r="F65" s="289" t="s">
        <v>51</v>
      </c>
      <c r="G65" s="289"/>
      <c r="H65" s="258">
        <v>13880553.89</v>
      </c>
      <c r="I65" s="258">
        <v>13880553.89</v>
      </c>
      <c r="J65" s="258">
        <v>12107074.43</v>
      </c>
      <c r="K65" s="258">
        <v>10572690.43</v>
      </c>
      <c r="L65" s="258">
        <v>1534384</v>
      </c>
      <c r="M65" s="258">
        <v>1580401.43</v>
      </c>
      <c r="N65" s="258">
        <v>193078.03</v>
      </c>
      <c r="O65" s="258">
        <v>0</v>
      </c>
      <c r="P65" s="258">
        <v>0</v>
      </c>
      <c r="Q65" s="258">
        <v>0</v>
      </c>
      <c r="R65" s="258">
        <v>0</v>
      </c>
      <c r="S65" s="258">
        <v>0</v>
      </c>
      <c r="T65" s="291">
        <v>0</v>
      </c>
      <c r="U65" s="291"/>
      <c r="V65" s="258">
        <v>0</v>
      </c>
      <c r="W65" s="258">
        <v>0</v>
      </c>
    </row>
    <row r="66" spans="1:23" ht="12" customHeight="1">
      <c r="A66" s="292"/>
      <c r="B66" s="292"/>
      <c r="C66" s="292"/>
      <c r="D66" s="289"/>
      <c r="E66" s="289"/>
      <c r="F66" s="289" t="s">
        <v>52</v>
      </c>
      <c r="G66" s="289"/>
      <c r="H66" s="258">
        <v>-13000</v>
      </c>
      <c r="I66" s="258">
        <v>-13000</v>
      </c>
      <c r="J66" s="258">
        <v>-10000</v>
      </c>
      <c r="K66" s="258">
        <v>-10000</v>
      </c>
      <c r="L66" s="258">
        <v>0</v>
      </c>
      <c r="M66" s="258">
        <v>0</v>
      </c>
      <c r="N66" s="258">
        <v>-3000</v>
      </c>
      <c r="O66" s="258">
        <v>0</v>
      </c>
      <c r="P66" s="258">
        <v>0</v>
      </c>
      <c r="Q66" s="258">
        <v>0</v>
      </c>
      <c r="R66" s="258">
        <v>0</v>
      </c>
      <c r="S66" s="258">
        <v>0</v>
      </c>
      <c r="T66" s="291">
        <v>0</v>
      </c>
      <c r="U66" s="291"/>
      <c r="V66" s="258">
        <v>0</v>
      </c>
      <c r="W66" s="258">
        <v>0</v>
      </c>
    </row>
    <row r="67" spans="1:23" ht="15.75" customHeight="1">
      <c r="A67" s="292"/>
      <c r="B67" s="292"/>
      <c r="C67" s="292"/>
      <c r="D67" s="289"/>
      <c r="E67" s="289"/>
      <c r="F67" s="289" t="s">
        <v>53</v>
      </c>
      <c r="G67" s="289"/>
      <c r="H67" s="258">
        <v>67041</v>
      </c>
      <c r="I67" s="258">
        <v>67041</v>
      </c>
      <c r="J67" s="258">
        <v>65213</v>
      </c>
      <c r="K67" s="258">
        <v>50000</v>
      </c>
      <c r="L67" s="258">
        <v>15213</v>
      </c>
      <c r="M67" s="258">
        <v>1828</v>
      </c>
      <c r="N67" s="258">
        <v>0</v>
      </c>
      <c r="O67" s="258">
        <v>0</v>
      </c>
      <c r="P67" s="258">
        <v>0</v>
      </c>
      <c r="Q67" s="258">
        <v>0</v>
      </c>
      <c r="R67" s="258">
        <v>0</v>
      </c>
      <c r="S67" s="258">
        <v>0</v>
      </c>
      <c r="T67" s="291">
        <v>0</v>
      </c>
      <c r="U67" s="291"/>
      <c r="V67" s="258">
        <v>0</v>
      </c>
      <c r="W67" s="258">
        <v>0</v>
      </c>
    </row>
    <row r="68" spans="1:23" ht="12.75" customHeight="1">
      <c r="A68" s="292"/>
      <c r="B68" s="292"/>
      <c r="C68" s="292"/>
      <c r="D68" s="289"/>
      <c r="E68" s="289"/>
      <c r="F68" s="289" t="s">
        <v>54</v>
      </c>
      <c r="G68" s="289"/>
      <c r="H68" s="258">
        <v>13934594.89</v>
      </c>
      <c r="I68" s="258">
        <v>13934594.89</v>
      </c>
      <c r="J68" s="258">
        <v>12162287.43</v>
      </c>
      <c r="K68" s="258">
        <v>10612690.43</v>
      </c>
      <c r="L68" s="258">
        <v>1549597</v>
      </c>
      <c r="M68" s="258">
        <v>1582229.43</v>
      </c>
      <c r="N68" s="258">
        <v>190078.03</v>
      </c>
      <c r="O68" s="258">
        <v>0</v>
      </c>
      <c r="P68" s="258">
        <v>0</v>
      </c>
      <c r="Q68" s="258">
        <v>0</v>
      </c>
      <c r="R68" s="258">
        <v>0</v>
      </c>
      <c r="S68" s="258">
        <v>0</v>
      </c>
      <c r="T68" s="291">
        <v>0</v>
      </c>
      <c r="U68" s="291"/>
      <c r="V68" s="258">
        <v>0</v>
      </c>
      <c r="W68" s="258">
        <v>0</v>
      </c>
    </row>
    <row r="69" spans="1:23" ht="12.75" customHeight="1">
      <c r="A69" s="292" t="s">
        <v>36</v>
      </c>
      <c r="B69" s="292" t="s">
        <v>233</v>
      </c>
      <c r="C69" s="292" t="s">
        <v>36</v>
      </c>
      <c r="D69" s="289" t="s">
        <v>234</v>
      </c>
      <c r="E69" s="289"/>
      <c r="F69" s="289" t="s">
        <v>51</v>
      </c>
      <c r="G69" s="289"/>
      <c r="H69" s="258">
        <v>2092832.76</v>
      </c>
      <c r="I69" s="258">
        <v>2092832.76</v>
      </c>
      <c r="J69" s="258">
        <v>2030868.31</v>
      </c>
      <c r="K69" s="258">
        <v>1635734.31</v>
      </c>
      <c r="L69" s="258">
        <v>395134</v>
      </c>
      <c r="M69" s="258">
        <v>0</v>
      </c>
      <c r="N69" s="258">
        <v>61964.45</v>
      </c>
      <c r="O69" s="258">
        <v>0</v>
      </c>
      <c r="P69" s="258">
        <v>0</v>
      </c>
      <c r="Q69" s="258">
        <v>0</v>
      </c>
      <c r="R69" s="258">
        <v>0</v>
      </c>
      <c r="S69" s="258">
        <v>0</v>
      </c>
      <c r="T69" s="291">
        <v>0</v>
      </c>
      <c r="U69" s="291"/>
      <c r="V69" s="258">
        <v>0</v>
      </c>
      <c r="W69" s="258">
        <v>0</v>
      </c>
    </row>
    <row r="70" spans="1:23" ht="13.5" customHeight="1">
      <c r="A70" s="292"/>
      <c r="B70" s="292"/>
      <c r="C70" s="292"/>
      <c r="D70" s="289"/>
      <c r="E70" s="289"/>
      <c r="F70" s="289" t="s">
        <v>52</v>
      </c>
      <c r="G70" s="289"/>
      <c r="H70" s="258">
        <v>-4500</v>
      </c>
      <c r="I70" s="258">
        <v>-4500</v>
      </c>
      <c r="J70" s="258">
        <v>-4000</v>
      </c>
      <c r="K70" s="258">
        <v>0</v>
      </c>
      <c r="L70" s="258">
        <v>-4000</v>
      </c>
      <c r="M70" s="258">
        <v>0</v>
      </c>
      <c r="N70" s="258">
        <v>-500</v>
      </c>
      <c r="O70" s="258">
        <v>0</v>
      </c>
      <c r="P70" s="258">
        <v>0</v>
      </c>
      <c r="Q70" s="258">
        <v>0</v>
      </c>
      <c r="R70" s="258">
        <v>0</v>
      </c>
      <c r="S70" s="258">
        <v>0</v>
      </c>
      <c r="T70" s="291">
        <v>0</v>
      </c>
      <c r="U70" s="291"/>
      <c r="V70" s="258">
        <v>0</v>
      </c>
      <c r="W70" s="258">
        <v>0</v>
      </c>
    </row>
    <row r="71" spans="1:23" ht="15.75" customHeight="1">
      <c r="A71" s="292"/>
      <c r="B71" s="292"/>
      <c r="C71" s="292"/>
      <c r="D71" s="289"/>
      <c r="E71" s="289"/>
      <c r="F71" s="289" t="s">
        <v>53</v>
      </c>
      <c r="G71" s="289"/>
      <c r="H71" s="258">
        <v>5000</v>
      </c>
      <c r="I71" s="258">
        <v>5000</v>
      </c>
      <c r="J71" s="258">
        <v>5000</v>
      </c>
      <c r="K71" s="258">
        <v>5000</v>
      </c>
      <c r="L71" s="258">
        <v>0</v>
      </c>
      <c r="M71" s="258">
        <v>0</v>
      </c>
      <c r="N71" s="258">
        <v>0</v>
      </c>
      <c r="O71" s="258">
        <v>0</v>
      </c>
      <c r="P71" s="258">
        <v>0</v>
      </c>
      <c r="Q71" s="258">
        <v>0</v>
      </c>
      <c r="R71" s="258">
        <v>0</v>
      </c>
      <c r="S71" s="258">
        <v>0</v>
      </c>
      <c r="T71" s="291">
        <v>0</v>
      </c>
      <c r="U71" s="291"/>
      <c r="V71" s="258">
        <v>0</v>
      </c>
      <c r="W71" s="258">
        <v>0</v>
      </c>
    </row>
    <row r="72" spans="1:23" ht="16.5" customHeight="1">
      <c r="A72" s="292"/>
      <c r="B72" s="292"/>
      <c r="C72" s="292"/>
      <c r="D72" s="289"/>
      <c r="E72" s="289"/>
      <c r="F72" s="289" t="s">
        <v>54</v>
      </c>
      <c r="G72" s="289"/>
      <c r="H72" s="258">
        <v>2093332.76</v>
      </c>
      <c r="I72" s="258">
        <v>2093332.76</v>
      </c>
      <c r="J72" s="258">
        <v>2031868.31</v>
      </c>
      <c r="K72" s="258">
        <v>1640734.31</v>
      </c>
      <c r="L72" s="258">
        <v>391134</v>
      </c>
      <c r="M72" s="258">
        <v>0</v>
      </c>
      <c r="N72" s="258">
        <v>61464.45</v>
      </c>
      <c r="O72" s="258">
        <v>0</v>
      </c>
      <c r="P72" s="258">
        <v>0</v>
      </c>
      <c r="Q72" s="258">
        <v>0</v>
      </c>
      <c r="R72" s="258">
        <v>0</v>
      </c>
      <c r="S72" s="258">
        <v>0</v>
      </c>
      <c r="T72" s="291">
        <v>0</v>
      </c>
      <c r="U72" s="291"/>
      <c r="V72" s="258">
        <v>0</v>
      </c>
      <c r="W72" s="258">
        <v>0</v>
      </c>
    </row>
    <row r="73" spans="1:23" ht="13.5" customHeight="1">
      <c r="A73" s="292" t="s">
        <v>36</v>
      </c>
      <c r="B73" s="292" t="s">
        <v>223</v>
      </c>
      <c r="C73" s="292" t="s">
        <v>36</v>
      </c>
      <c r="D73" s="289" t="s">
        <v>224</v>
      </c>
      <c r="E73" s="289"/>
      <c r="F73" s="289" t="s">
        <v>51</v>
      </c>
      <c r="G73" s="289"/>
      <c r="H73" s="258">
        <v>6349696.82</v>
      </c>
      <c r="I73" s="258">
        <v>6349696.82</v>
      </c>
      <c r="J73" s="258">
        <v>6228984.67</v>
      </c>
      <c r="K73" s="258">
        <v>5653325.46</v>
      </c>
      <c r="L73" s="258">
        <v>575659.21</v>
      </c>
      <c r="M73" s="258">
        <v>19145.95</v>
      </c>
      <c r="N73" s="258">
        <v>101566.2</v>
      </c>
      <c r="O73" s="258">
        <v>0</v>
      </c>
      <c r="P73" s="258">
        <v>0</v>
      </c>
      <c r="Q73" s="258">
        <v>0</v>
      </c>
      <c r="R73" s="258">
        <v>0</v>
      </c>
      <c r="S73" s="258">
        <v>0</v>
      </c>
      <c r="T73" s="291">
        <v>0</v>
      </c>
      <c r="U73" s="291"/>
      <c r="V73" s="258">
        <v>0</v>
      </c>
      <c r="W73" s="258">
        <v>0</v>
      </c>
    </row>
    <row r="74" spans="1:23" ht="13.5" customHeight="1">
      <c r="A74" s="292"/>
      <c r="B74" s="292"/>
      <c r="C74" s="292"/>
      <c r="D74" s="289"/>
      <c r="E74" s="289"/>
      <c r="F74" s="289" t="s">
        <v>52</v>
      </c>
      <c r="G74" s="289"/>
      <c r="H74" s="258">
        <v>-1000</v>
      </c>
      <c r="I74" s="258">
        <v>-1000</v>
      </c>
      <c r="J74" s="258">
        <v>0</v>
      </c>
      <c r="K74" s="258">
        <v>0</v>
      </c>
      <c r="L74" s="258">
        <v>0</v>
      </c>
      <c r="M74" s="258">
        <v>0</v>
      </c>
      <c r="N74" s="258">
        <v>-1000</v>
      </c>
      <c r="O74" s="258">
        <v>0</v>
      </c>
      <c r="P74" s="258">
        <v>0</v>
      </c>
      <c r="Q74" s="258">
        <v>0</v>
      </c>
      <c r="R74" s="258">
        <v>0</v>
      </c>
      <c r="S74" s="258">
        <v>0</v>
      </c>
      <c r="T74" s="291">
        <v>0</v>
      </c>
      <c r="U74" s="291"/>
      <c r="V74" s="258">
        <v>0</v>
      </c>
      <c r="W74" s="258">
        <v>0</v>
      </c>
    </row>
    <row r="75" spans="1:23" ht="13.5" customHeight="1">
      <c r="A75" s="292"/>
      <c r="B75" s="292"/>
      <c r="C75" s="292"/>
      <c r="D75" s="289"/>
      <c r="E75" s="289"/>
      <c r="F75" s="289" t="s">
        <v>53</v>
      </c>
      <c r="G75" s="289"/>
      <c r="H75" s="258">
        <v>29879</v>
      </c>
      <c r="I75" s="258">
        <v>29879</v>
      </c>
      <c r="J75" s="258">
        <v>29879</v>
      </c>
      <c r="K75" s="258">
        <v>27379</v>
      </c>
      <c r="L75" s="258">
        <v>2500</v>
      </c>
      <c r="M75" s="258">
        <v>0</v>
      </c>
      <c r="N75" s="258">
        <v>0</v>
      </c>
      <c r="O75" s="258">
        <v>0</v>
      </c>
      <c r="P75" s="258">
        <v>0</v>
      </c>
      <c r="Q75" s="258">
        <v>0</v>
      </c>
      <c r="R75" s="258">
        <v>0</v>
      </c>
      <c r="S75" s="258">
        <v>0</v>
      </c>
      <c r="T75" s="291">
        <v>0</v>
      </c>
      <c r="U75" s="291"/>
      <c r="V75" s="258">
        <v>0</v>
      </c>
      <c r="W75" s="258">
        <v>0</v>
      </c>
    </row>
    <row r="76" spans="1:23" ht="14.25" customHeight="1">
      <c r="A76" s="292"/>
      <c r="B76" s="292"/>
      <c r="C76" s="292"/>
      <c r="D76" s="289"/>
      <c r="E76" s="289"/>
      <c r="F76" s="289" t="s">
        <v>54</v>
      </c>
      <c r="G76" s="289"/>
      <c r="H76" s="258">
        <v>6378575.82</v>
      </c>
      <c r="I76" s="258">
        <v>6378575.82</v>
      </c>
      <c r="J76" s="258">
        <v>6258863.67</v>
      </c>
      <c r="K76" s="258">
        <v>5680704.46</v>
      </c>
      <c r="L76" s="258">
        <v>578159.21</v>
      </c>
      <c r="M76" s="258">
        <v>19145.95</v>
      </c>
      <c r="N76" s="258">
        <v>100566.2</v>
      </c>
      <c r="O76" s="258">
        <v>0</v>
      </c>
      <c r="P76" s="258">
        <v>0</v>
      </c>
      <c r="Q76" s="258">
        <v>0</v>
      </c>
      <c r="R76" s="258">
        <v>0</v>
      </c>
      <c r="S76" s="258">
        <v>0</v>
      </c>
      <c r="T76" s="291">
        <v>0</v>
      </c>
      <c r="U76" s="291"/>
      <c r="V76" s="258">
        <v>0</v>
      </c>
      <c r="W76" s="258">
        <v>0</v>
      </c>
    </row>
    <row r="77" spans="1:23" ht="11.25" customHeight="1">
      <c r="A77" s="292" t="s">
        <v>36</v>
      </c>
      <c r="B77" s="292" t="s">
        <v>253</v>
      </c>
      <c r="C77" s="292" t="s">
        <v>36</v>
      </c>
      <c r="D77" s="289" t="s">
        <v>254</v>
      </c>
      <c r="E77" s="289"/>
      <c r="F77" s="289" t="s">
        <v>51</v>
      </c>
      <c r="G77" s="289"/>
      <c r="H77" s="258">
        <v>2793624.99</v>
      </c>
      <c r="I77" s="258">
        <v>2793624.99</v>
      </c>
      <c r="J77" s="258">
        <v>2643273.66</v>
      </c>
      <c r="K77" s="258">
        <v>2464011.66</v>
      </c>
      <c r="L77" s="258">
        <v>179262</v>
      </c>
      <c r="M77" s="258">
        <v>0</v>
      </c>
      <c r="N77" s="258">
        <v>150351.33</v>
      </c>
      <c r="O77" s="258">
        <v>0</v>
      </c>
      <c r="P77" s="258">
        <v>0</v>
      </c>
      <c r="Q77" s="258">
        <v>0</v>
      </c>
      <c r="R77" s="258">
        <v>0</v>
      </c>
      <c r="S77" s="258">
        <v>0</v>
      </c>
      <c r="T77" s="291">
        <v>0</v>
      </c>
      <c r="U77" s="291"/>
      <c r="V77" s="258">
        <v>0</v>
      </c>
      <c r="W77" s="258">
        <v>0</v>
      </c>
    </row>
    <row r="78" spans="1:23" ht="12.75" customHeight="1">
      <c r="A78" s="292"/>
      <c r="B78" s="292"/>
      <c r="C78" s="292"/>
      <c r="D78" s="289"/>
      <c r="E78" s="289"/>
      <c r="F78" s="289" t="s">
        <v>52</v>
      </c>
      <c r="G78" s="289"/>
      <c r="H78" s="258">
        <v>0</v>
      </c>
      <c r="I78" s="258">
        <v>0</v>
      </c>
      <c r="J78" s="258">
        <v>0</v>
      </c>
      <c r="K78" s="258">
        <v>0</v>
      </c>
      <c r="L78" s="258">
        <v>0</v>
      </c>
      <c r="M78" s="258">
        <v>0</v>
      </c>
      <c r="N78" s="258">
        <v>0</v>
      </c>
      <c r="O78" s="258">
        <v>0</v>
      </c>
      <c r="P78" s="258">
        <v>0</v>
      </c>
      <c r="Q78" s="258">
        <v>0</v>
      </c>
      <c r="R78" s="258">
        <v>0</v>
      </c>
      <c r="S78" s="258">
        <v>0</v>
      </c>
      <c r="T78" s="291">
        <v>0</v>
      </c>
      <c r="U78" s="291"/>
      <c r="V78" s="258">
        <v>0</v>
      </c>
      <c r="W78" s="258">
        <v>0</v>
      </c>
    </row>
    <row r="79" spans="1:23" ht="12" customHeight="1">
      <c r="A79" s="292"/>
      <c r="B79" s="292"/>
      <c r="C79" s="292"/>
      <c r="D79" s="289"/>
      <c r="E79" s="289"/>
      <c r="F79" s="289" t="s">
        <v>53</v>
      </c>
      <c r="G79" s="289"/>
      <c r="H79" s="258">
        <v>1200</v>
      </c>
      <c r="I79" s="258">
        <v>1200</v>
      </c>
      <c r="J79" s="258">
        <v>1200</v>
      </c>
      <c r="K79" s="258">
        <v>0</v>
      </c>
      <c r="L79" s="258">
        <v>1200</v>
      </c>
      <c r="M79" s="258">
        <v>0</v>
      </c>
      <c r="N79" s="258">
        <v>0</v>
      </c>
      <c r="O79" s="258">
        <v>0</v>
      </c>
      <c r="P79" s="258">
        <v>0</v>
      </c>
      <c r="Q79" s="258">
        <v>0</v>
      </c>
      <c r="R79" s="258">
        <v>0</v>
      </c>
      <c r="S79" s="258">
        <v>0</v>
      </c>
      <c r="T79" s="291">
        <v>0</v>
      </c>
      <c r="U79" s="291"/>
      <c r="V79" s="258">
        <v>0</v>
      </c>
      <c r="W79" s="258">
        <v>0</v>
      </c>
    </row>
    <row r="80" spans="1:23" ht="13.5" customHeight="1">
      <c r="A80" s="292"/>
      <c r="B80" s="292"/>
      <c r="C80" s="292"/>
      <c r="D80" s="289"/>
      <c r="E80" s="289"/>
      <c r="F80" s="289" t="s">
        <v>54</v>
      </c>
      <c r="G80" s="289"/>
      <c r="H80" s="258">
        <v>2794824.99</v>
      </c>
      <c r="I80" s="258">
        <v>2794824.99</v>
      </c>
      <c r="J80" s="258">
        <v>2644473.66</v>
      </c>
      <c r="K80" s="258">
        <v>2464011.66</v>
      </c>
      <c r="L80" s="258">
        <v>180462</v>
      </c>
      <c r="M80" s="258">
        <v>0</v>
      </c>
      <c r="N80" s="258">
        <v>150351.33</v>
      </c>
      <c r="O80" s="258">
        <v>0</v>
      </c>
      <c r="P80" s="258">
        <v>0</v>
      </c>
      <c r="Q80" s="258">
        <v>0</v>
      </c>
      <c r="R80" s="258">
        <v>0</v>
      </c>
      <c r="S80" s="258">
        <v>0</v>
      </c>
      <c r="T80" s="291">
        <v>0</v>
      </c>
      <c r="U80" s="291"/>
      <c r="V80" s="258">
        <v>0</v>
      </c>
      <c r="W80" s="258">
        <v>0</v>
      </c>
    </row>
    <row r="81" spans="1:23" ht="15.75" customHeight="1">
      <c r="A81" s="292" t="s">
        <v>36</v>
      </c>
      <c r="B81" s="292" t="s">
        <v>278</v>
      </c>
      <c r="C81" s="292" t="s">
        <v>36</v>
      </c>
      <c r="D81" s="289" t="s">
        <v>279</v>
      </c>
      <c r="E81" s="289"/>
      <c r="F81" s="289" t="s">
        <v>51</v>
      </c>
      <c r="G81" s="289"/>
      <c r="H81" s="258">
        <v>89999</v>
      </c>
      <c r="I81" s="258">
        <v>89999</v>
      </c>
      <c r="J81" s="258">
        <v>89999</v>
      </c>
      <c r="K81" s="258">
        <v>1240</v>
      </c>
      <c r="L81" s="258">
        <v>88759</v>
      </c>
      <c r="M81" s="258">
        <v>0</v>
      </c>
      <c r="N81" s="258">
        <v>0</v>
      </c>
      <c r="O81" s="258">
        <v>0</v>
      </c>
      <c r="P81" s="258">
        <v>0</v>
      </c>
      <c r="Q81" s="258">
        <v>0</v>
      </c>
      <c r="R81" s="258">
        <v>0</v>
      </c>
      <c r="S81" s="258">
        <v>0</v>
      </c>
      <c r="T81" s="291">
        <v>0</v>
      </c>
      <c r="U81" s="291"/>
      <c r="V81" s="258">
        <v>0</v>
      </c>
      <c r="W81" s="258">
        <v>0</v>
      </c>
    </row>
    <row r="82" spans="1:23" ht="14.25" customHeight="1">
      <c r="A82" s="292"/>
      <c r="B82" s="292"/>
      <c r="C82" s="292"/>
      <c r="D82" s="289"/>
      <c r="E82" s="289"/>
      <c r="F82" s="289" t="s">
        <v>52</v>
      </c>
      <c r="G82" s="289"/>
      <c r="H82" s="258">
        <v>0</v>
      </c>
      <c r="I82" s="258">
        <v>0</v>
      </c>
      <c r="J82" s="258">
        <v>0</v>
      </c>
      <c r="K82" s="258">
        <v>0</v>
      </c>
      <c r="L82" s="258">
        <v>0</v>
      </c>
      <c r="M82" s="258">
        <v>0</v>
      </c>
      <c r="N82" s="258">
        <v>0</v>
      </c>
      <c r="O82" s="258">
        <v>0</v>
      </c>
      <c r="P82" s="258">
        <v>0</v>
      </c>
      <c r="Q82" s="258">
        <v>0</v>
      </c>
      <c r="R82" s="258">
        <v>0</v>
      </c>
      <c r="S82" s="258">
        <v>0</v>
      </c>
      <c r="T82" s="291">
        <v>0</v>
      </c>
      <c r="U82" s="291"/>
      <c r="V82" s="258">
        <v>0</v>
      </c>
      <c r="W82" s="258">
        <v>0</v>
      </c>
    </row>
    <row r="83" spans="1:23" ht="13.5" customHeight="1">
      <c r="A83" s="292"/>
      <c r="B83" s="292"/>
      <c r="C83" s="292"/>
      <c r="D83" s="289"/>
      <c r="E83" s="289"/>
      <c r="F83" s="289" t="s">
        <v>53</v>
      </c>
      <c r="G83" s="289"/>
      <c r="H83" s="258">
        <v>8910</v>
      </c>
      <c r="I83" s="258">
        <v>8910</v>
      </c>
      <c r="J83" s="258">
        <v>8910</v>
      </c>
      <c r="K83" s="258">
        <v>0</v>
      </c>
      <c r="L83" s="258">
        <v>8910</v>
      </c>
      <c r="M83" s="258">
        <v>0</v>
      </c>
      <c r="N83" s="258">
        <v>0</v>
      </c>
      <c r="O83" s="258">
        <v>0</v>
      </c>
      <c r="P83" s="258">
        <v>0</v>
      </c>
      <c r="Q83" s="258">
        <v>0</v>
      </c>
      <c r="R83" s="258">
        <v>0</v>
      </c>
      <c r="S83" s="258">
        <v>0</v>
      </c>
      <c r="T83" s="291">
        <v>0</v>
      </c>
      <c r="U83" s="291"/>
      <c r="V83" s="258">
        <v>0</v>
      </c>
      <c r="W83" s="258">
        <v>0</v>
      </c>
    </row>
    <row r="84" spans="1:23" ht="23.25" customHeight="1">
      <c r="A84" s="292"/>
      <c r="B84" s="292"/>
      <c r="C84" s="292"/>
      <c r="D84" s="289"/>
      <c r="E84" s="289"/>
      <c r="F84" s="289" t="s">
        <v>54</v>
      </c>
      <c r="G84" s="289"/>
      <c r="H84" s="258">
        <v>98909</v>
      </c>
      <c r="I84" s="258">
        <v>98909</v>
      </c>
      <c r="J84" s="258">
        <v>98909</v>
      </c>
      <c r="K84" s="258">
        <v>1240</v>
      </c>
      <c r="L84" s="258">
        <v>97669</v>
      </c>
      <c r="M84" s="258">
        <v>0</v>
      </c>
      <c r="N84" s="258">
        <v>0</v>
      </c>
      <c r="O84" s="258">
        <v>0</v>
      </c>
      <c r="P84" s="258">
        <v>0</v>
      </c>
      <c r="Q84" s="258">
        <v>0</v>
      </c>
      <c r="R84" s="258">
        <v>0</v>
      </c>
      <c r="S84" s="258">
        <v>0</v>
      </c>
      <c r="T84" s="291">
        <v>0</v>
      </c>
      <c r="U84" s="291"/>
      <c r="V84" s="258">
        <v>0</v>
      </c>
      <c r="W84" s="258">
        <v>0</v>
      </c>
    </row>
    <row r="85" spans="1:23" ht="17.25" customHeight="1">
      <c r="A85" s="292" t="s">
        <v>36</v>
      </c>
      <c r="B85" s="292" t="s">
        <v>394</v>
      </c>
      <c r="C85" s="292" t="s">
        <v>36</v>
      </c>
      <c r="D85" s="289" t="s">
        <v>395</v>
      </c>
      <c r="E85" s="289"/>
      <c r="F85" s="289" t="s">
        <v>51</v>
      </c>
      <c r="G85" s="289"/>
      <c r="H85" s="258">
        <v>874751</v>
      </c>
      <c r="I85" s="258">
        <v>874751</v>
      </c>
      <c r="J85" s="258">
        <v>860731</v>
      </c>
      <c r="K85" s="258">
        <v>660823</v>
      </c>
      <c r="L85" s="258">
        <v>199908</v>
      </c>
      <c r="M85" s="258">
        <v>0</v>
      </c>
      <c r="N85" s="258">
        <v>14020</v>
      </c>
      <c r="O85" s="258">
        <v>0</v>
      </c>
      <c r="P85" s="258">
        <v>0</v>
      </c>
      <c r="Q85" s="258">
        <v>0</v>
      </c>
      <c r="R85" s="258">
        <v>0</v>
      </c>
      <c r="S85" s="258">
        <v>0</v>
      </c>
      <c r="T85" s="291">
        <v>0</v>
      </c>
      <c r="U85" s="291"/>
      <c r="V85" s="258">
        <v>0</v>
      </c>
      <c r="W85" s="258">
        <v>0</v>
      </c>
    </row>
    <row r="86" spans="1:23" ht="15" customHeight="1">
      <c r="A86" s="292"/>
      <c r="B86" s="292"/>
      <c r="C86" s="292"/>
      <c r="D86" s="289"/>
      <c r="E86" s="289"/>
      <c r="F86" s="289" t="s">
        <v>52</v>
      </c>
      <c r="G86" s="289"/>
      <c r="H86" s="258">
        <v>-35360</v>
      </c>
      <c r="I86" s="258">
        <v>-35360</v>
      </c>
      <c r="J86" s="258">
        <v>-34300</v>
      </c>
      <c r="K86" s="258">
        <v>-2800</v>
      </c>
      <c r="L86" s="258">
        <v>-31500</v>
      </c>
      <c r="M86" s="258">
        <v>0</v>
      </c>
      <c r="N86" s="258">
        <v>-1060</v>
      </c>
      <c r="O86" s="258">
        <v>0</v>
      </c>
      <c r="P86" s="258">
        <v>0</v>
      </c>
      <c r="Q86" s="258">
        <v>0</v>
      </c>
      <c r="R86" s="258">
        <v>0</v>
      </c>
      <c r="S86" s="258">
        <v>0</v>
      </c>
      <c r="T86" s="291">
        <v>0</v>
      </c>
      <c r="U86" s="291"/>
      <c r="V86" s="258">
        <v>0</v>
      </c>
      <c r="W86" s="258">
        <v>0</v>
      </c>
    </row>
    <row r="87" spans="1:23" ht="13.5" customHeight="1">
      <c r="A87" s="292"/>
      <c r="B87" s="292"/>
      <c r="C87" s="292"/>
      <c r="D87" s="289"/>
      <c r="E87" s="289"/>
      <c r="F87" s="289" t="s">
        <v>53</v>
      </c>
      <c r="G87" s="289"/>
      <c r="H87" s="258">
        <v>0</v>
      </c>
      <c r="I87" s="258">
        <v>0</v>
      </c>
      <c r="J87" s="258">
        <v>0</v>
      </c>
      <c r="K87" s="258">
        <v>0</v>
      </c>
      <c r="L87" s="258">
        <v>0</v>
      </c>
      <c r="M87" s="258">
        <v>0</v>
      </c>
      <c r="N87" s="258">
        <v>0</v>
      </c>
      <c r="O87" s="258">
        <v>0</v>
      </c>
      <c r="P87" s="258">
        <v>0</v>
      </c>
      <c r="Q87" s="258">
        <v>0</v>
      </c>
      <c r="R87" s="258">
        <v>0</v>
      </c>
      <c r="S87" s="258">
        <v>0</v>
      </c>
      <c r="T87" s="291">
        <v>0</v>
      </c>
      <c r="U87" s="291"/>
      <c r="V87" s="258">
        <v>0</v>
      </c>
      <c r="W87" s="258">
        <v>0</v>
      </c>
    </row>
    <row r="88" spans="1:23" ht="21" customHeight="1">
      <c r="A88" s="292"/>
      <c r="B88" s="292"/>
      <c r="C88" s="292"/>
      <c r="D88" s="289"/>
      <c r="E88" s="289"/>
      <c r="F88" s="289" t="s">
        <v>54</v>
      </c>
      <c r="G88" s="289"/>
      <c r="H88" s="258">
        <v>839391</v>
      </c>
      <c r="I88" s="258">
        <v>839391</v>
      </c>
      <c r="J88" s="258">
        <v>826431</v>
      </c>
      <c r="K88" s="258">
        <v>658023</v>
      </c>
      <c r="L88" s="258">
        <v>168408</v>
      </c>
      <c r="M88" s="258">
        <v>0</v>
      </c>
      <c r="N88" s="258">
        <v>12960</v>
      </c>
      <c r="O88" s="258">
        <v>0</v>
      </c>
      <c r="P88" s="258">
        <v>0</v>
      </c>
      <c r="Q88" s="258">
        <v>0</v>
      </c>
      <c r="R88" s="258">
        <v>0</v>
      </c>
      <c r="S88" s="258">
        <v>0</v>
      </c>
      <c r="T88" s="291">
        <v>0</v>
      </c>
      <c r="U88" s="291"/>
      <c r="V88" s="258">
        <v>0</v>
      </c>
      <c r="W88" s="258">
        <v>0</v>
      </c>
    </row>
    <row r="89" spans="1:23" ht="16.5" customHeight="1">
      <c r="A89" s="292" t="s">
        <v>36</v>
      </c>
      <c r="B89" s="292" t="s">
        <v>396</v>
      </c>
      <c r="C89" s="292" t="s">
        <v>36</v>
      </c>
      <c r="D89" s="289" t="s">
        <v>397</v>
      </c>
      <c r="E89" s="289"/>
      <c r="F89" s="289" t="s">
        <v>51</v>
      </c>
      <c r="G89" s="289"/>
      <c r="H89" s="258">
        <v>224170</v>
      </c>
      <c r="I89" s="258">
        <v>224170</v>
      </c>
      <c r="J89" s="258">
        <v>222170</v>
      </c>
      <c r="K89" s="258">
        <v>211370</v>
      </c>
      <c r="L89" s="258">
        <v>10800</v>
      </c>
      <c r="M89" s="258">
        <v>0</v>
      </c>
      <c r="N89" s="258">
        <v>2000</v>
      </c>
      <c r="O89" s="258">
        <v>0</v>
      </c>
      <c r="P89" s="258">
        <v>0</v>
      </c>
      <c r="Q89" s="258">
        <v>0</v>
      </c>
      <c r="R89" s="258">
        <v>0</v>
      </c>
      <c r="S89" s="258">
        <v>0</v>
      </c>
      <c r="T89" s="291">
        <v>0</v>
      </c>
      <c r="U89" s="291"/>
      <c r="V89" s="258">
        <v>0</v>
      </c>
      <c r="W89" s="258">
        <v>0</v>
      </c>
    </row>
    <row r="90" spans="1:23" ht="18" customHeight="1">
      <c r="A90" s="292"/>
      <c r="B90" s="292"/>
      <c r="C90" s="292"/>
      <c r="D90" s="289"/>
      <c r="E90" s="289"/>
      <c r="F90" s="289" t="s">
        <v>52</v>
      </c>
      <c r="G90" s="289"/>
      <c r="H90" s="258">
        <v>-6000</v>
      </c>
      <c r="I90" s="258">
        <v>-6000</v>
      </c>
      <c r="J90" s="258">
        <v>-6000</v>
      </c>
      <c r="K90" s="258">
        <v>-6000</v>
      </c>
      <c r="L90" s="258">
        <v>0</v>
      </c>
      <c r="M90" s="258">
        <v>0</v>
      </c>
      <c r="N90" s="258">
        <v>0</v>
      </c>
      <c r="O90" s="258">
        <v>0</v>
      </c>
      <c r="P90" s="258">
        <v>0</v>
      </c>
      <c r="Q90" s="258">
        <v>0</v>
      </c>
      <c r="R90" s="258">
        <v>0</v>
      </c>
      <c r="S90" s="258">
        <v>0</v>
      </c>
      <c r="T90" s="291">
        <v>0</v>
      </c>
      <c r="U90" s="291"/>
      <c r="V90" s="258">
        <v>0</v>
      </c>
      <c r="W90" s="258">
        <v>0</v>
      </c>
    </row>
    <row r="91" spans="1:23" ht="15" customHeight="1">
      <c r="A91" s="292"/>
      <c r="B91" s="292"/>
      <c r="C91" s="292"/>
      <c r="D91" s="289"/>
      <c r="E91" s="289"/>
      <c r="F91" s="289" t="s">
        <v>53</v>
      </c>
      <c r="G91" s="289"/>
      <c r="H91" s="258">
        <v>0</v>
      </c>
      <c r="I91" s="258">
        <v>0</v>
      </c>
      <c r="J91" s="258">
        <v>0</v>
      </c>
      <c r="K91" s="258">
        <v>0</v>
      </c>
      <c r="L91" s="258">
        <v>0</v>
      </c>
      <c r="M91" s="258">
        <v>0</v>
      </c>
      <c r="N91" s="258">
        <v>0</v>
      </c>
      <c r="O91" s="258">
        <v>0</v>
      </c>
      <c r="P91" s="258">
        <v>0</v>
      </c>
      <c r="Q91" s="258">
        <v>0</v>
      </c>
      <c r="R91" s="258">
        <v>0</v>
      </c>
      <c r="S91" s="258">
        <v>0</v>
      </c>
      <c r="T91" s="291">
        <v>0</v>
      </c>
      <c r="U91" s="291"/>
      <c r="V91" s="258">
        <v>0</v>
      </c>
      <c r="W91" s="258">
        <v>0</v>
      </c>
    </row>
    <row r="92" spans="1:23" ht="12" customHeight="1">
      <c r="A92" s="292"/>
      <c r="B92" s="292"/>
      <c r="C92" s="292"/>
      <c r="D92" s="289"/>
      <c r="E92" s="289"/>
      <c r="F92" s="289" t="s">
        <v>54</v>
      </c>
      <c r="G92" s="289"/>
      <c r="H92" s="258">
        <v>218170</v>
      </c>
      <c r="I92" s="258">
        <v>218170</v>
      </c>
      <c r="J92" s="258">
        <v>216170</v>
      </c>
      <c r="K92" s="258">
        <v>205370</v>
      </c>
      <c r="L92" s="258">
        <v>10800</v>
      </c>
      <c r="M92" s="258">
        <v>0</v>
      </c>
      <c r="N92" s="258">
        <v>2000</v>
      </c>
      <c r="O92" s="258">
        <v>0</v>
      </c>
      <c r="P92" s="258">
        <v>0</v>
      </c>
      <c r="Q92" s="258">
        <v>0</v>
      </c>
      <c r="R92" s="258">
        <v>0</v>
      </c>
      <c r="S92" s="258">
        <v>0</v>
      </c>
      <c r="T92" s="291">
        <v>0</v>
      </c>
      <c r="U92" s="291"/>
      <c r="V92" s="258">
        <v>0</v>
      </c>
      <c r="W92" s="258">
        <v>0</v>
      </c>
    </row>
    <row r="93" spans="1:23" ht="15.75" customHeight="1">
      <c r="A93" s="292" t="s">
        <v>36</v>
      </c>
      <c r="B93" s="292" t="s">
        <v>456</v>
      </c>
      <c r="C93" s="292" t="s">
        <v>36</v>
      </c>
      <c r="D93" s="289" t="s">
        <v>457</v>
      </c>
      <c r="E93" s="289"/>
      <c r="F93" s="289" t="s">
        <v>51</v>
      </c>
      <c r="G93" s="289"/>
      <c r="H93" s="258">
        <v>179870.6</v>
      </c>
      <c r="I93" s="258">
        <v>179870.6</v>
      </c>
      <c r="J93" s="258">
        <v>174245.6</v>
      </c>
      <c r="K93" s="258">
        <v>168763.6</v>
      </c>
      <c r="L93" s="258">
        <v>5482</v>
      </c>
      <c r="M93" s="258">
        <v>0</v>
      </c>
      <c r="N93" s="258">
        <v>5625</v>
      </c>
      <c r="O93" s="258">
        <v>0</v>
      </c>
      <c r="P93" s="258">
        <v>0</v>
      </c>
      <c r="Q93" s="258">
        <v>0</v>
      </c>
      <c r="R93" s="258">
        <v>0</v>
      </c>
      <c r="S93" s="258">
        <v>0</v>
      </c>
      <c r="T93" s="291">
        <v>0</v>
      </c>
      <c r="U93" s="291"/>
      <c r="V93" s="258">
        <v>0</v>
      </c>
      <c r="W93" s="258">
        <v>0</v>
      </c>
    </row>
    <row r="94" spans="1:23" ht="14.25" customHeight="1">
      <c r="A94" s="292"/>
      <c r="B94" s="292"/>
      <c r="C94" s="292"/>
      <c r="D94" s="289"/>
      <c r="E94" s="289"/>
      <c r="F94" s="289" t="s">
        <v>52</v>
      </c>
      <c r="G94" s="289"/>
      <c r="H94" s="258">
        <v>-3500</v>
      </c>
      <c r="I94" s="258">
        <v>-3500</v>
      </c>
      <c r="J94" s="258">
        <v>-3500</v>
      </c>
      <c r="K94" s="258">
        <v>-3500</v>
      </c>
      <c r="L94" s="258">
        <v>0</v>
      </c>
      <c r="M94" s="258">
        <v>0</v>
      </c>
      <c r="N94" s="258">
        <v>0</v>
      </c>
      <c r="O94" s="258">
        <v>0</v>
      </c>
      <c r="P94" s="258">
        <v>0</v>
      </c>
      <c r="Q94" s="258">
        <v>0</v>
      </c>
      <c r="R94" s="258">
        <v>0</v>
      </c>
      <c r="S94" s="258">
        <v>0</v>
      </c>
      <c r="T94" s="291">
        <v>0</v>
      </c>
      <c r="U94" s="291"/>
      <c r="V94" s="258">
        <v>0</v>
      </c>
      <c r="W94" s="258">
        <v>0</v>
      </c>
    </row>
    <row r="95" spans="1:23" ht="17.25" customHeight="1">
      <c r="A95" s="292"/>
      <c r="B95" s="292"/>
      <c r="C95" s="292"/>
      <c r="D95" s="289"/>
      <c r="E95" s="289"/>
      <c r="F95" s="289" t="s">
        <v>53</v>
      </c>
      <c r="G95" s="289"/>
      <c r="H95" s="258">
        <v>0</v>
      </c>
      <c r="I95" s="258">
        <v>0</v>
      </c>
      <c r="J95" s="258">
        <v>0</v>
      </c>
      <c r="K95" s="258">
        <v>0</v>
      </c>
      <c r="L95" s="258">
        <v>0</v>
      </c>
      <c r="M95" s="258">
        <v>0</v>
      </c>
      <c r="N95" s="258">
        <v>0</v>
      </c>
      <c r="O95" s="258">
        <v>0</v>
      </c>
      <c r="P95" s="258">
        <v>0</v>
      </c>
      <c r="Q95" s="258">
        <v>0</v>
      </c>
      <c r="R95" s="258">
        <v>0</v>
      </c>
      <c r="S95" s="258">
        <v>0</v>
      </c>
      <c r="T95" s="291">
        <v>0</v>
      </c>
      <c r="U95" s="291"/>
      <c r="V95" s="258">
        <v>0</v>
      </c>
      <c r="W95" s="258">
        <v>0</v>
      </c>
    </row>
    <row r="96" spans="1:23" ht="15" customHeight="1">
      <c r="A96" s="292"/>
      <c r="B96" s="292"/>
      <c r="C96" s="292"/>
      <c r="D96" s="289"/>
      <c r="E96" s="289"/>
      <c r="F96" s="289" t="s">
        <v>54</v>
      </c>
      <c r="G96" s="289"/>
      <c r="H96" s="258">
        <v>176370.6</v>
      </c>
      <c r="I96" s="258">
        <v>176370.6</v>
      </c>
      <c r="J96" s="258">
        <v>170745.6</v>
      </c>
      <c r="K96" s="258">
        <v>165263.6</v>
      </c>
      <c r="L96" s="258">
        <v>5482</v>
      </c>
      <c r="M96" s="258">
        <v>0</v>
      </c>
      <c r="N96" s="258">
        <v>5625</v>
      </c>
      <c r="O96" s="258">
        <v>0</v>
      </c>
      <c r="P96" s="258">
        <v>0</v>
      </c>
      <c r="Q96" s="258">
        <v>0</v>
      </c>
      <c r="R96" s="258">
        <v>0</v>
      </c>
      <c r="S96" s="258">
        <v>0</v>
      </c>
      <c r="T96" s="291">
        <v>0</v>
      </c>
      <c r="U96" s="291"/>
      <c r="V96" s="258">
        <v>0</v>
      </c>
      <c r="W96" s="258">
        <v>0</v>
      </c>
    </row>
    <row r="97" spans="1:23" ht="14.25" customHeight="1">
      <c r="A97" s="292" t="s">
        <v>36</v>
      </c>
      <c r="B97" s="292" t="s">
        <v>61</v>
      </c>
      <c r="C97" s="292" t="s">
        <v>36</v>
      </c>
      <c r="D97" s="289" t="s">
        <v>9</v>
      </c>
      <c r="E97" s="289"/>
      <c r="F97" s="289" t="s">
        <v>51</v>
      </c>
      <c r="G97" s="289"/>
      <c r="H97" s="258">
        <v>1577387.79</v>
      </c>
      <c r="I97" s="258">
        <v>868811.79</v>
      </c>
      <c r="J97" s="258">
        <v>689046.79</v>
      </c>
      <c r="K97" s="258">
        <v>183832</v>
      </c>
      <c r="L97" s="258">
        <v>505214.79</v>
      </c>
      <c r="M97" s="258">
        <v>0</v>
      </c>
      <c r="N97" s="258">
        <v>0</v>
      </c>
      <c r="O97" s="258">
        <v>179765</v>
      </c>
      <c r="P97" s="258">
        <v>0</v>
      </c>
      <c r="Q97" s="258">
        <v>0</v>
      </c>
      <c r="R97" s="258">
        <v>708576</v>
      </c>
      <c r="S97" s="258">
        <v>708576</v>
      </c>
      <c r="T97" s="291">
        <v>0</v>
      </c>
      <c r="U97" s="291"/>
      <c r="V97" s="258">
        <v>0</v>
      </c>
      <c r="W97" s="258">
        <v>0</v>
      </c>
    </row>
    <row r="98" spans="1:23" ht="12.75" customHeight="1">
      <c r="A98" s="292"/>
      <c r="B98" s="292"/>
      <c r="C98" s="292"/>
      <c r="D98" s="289"/>
      <c r="E98" s="289"/>
      <c r="F98" s="289" t="s">
        <v>52</v>
      </c>
      <c r="G98" s="289"/>
      <c r="H98" s="258">
        <v>0</v>
      </c>
      <c r="I98" s="258">
        <v>0</v>
      </c>
      <c r="J98" s="258">
        <v>0</v>
      </c>
      <c r="K98" s="258">
        <v>0</v>
      </c>
      <c r="L98" s="258">
        <v>0</v>
      </c>
      <c r="M98" s="258">
        <v>0</v>
      </c>
      <c r="N98" s="258">
        <v>0</v>
      </c>
      <c r="O98" s="258">
        <v>0</v>
      </c>
      <c r="P98" s="258">
        <v>0</v>
      </c>
      <c r="Q98" s="258">
        <v>0</v>
      </c>
      <c r="R98" s="258">
        <v>0</v>
      </c>
      <c r="S98" s="258">
        <v>0</v>
      </c>
      <c r="T98" s="291">
        <v>0</v>
      </c>
      <c r="U98" s="291"/>
      <c r="V98" s="258">
        <v>0</v>
      </c>
      <c r="W98" s="258">
        <v>0</v>
      </c>
    </row>
    <row r="99" spans="1:23" ht="15" customHeight="1">
      <c r="A99" s="292"/>
      <c r="B99" s="292"/>
      <c r="C99" s="292"/>
      <c r="D99" s="289"/>
      <c r="E99" s="289"/>
      <c r="F99" s="289" t="s">
        <v>53</v>
      </c>
      <c r="G99" s="289"/>
      <c r="H99" s="258">
        <v>50000</v>
      </c>
      <c r="I99" s="258">
        <v>50000</v>
      </c>
      <c r="J99" s="258">
        <v>50000</v>
      </c>
      <c r="K99" s="258">
        <v>1500</v>
      </c>
      <c r="L99" s="258">
        <v>48500</v>
      </c>
      <c r="M99" s="258">
        <v>0</v>
      </c>
      <c r="N99" s="258">
        <v>0</v>
      </c>
      <c r="O99" s="258">
        <v>0</v>
      </c>
      <c r="P99" s="258">
        <v>0</v>
      </c>
      <c r="Q99" s="258">
        <v>0</v>
      </c>
      <c r="R99" s="258">
        <v>0</v>
      </c>
      <c r="S99" s="258">
        <v>0</v>
      </c>
      <c r="T99" s="291">
        <v>0</v>
      </c>
      <c r="U99" s="291"/>
      <c r="V99" s="258">
        <v>0</v>
      </c>
      <c r="W99" s="258">
        <v>0</v>
      </c>
    </row>
    <row r="100" spans="1:23" ht="15" customHeight="1">
      <c r="A100" s="292"/>
      <c r="B100" s="292"/>
      <c r="C100" s="292"/>
      <c r="D100" s="289"/>
      <c r="E100" s="289"/>
      <c r="F100" s="289" t="s">
        <v>54</v>
      </c>
      <c r="G100" s="289"/>
      <c r="H100" s="258">
        <v>1627387.79</v>
      </c>
      <c r="I100" s="258">
        <v>918811.79</v>
      </c>
      <c r="J100" s="258">
        <v>739046.79</v>
      </c>
      <c r="K100" s="258">
        <v>185332</v>
      </c>
      <c r="L100" s="258">
        <v>553714.79</v>
      </c>
      <c r="M100" s="258">
        <v>0</v>
      </c>
      <c r="N100" s="258">
        <v>0</v>
      </c>
      <c r="O100" s="258">
        <v>179765</v>
      </c>
      <c r="P100" s="258">
        <v>0</v>
      </c>
      <c r="Q100" s="258">
        <v>0</v>
      </c>
      <c r="R100" s="258">
        <v>708576</v>
      </c>
      <c r="S100" s="258">
        <v>708576</v>
      </c>
      <c r="T100" s="291">
        <v>0</v>
      </c>
      <c r="U100" s="291"/>
      <c r="V100" s="258">
        <v>0</v>
      </c>
      <c r="W100" s="258">
        <v>0</v>
      </c>
    </row>
    <row r="101" spans="1:23" ht="15.75" customHeight="1">
      <c r="A101" s="292" t="s">
        <v>213</v>
      </c>
      <c r="B101" s="292" t="s">
        <v>36</v>
      </c>
      <c r="C101" s="292" t="s">
        <v>36</v>
      </c>
      <c r="D101" s="289" t="s">
        <v>212</v>
      </c>
      <c r="E101" s="289"/>
      <c r="F101" s="289" t="s">
        <v>51</v>
      </c>
      <c r="G101" s="289"/>
      <c r="H101" s="258">
        <v>34700259.01</v>
      </c>
      <c r="I101" s="258">
        <v>34326774.01</v>
      </c>
      <c r="J101" s="258">
        <v>34270824.01</v>
      </c>
      <c r="K101" s="258">
        <v>26715020.49</v>
      </c>
      <c r="L101" s="258">
        <v>7555803.52</v>
      </c>
      <c r="M101" s="258">
        <v>0</v>
      </c>
      <c r="N101" s="258">
        <v>55950</v>
      </c>
      <c r="O101" s="258">
        <v>0</v>
      </c>
      <c r="P101" s="258">
        <v>0</v>
      </c>
      <c r="Q101" s="258">
        <v>0</v>
      </c>
      <c r="R101" s="258">
        <v>373485</v>
      </c>
      <c r="S101" s="258">
        <v>373485</v>
      </c>
      <c r="T101" s="291">
        <v>0</v>
      </c>
      <c r="U101" s="291"/>
      <c r="V101" s="258">
        <v>0</v>
      </c>
      <c r="W101" s="258">
        <v>0</v>
      </c>
    </row>
    <row r="102" spans="1:23" ht="13.5" customHeight="1">
      <c r="A102" s="292"/>
      <c r="B102" s="292"/>
      <c r="C102" s="292"/>
      <c r="D102" s="289"/>
      <c r="E102" s="289"/>
      <c r="F102" s="289" t="s">
        <v>52</v>
      </c>
      <c r="G102" s="289"/>
      <c r="H102" s="258">
        <v>-500</v>
      </c>
      <c r="I102" s="258">
        <v>0</v>
      </c>
      <c r="J102" s="258">
        <v>0</v>
      </c>
      <c r="K102" s="258">
        <v>0</v>
      </c>
      <c r="L102" s="258">
        <v>0</v>
      </c>
      <c r="M102" s="258">
        <v>0</v>
      </c>
      <c r="N102" s="258">
        <v>0</v>
      </c>
      <c r="O102" s="258">
        <v>0</v>
      </c>
      <c r="P102" s="258">
        <v>0</v>
      </c>
      <c r="Q102" s="258">
        <v>0</v>
      </c>
      <c r="R102" s="258">
        <v>-500</v>
      </c>
      <c r="S102" s="258">
        <v>-500</v>
      </c>
      <c r="T102" s="291">
        <v>0</v>
      </c>
      <c r="U102" s="291"/>
      <c r="V102" s="258">
        <v>0</v>
      </c>
      <c r="W102" s="258">
        <v>0</v>
      </c>
    </row>
    <row r="103" spans="1:23" ht="16.5" customHeight="1">
      <c r="A103" s="292"/>
      <c r="B103" s="292"/>
      <c r="C103" s="292"/>
      <c r="D103" s="289"/>
      <c r="E103" s="289"/>
      <c r="F103" s="289" t="s">
        <v>53</v>
      </c>
      <c r="G103" s="289"/>
      <c r="H103" s="258">
        <v>166814</v>
      </c>
      <c r="I103" s="258">
        <v>166814</v>
      </c>
      <c r="J103" s="258">
        <v>166814</v>
      </c>
      <c r="K103" s="258">
        <v>113533</v>
      </c>
      <c r="L103" s="258">
        <v>53281</v>
      </c>
      <c r="M103" s="258">
        <v>0</v>
      </c>
      <c r="N103" s="258">
        <v>0</v>
      </c>
      <c r="O103" s="258">
        <v>0</v>
      </c>
      <c r="P103" s="258">
        <v>0</v>
      </c>
      <c r="Q103" s="258">
        <v>0</v>
      </c>
      <c r="R103" s="258">
        <v>0</v>
      </c>
      <c r="S103" s="258">
        <v>0</v>
      </c>
      <c r="T103" s="291">
        <v>0</v>
      </c>
      <c r="U103" s="291"/>
      <c r="V103" s="258">
        <v>0</v>
      </c>
      <c r="W103" s="258">
        <v>0</v>
      </c>
    </row>
    <row r="104" spans="1:23" ht="17.25" customHeight="1">
      <c r="A104" s="292"/>
      <c r="B104" s="292"/>
      <c r="C104" s="292"/>
      <c r="D104" s="289"/>
      <c r="E104" s="289"/>
      <c r="F104" s="289" t="s">
        <v>54</v>
      </c>
      <c r="G104" s="289"/>
      <c r="H104" s="258">
        <v>34866573.01</v>
      </c>
      <c r="I104" s="258">
        <v>34493588.01</v>
      </c>
      <c r="J104" s="258">
        <v>34437638.01</v>
      </c>
      <c r="K104" s="258">
        <v>26828553.49</v>
      </c>
      <c r="L104" s="258">
        <v>7609084.52</v>
      </c>
      <c r="M104" s="258">
        <v>0</v>
      </c>
      <c r="N104" s="258">
        <v>55950</v>
      </c>
      <c r="O104" s="258">
        <v>0</v>
      </c>
      <c r="P104" s="258">
        <v>0</v>
      </c>
      <c r="Q104" s="258">
        <v>0</v>
      </c>
      <c r="R104" s="258">
        <v>372985</v>
      </c>
      <c r="S104" s="258">
        <v>372985</v>
      </c>
      <c r="T104" s="291">
        <v>0</v>
      </c>
      <c r="U104" s="291"/>
      <c r="V104" s="258">
        <v>0</v>
      </c>
      <c r="W104" s="258">
        <v>0</v>
      </c>
    </row>
    <row r="105" spans="1:23" ht="13.5" customHeight="1">
      <c r="A105" s="292" t="s">
        <v>36</v>
      </c>
      <c r="B105" s="292" t="s">
        <v>398</v>
      </c>
      <c r="C105" s="292" t="s">
        <v>36</v>
      </c>
      <c r="D105" s="289" t="s">
        <v>399</v>
      </c>
      <c r="E105" s="289"/>
      <c r="F105" s="289" t="s">
        <v>51</v>
      </c>
      <c r="G105" s="289"/>
      <c r="H105" s="258">
        <v>30628398</v>
      </c>
      <c r="I105" s="258">
        <v>30306698</v>
      </c>
      <c r="J105" s="258">
        <v>30252698</v>
      </c>
      <c r="K105" s="258">
        <v>23911148</v>
      </c>
      <c r="L105" s="258">
        <v>6341550</v>
      </c>
      <c r="M105" s="258">
        <v>0</v>
      </c>
      <c r="N105" s="258">
        <v>54000</v>
      </c>
      <c r="O105" s="258">
        <v>0</v>
      </c>
      <c r="P105" s="258">
        <v>0</v>
      </c>
      <c r="Q105" s="258">
        <v>0</v>
      </c>
      <c r="R105" s="258">
        <v>321700</v>
      </c>
      <c r="S105" s="258">
        <v>321700</v>
      </c>
      <c r="T105" s="291">
        <v>0</v>
      </c>
      <c r="U105" s="291"/>
      <c r="V105" s="258">
        <v>0</v>
      </c>
      <c r="W105" s="258">
        <v>0</v>
      </c>
    </row>
    <row r="106" spans="1:23" ht="14.25" customHeight="1">
      <c r="A106" s="292"/>
      <c r="B106" s="292"/>
      <c r="C106" s="292"/>
      <c r="D106" s="289"/>
      <c r="E106" s="289"/>
      <c r="F106" s="289" t="s">
        <v>52</v>
      </c>
      <c r="G106" s="289"/>
      <c r="H106" s="258">
        <v>-500</v>
      </c>
      <c r="I106" s="258">
        <v>0</v>
      </c>
      <c r="J106" s="258">
        <v>0</v>
      </c>
      <c r="K106" s="258">
        <v>0</v>
      </c>
      <c r="L106" s="258">
        <v>0</v>
      </c>
      <c r="M106" s="258">
        <v>0</v>
      </c>
      <c r="N106" s="258">
        <v>0</v>
      </c>
      <c r="O106" s="258">
        <v>0</v>
      </c>
      <c r="P106" s="258">
        <v>0</v>
      </c>
      <c r="Q106" s="258">
        <v>0</v>
      </c>
      <c r="R106" s="258">
        <v>-500</v>
      </c>
      <c r="S106" s="258">
        <v>-500</v>
      </c>
      <c r="T106" s="291">
        <v>0</v>
      </c>
      <c r="U106" s="291"/>
      <c r="V106" s="258">
        <v>0</v>
      </c>
      <c r="W106" s="258">
        <v>0</v>
      </c>
    </row>
    <row r="107" spans="1:23" ht="14.25" customHeight="1">
      <c r="A107" s="292"/>
      <c r="B107" s="292"/>
      <c r="C107" s="292"/>
      <c r="D107" s="289"/>
      <c r="E107" s="289"/>
      <c r="F107" s="289" t="s">
        <v>53</v>
      </c>
      <c r="G107" s="289"/>
      <c r="H107" s="258">
        <v>166814</v>
      </c>
      <c r="I107" s="258">
        <v>166814</v>
      </c>
      <c r="J107" s="258">
        <v>166814</v>
      </c>
      <c r="K107" s="258">
        <v>113533</v>
      </c>
      <c r="L107" s="258">
        <v>53281</v>
      </c>
      <c r="M107" s="258">
        <v>0</v>
      </c>
      <c r="N107" s="258">
        <v>0</v>
      </c>
      <c r="O107" s="258">
        <v>0</v>
      </c>
      <c r="P107" s="258">
        <v>0</v>
      </c>
      <c r="Q107" s="258">
        <v>0</v>
      </c>
      <c r="R107" s="258">
        <v>0</v>
      </c>
      <c r="S107" s="258">
        <v>0</v>
      </c>
      <c r="T107" s="291">
        <v>0</v>
      </c>
      <c r="U107" s="291"/>
      <c r="V107" s="258">
        <v>0</v>
      </c>
      <c r="W107" s="258">
        <v>0</v>
      </c>
    </row>
    <row r="108" spans="1:23" ht="15" customHeight="1">
      <c r="A108" s="292"/>
      <c r="B108" s="292"/>
      <c r="C108" s="292"/>
      <c r="D108" s="289"/>
      <c r="E108" s="289"/>
      <c r="F108" s="289" t="s">
        <v>54</v>
      </c>
      <c r="G108" s="289"/>
      <c r="H108" s="258">
        <v>30794712</v>
      </c>
      <c r="I108" s="258">
        <v>30473512</v>
      </c>
      <c r="J108" s="258">
        <v>30419512</v>
      </c>
      <c r="K108" s="258">
        <v>24024681</v>
      </c>
      <c r="L108" s="258">
        <v>6394831</v>
      </c>
      <c r="M108" s="258">
        <v>0</v>
      </c>
      <c r="N108" s="258">
        <v>54000</v>
      </c>
      <c r="O108" s="258">
        <v>0</v>
      </c>
      <c r="P108" s="258">
        <v>0</v>
      </c>
      <c r="Q108" s="258">
        <v>0</v>
      </c>
      <c r="R108" s="258">
        <v>321200</v>
      </c>
      <c r="S108" s="258">
        <v>321200</v>
      </c>
      <c r="T108" s="291">
        <v>0</v>
      </c>
      <c r="U108" s="291"/>
      <c r="V108" s="258">
        <v>0</v>
      </c>
      <c r="W108" s="258">
        <v>0</v>
      </c>
    </row>
    <row r="109" spans="1:23" ht="12.75" customHeight="1">
      <c r="A109" s="292" t="s">
        <v>360</v>
      </c>
      <c r="B109" s="292" t="s">
        <v>36</v>
      </c>
      <c r="C109" s="292" t="s">
        <v>36</v>
      </c>
      <c r="D109" s="289" t="s">
        <v>400</v>
      </c>
      <c r="E109" s="289"/>
      <c r="F109" s="289" t="s">
        <v>51</v>
      </c>
      <c r="G109" s="289"/>
      <c r="H109" s="258">
        <v>5404224.3</v>
      </c>
      <c r="I109" s="258">
        <v>5098275.3</v>
      </c>
      <c r="J109" s="258">
        <v>4484541.3</v>
      </c>
      <c r="K109" s="258">
        <v>3409097</v>
      </c>
      <c r="L109" s="258">
        <v>1075444.3</v>
      </c>
      <c r="M109" s="258">
        <v>573648</v>
      </c>
      <c r="N109" s="258">
        <v>2750</v>
      </c>
      <c r="O109" s="258">
        <v>37336</v>
      </c>
      <c r="P109" s="258">
        <v>0</v>
      </c>
      <c r="Q109" s="258">
        <v>0</v>
      </c>
      <c r="R109" s="258">
        <v>305949</v>
      </c>
      <c r="S109" s="258">
        <v>305949</v>
      </c>
      <c r="T109" s="291">
        <v>210949</v>
      </c>
      <c r="U109" s="291"/>
      <c r="V109" s="258">
        <v>0</v>
      </c>
      <c r="W109" s="258">
        <v>0</v>
      </c>
    </row>
    <row r="110" spans="1:23" ht="13.5" customHeight="1">
      <c r="A110" s="292"/>
      <c r="B110" s="292"/>
      <c r="C110" s="292"/>
      <c r="D110" s="289"/>
      <c r="E110" s="289"/>
      <c r="F110" s="289" t="s">
        <v>52</v>
      </c>
      <c r="G110" s="289"/>
      <c r="H110" s="258">
        <v>-18028</v>
      </c>
      <c r="I110" s="258">
        <v>-18028</v>
      </c>
      <c r="J110" s="258">
        <v>-18028</v>
      </c>
      <c r="K110" s="258">
        <v>-650</v>
      </c>
      <c r="L110" s="258">
        <v>-17378</v>
      </c>
      <c r="M110" s="258">
        <v>0</v>
      </c>
      <c r="N110" s="258">
        <v>0</v>
      </c>
      <c r="O110" s="258">
        <v>0</v>
      </c>
      <c r="P110" s="258">
        <v>0</v>
      </c>
      <c r="Q110" s="258">
        <v>0</v>
      </c>
      <c r="R110" s="258">
        <v>0</v>
      </c>
      <c r="S110" s="258">
        <v>0</v>
      </c>
      <c r="T110" s="291">
        <v>0</v>
      </c>
      <c r="U110" s="291"/>
      <c r="V110" s="258">
        <v>0</v>
      </c>
      <c r="W110" s="258">
        <v>0</v>
      </c>
    </row>
    <row r="111" spans="1:23" ht="10.5" customHeight="1">
      <c r="A111" s="292"/>
      <c r="B111" s="292"/>
      <c r="C111" s="292"/>
      <c r="D111" s="289"/>
      <c r="E111" s="289"/>
      <c r="F111" s="289" t="s">
        <v>53</v>
      </c>
      <c r="G111" s="289"/>
      <c r="H111" s="258">
        <v>259398</v>
      </c>
      <c r="I111" s="258">
        <v>259398</v>
      </c>
      <c r="J111" s="258">
        <v>259398</v>
      </c>
      <c r="K111" s="258">
        <v>0</v>
      </c>
      <c r="L111" s="258">
        <v>259398</v>
      </c>
      <c r="M111" s="258">
        <v>0</v>
      </c>
      <c r="N111" s="258">
        <v>0</v>
      </c>
      <c r="O111" s="258">
        <v>0</v>
      </c>
      <c r="P111" s="258">
        <v>0</v>
      </c>
      <c r="Q111" s="258">
        <v>0</v>
      </c>
      <c r="R111" s="258">
        <v>0</v>
      </c>
      <c r="S111" s="258">
        <v>0</v>
      </c>
      <c r="T111" s="291">
        <v>0</v>
      </c>
      <c r="U111" s="291"/>
      <c r="V111" s="258">
        <v>0</v>
      </c>
      <c r="W111" s="258">
        <v>0</v>
      </c>
    </row>
    <row r="112" spans="1:23" ht="18" customHeight="1">
      <c r="A112" s="292"/>
      <c r="B112" s="292"/>
      <c r="C112" s="292"/>
      <c r="D112" s="289"/>
      <c r="E112" s="289"/>
      <c r="F112" s="289" t="s">
        <v>54</v>
      </c>
      <c r="G112" s="289"/>
      <c r="H112" s="258">
        <v>5645594.3</v>
      </c>
      <c r="I112" s="258">
        <v>5339645.3</v>
      </c>
      <c r="J112" s="258">
        <v>4725911.3</v>
      </c>
      <c r="K112" s="258">
        <v>3408447</v>
      </c>
      <c r="L112" s="258">
        <v>1317464.3</v>
      </c>
      <c r="M112" s="258">
        <v>573648</v>
      </c>
      <c r="N112" s="258">
        <v>2750</v>
      </c>
      <c r="O112" s="258">
        <v>37336</v>
      </c>
      <c r="P112" s="258">
        <v>0</v>
      </c>
      <c r="Q112" s="258">
        <v>0</v>
      </c>
      <c r="R112" s="258">
        <v>305949</v>
      </c>
      <c r="S112" s="258">
        <v>305949</v>
      </c>
      <c r="T112" s="291">
        <v>210949</v>
      </c>
      <c r="U112" s="291"/>
      <c r="V112" s="258">
        <v>0</v>
      </c>
      <c r="W112" s="258">
        <v>0</v>
      </c>
    </row>
    <row r="113" spans="1:23" ht="12.75" customHeight="1">
      <c r="A113" s="292" t="s">
        <v>36</v>
      </c>
      <c r="B113" s="292" t="s">
        <v>445</v>
      </c>
      <c r="C113" s="292" t="s">
        <v>36</v>
      </c>
      <c r="D113" s="289" t="s">
        <v>413</v>
      </c>
      <c r="E113" s="289"/>
      <c r="F113" s="289" t="s">
        <v>51</v>
      </c>
      <c r="G113" s="289"/>
      <c r="H113" s="258">
        <v>1287297</v>
      </c>
      <c r="I113" s="258">
        <v>1287297</v>
      </c>
      <c r="J113" s="258">
        <v>713649</v>
      </c>
      <c r="K113" s="258">
        <v>427735</v>
      </c>
      <c r="L113" s="258">
        <v>285914</v>
      </c>
      <c r="M113" s="258">
        <v>573648</v>
      </c>
      <c r="N113" s="258">
        <v>0</v>
      </c>
      <c r="O113" s="258">
        <v>0</v>
      </c>
      <c r="P113" s="258">
        <v>0</v>
      </c>
      <c r="Q113" s="258">
        <v>0</v>
      </c>
      <c r="R113" s="258">
        <v>0</v>
      </c>
      <c r="S113" s="258">
        <v>0</v>
      </c>
      <c r="T113" s="291">
        <v>0</v>
      </c>
      <c r="U113" s="291"/>
      <c r="V113" s="258">
        <v>0</v>
      </c>
      <c r="W113" s="258">
        <v>0</v>
      </c>
    </row>
    <row r="114" spans="1:23" ht="12" customHeight="1">
      <c r="A114" s="292"/>
      <c r="B114" s="292"/>
      <c r="C114" s="292"/>
      <c r="D114" s="289"/>
      <c r="E114" s="289"/>
      <c r="F114" s="289" t="s">
        <v>52</v>
      </c>
      <c r="G114" s="289"/>
      <c r="H114" s="258">
        <v>-18028</v>
      </c>
      <c r="I114" s="258">
        <v>-18028</v>
      </c>
      <c r="J114" s="258">
        <v>-18028</v>
      </c>
      <c r="K114" s="258">
        <v>-650</v>
      </c>
      <c r="L114" s="258">
        <v>-17378</v>
      </c>
      <c r="M114" s="258">
        <v>0</v>
      </c>
      <c r="N114" s="258">
        <v>0</v>
      </c>
      <c r="O114" s="258">
        <v>0</v>
      </c>
      <c r="P114" s="258">
        <v>0</v>
      </c>
      <c r="Q114" s="258">
        <v>0</v>
      </c>
      <c r="R114" s="258">
        <v>0</v>
      </c>
      <c r="S114" s="258">
        <v>0</v>
      </c>
      <c r="T114" s="291">
        <v>0</v>
      </c>
      <c r="U114" s="291"/>
      <c r="V114" s="258">
        <v>0</v>
      </c>
      <c r="W114" s="258">
        <v>0</v>
      </c>
    </row>
    <row r="115" spans="1:23" ht="13.5" customHeight="1">
      <c r="A115" s="292"/>
      <c r="B115" s="292"/>
      <c r="C115" s="292"/>
      <c r="D115" s="289"/>
      <c r="E115" s="289"/>
      <c r="F115" s="289" t="s">
        <v>53</v>
      </c>
      <c r="G115" s="289"/>
      <c r="H115" s="258">
        <v>0</v>
      </c>
      <c r="I115" s="258">
        <v>0</v>
      </c>
      <c r="J115" s="258">
        <v>0</v>
      </c>
      <c r="K115" s="258">
        <v>0</v>
      </c>
      <c r="L115" s="258">
        <v>0</v>
      </c>
      <c r="M115" s="258">
        <v>0</v>
      </c>
      <c r="N115" s="258">
        <v>0</v>
      </c>
      <c r="O115" s="258">
        <v>0</v>
      </c>
      <c r="P115" s="258">
        <v>0</v>
      </c>
      <c r="Q115" s="258">
        <v>0</v>
      </c>
      <c r="R115" s="258">
        <v>0</v>
      </c>
      <c r="S115" s="258">
        <v>0</v>
      </c>
      <c r="T115" s="291">
        <v>0</v>
      </c>
      <c r="U115" s="291"/>
      <c r="V115" s="258">
        <v>0</v>
      </c>
      <c r="W115" s="258">
        <v>0</v>
      </c>
    </row>
    <row r="116" spans="1:23" ht="13.5" customHeight="1">
      <c r="A116" s="292"/>
      <c r="B116" s="292"/>
      <c r="C116" s="292"/>
      <c r="D116" s="289"/>
      <c r="E116" s="289"/>
      <c r="F116" s="289" t="s">
        <v>54</v>
      </c>
      <c r="G116" s="289"/>
      <c r="H116" s="258">
        <v>1269269</v>
      </c>
      <c r="I116" s="258">
        <v>1269269</v>
      </c>
      <c r="J116" s="258">
        <v>695621</v>
      </c>
      <c r="K116" s="258">
        <v>427085</v>
      </c>
      <c r="L116" s="258">
        <v>268536</v>
      </c>
      <c r="M116" s="258">
        <v>573648</v>
      </c>
      <c r="N116" s="258">
        <v>0</v>
      </c>
      <c r="O116" s="258">
        <v>0</v>
      </c>
      <c r="P116" s="258">
        <v>0</v>
      </c>
      <c r="Q116" s="258">
        <v>0</v>
      </c>
      <c r="R116" s="258">
        <v>0</v>
      </c>
      <c r="S116" s="258">
        <v>0</v>
      </c>
      <c r="T116" s="291">
        <v>0</v>
      </c>
      <c r="U116" s="291"/>
      <c r="V116" s="258">
        <v>0</v>
      </c>
      <c r="W116" s="258">
        <v>0</v>
      </c>
    </row>
    <row r="117" spans="1:23" ht="18" customHeight="1">
      <c r="A117" s="292" t="s">
        <v>36</v>
      </c>
      <c r="B117" s="292" t="s">
        <v>359</v>
      </c>
      <c r="C117" s="292" t="s">
        <v>36</v>
      </c>
      <c r="D117" s="289" t="s">
        <v>9</v>
      </c>
      <c r="E117" s="289"/>
      <c r="F117" s="289" t="s">
        <v>51</v>
      </c>
      <c r="G117" s="289"/>
      <c r="H117" s="258">
        <v>450483.3</v>
      </c>
      <c r="I117" s="258">
        <v>239534.3</v>
      </c>
      <c r="J117" s="258">
        <v>202198.3</v>
      </c>
      <c r="K117" s="258">
        <v>0</v>
      </c>
      <c r="L117" s="258">
        <v>202198.3</v>
      </c>
      <c r="M117" s="258">
        <v>0</v>
      </c>
      <c r="N117" s="258">
        <v>0</v>
      </c>
      <c r="O117" s="258">
        <v>37336</v>
      </c>
      <c r="P117" s="258">
        <v>0</v>
      </c>
      <c r="Q117" s="258">
        <v>0</v>
      </c>
      <c r="R117" s="258">
        <v>210949</v>
      </c>
      <c r="S117" s="258">
        <v>210949</v>
      </c>
      <c r="T117" s="291">
        <v>210949</v>
      </c>
      <c r="U117" s="291"/>
      <c r="V117" s="258">
        <v>0</v>
      </c>
      <c r="W117" s="258">
        <v>0</v>
      </c>
    </row>
    <row r="118" spans="1:23" ht="13.5" customHeight="1">
      <c r="A118" s="292"/>
      <c r="B118" s="292"/>
      <c r="C118" s="292"/>
      <c r="D118" s="289"/>
      <c r="E118" s="289"/>
      <c r="F118" s="289" t="s">
        <v>52</v>
      </c>
      <c r="G118" s="289"/>
      <c r="H118" s="258">
        <v>0</v>
      </c>
      <c r="I118" s="258">
        <v>0</v>
      </c>
      <c r="J118" s="258">
        <v>0</v>
      </c>
      <c r="K118" s="258">
        <v>0</v>
      </c>
      <c r="L118" s="258">
        <v>0</v>
      </c>
      <c r="M118" s="258">
        <v>0</v>
      </c>
      <c r="N118" s="258">
        <v>0</v>
      </c>
      <c r="O118" s="258">
        <v>0</v>
      </c>
      <c r="P118" s="258">
        <v>0</v>
      </c>
      <c r="Q118" s="258">
        <v>0</v>
      </c>
      <c r="R118" s="258">
        <v>0</v>
      </c>
      <c r="S118" s="258">
        <v>0</v>
      </c>
      <c r="T118" s="291">
        <v>0</v>
      </c>
      <c r="U118" s="291"/>
      <c r="V118" s="258">
        <v>0</v>
      </c>
      <c r="W118" s="258">
        <v>0</v>
      </c>
    </row>
    <row r="119" spans="1:23" ht="16.5" customHeight="1">
      <c r="A119" s="292"/>
      <c r="B119" s="292"/>
      <c r="C119" s="292"/>
      <c r="D119" s="289"/>
      <c r="E119" s="289"/>
      <c r="F119" s="289" t="s">
        <v>53</v>
      </c>
      <c r="G119" s="289"/>
      <c r="H119" s="258">
        <v>259398</v>
      </c>
      <c r="I119" s="258">
        <v>259398</v>
      </c>
      <c r="J119" s="258">
        <v>259398</v>
      </c>
      <c r="K119" s="258">
        <v>0</v>
      </c>
      <c r="L119" s="258">
        <v>259398</v>
      </c>
      <c r="M119" s="258">
        <v>0</v>
      </c>
      <c r="N119" s="258">
        <v>0</v>
      </c>
      <c r="O119" s="258">
        <v>0</v>
      </c>
      <c r="P119" s="258">
        <v>0</v>
      </c>
      <c r="Q119" s="258">
        <v>0</v>
      </c>
      <c r="R119" s="258">
        <v>0</v>
      </c>
      <c r="S119" s="258">
        <v>0</v>
      </c>
      <c r="T119" s="291">
        <v>0</v>
      </c>
      <c r="U119" s="291"/>
      <c r="V119" s="258">
        <v>0</v>
      </c>
      <c r="W119" s="258">
        <v>0</v>
      </c>
    </row>
    <row r="120" spans="1:23" ht="22.5" customHeight="1">
      <c r="A120" s="292"/>
      <c r="B120" s="292"/>
      <c r="C120" s="292"/>
      <c r="D120" s="289"/>
      <c r="E120" s="289"/>
      <c r="F120" s="289" t="s">
        <v>54</v>
      </c>
      <c r="G120" s="289"/>
      <c r="H120" s="258">
        <v>709881.3</v>
      </c>
      <c r="I120" s="258">
        <v>498932.3</v>
      </c>
      <c r="J120" s="258">
        <v>461596.3</v>
      </c>
      <c r="K120" s="258">
        <v>0</v>
      </c>
      <c r="L120" s="258">
        <v>461596.3</v>
      </c>
      <c r="M120" s="258">
        <v>0</v>
      </c>
      <c r="N120" s="258">
        <v>0</v>
      </c>
      <c r="O120" s="258">
        <v>37336</v>
      </c>
      <c r="P120" s="258">
        <v>0</v>
      </c>
      <c r="Q120" s="258">
        <v>0</v>
      </c>
      <c r="R120" s="258">
        <v>210949</v>
      </c>
      <c r="S120" s="258">
        <v>210949</v>
      </c>
      <c r="T120" s="291">
        <v>210949</v>
      </c>
      <c r="U120" s="291"/>
      <c r="V120" s="258">
        <v>0</v>
      </c>
      <c r="W120" s="258">
        <v>0</v>
      </c>
    </row>
    <row r="121" spans="1:23" ht="15" customHeight="1">
      <c r="A121" s="292" t="s">
        <v>211</v>
      </c>
      <c r="B121" s="292" t="s">
        <v>36</v>
      </c>
      <c r="C121" s="292" t="s">
        <v>36</v>
      </c>
      <c r="D121" s="289" t="s">
        <v>210</v>
      </c>
      <c r="E121" s="289"/>
      <c r="F121" s="289" t="s">
        <v>51</v>
      </c>
      <c r="G121" s="289"/>
      <c r="H121" s="258">
        <v>11684435.11</v>
      </c>
      <c r="I121" s="258">
        <v>11307370.11</v>
      </c>
      <c r="J121" s="258">
        <v>11051488.72</v>
      </c>
      <c r="K121" s="258">
        <v>8783626.01</v>
      </c>
      <c r="L121" s="258">
        <v>2267862.71</v>
      </c>
      <c r="M121" s="258">
        <v>0</v>
      </c>
      <c r="N121" s="258">
        <v>255881.39</v>
      </c>
      <c r="O121" s="258">
        <v>0</v>
      </c>
      <c r="P121" s="258">
        <v>0</v>
      </c>
      <c r="Q121" s="258">
        <v>0</v>
      </c>
      <c r="R121" s="258">
        <v>377065</v>
      </c>
      <c r="S121" s="258">
        <v>377065</v>
      </c>
      <c r="T121" s="291">
        <v>0</v>
      </c>
      <c r="U121" s="291"/>
      <c r="V121" s="258">
        <v>0</v>
      </c>
      <c r="W121" s="258">
        <v>0</v>
      </c>
    </row>
    <row r="122" spans="1:23" ht="13.5" customHeight="1">
      <c r="A122" s="292"/>
      <c r="B122" s="292"/>
      <c r="C122" s="292"/>
      <c r="D122" s="289"/>
      <c r="E122" s="289"/>
      <c r="F122" s="289" t="s">
        <v>52</v>
      </c>
      <c r="G122" s="289"/>
      <c r="H122" s="258">
        <v>-2000</v>
      </c>
      <c r="I122" s="258">
        <v>-2000</v>
      </c>
      <c r="J122" s="258">
        <v>0</v>
      </c>
      <c r="K122" s="258">
        <v>0</v>
      </c>
      <c r="L122" s="258">
        <v>0</v>
      </c>
      <c r="M122" s="258">
        <v>0</v>
      </c>
      <c r="N122" s="258">
        <v>-2000</v>
      </c>
      <c r="O122" s="258">
        <v>0</v>
      </c>
      <c r="P122" s="258">
        <v>0</v>
      </c>
      <c r="Q122" s="258">
        <v>0</v>
      </c>
      <c r="R122" s="258">
        <v>0</v>
      </c>
      <c r="S122" s="258">
        <v>0</v>
      </c>
      <c r="T122" s="291">
        <v>0</v>
      </c>
      <c r="U122" s="291"/>
      <c r="V122" s="258">
        <v>0</v>
      </c>
      <c r="W122" s="258">
        <v>0</v>
      </c>
    </row>
    <row r="123" spans="1:23" ht="13.5" customHeight="1">
      <c r="A123" s="292"/>
      <c r="B123" s="292"/>
      <c r="C123" s="292"/>
      <c r="D123" s="289"/>
      <c r="E123" s="289"/>
      <c r="F123" s="289" t="s">
        <v>53</v>
      </c>
      <c r="G123" s="289"/>
      <c r="H123" s="258">
        <v>182981</v>
      </c>
      <c r="I123" s="258">
        <v>182981</v>
      </c>
      <c r="J123" s="258">
        <v>182981</v>
      </c>
      <c r="K123" s="258">
        <v>102393</v>
      </c>
      <c r="L123" s="258">
        <v>80588</v>
      </c>
      <c r="M123" s="258">
        <v>0</v>
      </c>
      <c r="N123" s="258">
        <v>0</v>
      </c>
      <c r="O123" s="258">
        <v>0</v>
      </c>
      <c r="P123" s="258">
        <v>0</v>
      </c>
      <c r="Q123" s="258">
        <v>0</v>
      </c>
      <c r="R123" s="258">
        <v>0</v>
      </c>
      <c r="S123" s="258">
        <v>0</v>
      </c>
      <c r="T123" s="291">
        <v>0</v>
      </c>
      <c r="U123" s="291"/>
      <c r="V123" s="258">
        <v>0</v>
      </c>
      <c r="W123" s="258">
        <v>0</v>
      </c>
    </row>
    <row r="124" spans="1:23" ht="17.25" customHeight="1">
      <c r="A124" s="292"/>
      <c r="B124" s="292"/>
      <c r="C124" s="292"/>
      <c r="D124" s="289"/>
      <c r="E124" s="289"/>
      <c r="F124" s="289" t="s">
        <v>54</v>
      </c>
      <c r="G124" s="289"/>
      <c r="H124" s="258">
        <v>11865416.11</v>
      </c>
      <c r="I124" s="258">
        <v>11488351.11</v>
      </c>
      <c r="J124" s="258">
        <v>11234469.72</v>
      </c>
      <c r="K124" s="258">
        <v>8886019.01</v>
      </c>
      <c r="L124" s="258">
        <v>2348450.71</v>
      </c>
      <c r="M124" s="258">
        <v>0</v>
      </c>
      <c r="N124" s="258">
        <v>253881.39</v>
      </c>
      <c r="O124" s="258">
        <v>0</v>
      </c>
      <c r="P124" s="258">
        <v>0</v>
      </c>
      <c r="Q124" s="258">
        <v>0</v>
      </c>
      <c r="R124" s="258">
        <v>377065</v>
      </c>
      <c r="S124" s="258">
        <v>377065</v>
      </c>
      <c r="T124" s="291">
        <v>0</v>
      </c>
      <c r="U124" s="291"/>
      <c r="V124" s="258">
        <v>0</v>
      </c>
      <c r="W124" s="258">
        <v>0</v>
      </c>
    </row>
    <row r="125" spans="1:23" ht="20.25" customHeight="1">
      <c r="A125" s="292" t="s">
        <v>36</v>
      </c>
      <c r="B125" s="292" t="s">
        <v>209</v>
      </c>
      <c r="C125" s="292" t="s">
        <v>36</v>
      </c>
      <c r="D125" s="289" t="s">
        <v>208</v>
      </c>
      <c r="E125" s="289"/>
      <c r="F125" s="289" t="s">
        <v>51</v>
      </c>
      <c r="G125" s="289"/>
      <c r="H125" s="258">
        <v>7032538.07</v>
      </c>
      <c r="I125" s="258">
        <v>6909743.07</v>
      </c>
      <c r="J125" s="258">
        <v>6772244.68</v>
      </c>
      <c r="K125" s="258">
        <v>5291604.68</v>
      </c>
      <c r="L125" s="258">
        <v>1480640</v>
      </c>
      <c r="M125" s="258">
        <v>0</v>
      </c>
      <c r="N125" s="258">
        <v>137498.39</v>
      </c>
      <c r="O125" s="258">
        <v>0</v>
      </c>
      <c r="P125" s="258">
        <v>0</v>
      </c>
      <c r="Q125" s="258">
        <v>0</v>
      </c>
      <c r="R125" s="258">
        <v>122795</v>
      </c>
      <c r="S125" s="258">
        <v>122795</v>
      </c>
      <c r="T125" s="291">
        <v>0</v>
      </c>
      <c r="U125" s="291"/>
      <c r="V125" s="258">
        <v>0</v>
      </c>
      <c r="W125" s="258">
        <v>0</v>
      </c>
    </row>
    <row r="126" spans="1:23" ht="16.5" customHeight="1">
      <c r="A126" s="292"/>
      <c r="B126" s="292"/>
      <c r="C126" s="292"/>
      <c r="D126" s="289"/>
      <c r="E126" s="289"/>
      <c r="F126" s="289" t="s">
        <v>52</v>
      </c>
      <c r="G126" s="289"/>
      <c r="H126" s="258">
        <v>0</v>
      </c>
      <c r="I126" s="258">
        <v>0</v>
      </c>
      <c r="J126" s="258">
        <v>0</v>
      </c>
      <c r="K126" s="258">
        <v>0</v>
      </c>
      <c r="L126" s="258">
        <v>0</v>
      </c>
      <c r="M126" s="258">
        <v>0</v>
      </c>
      <c r="N126" s="258">
        <v>0</v>
      </c>
      <c r="O126" s="258">
        <v>0</v>
      </c>
      <c r="P126" s="258">
        <v>0</v>
      </c>
      <c r="Q126" s="258">
        <v>0</v>
      </c>
      <c r="R126" s="258">
        <v>0</v>
      </c>
      <c r="S126" s="258">
        <v>0</v>
      </c>
      <c r="T126" s="291">
        <v>0</v>
      </c>
      <c r="U126" s="291"/>
      <c r="V126" s="258">
        <v>0</v>
      </c>
      <c r="W126" s="258">
        <v>0</v>
      </c>
    </row>
    <row r="127" spans="1:23" ht="15.75" customHeight="1">
      <c r="A127" s="292"/>
      <c r="B127" s="292"/>
      <c r="C127" s="292"/>
      <c r="D127" s="289"/>
      <c r="E127" s="289"/>
      <c r="F127" s="289" t="s">
        <v>53</v>
      </c>
      <c r="G127" s="289"/>
      <c r="H127" s="258">
        <v>76040</v>
      </c>
      <c r="I127" s="258">
        <v>76040</v>
      </c>
      <c r="J127" s="258">
        <v>76040</v>
      </c>
      <c r="K127" s="258">
        <v>49340</v>
      </c>
      <c r="L127" s="258">
        <v>26700</v>
      </c>
      <c r="M127" s="258">
        <v>0</v>
      </c>
      <c r="N127" s="258">
        <v>0</v>
      </c>
      <c r="O127" s="258">
        <v>0</v>
      </c>
      <c r="P127" s="258">
        <v>0</v>
      </c>
      <c r="Q127" s="258">
        <v>0</v>
      </c>
      <c r="R127" s="258">
        <v>0</v>
      </c>
      <c r="S127" s="258">
        <v>0</v>
      </c>
      <c r="T127" s="291">
        <v>0</v>
      </c>
      <c r="U127" s="291"/>
      <c r="V127" s="258">
        <v>0</v>
      </c>
      <c r="W127" s="258">
        <v>0</v>
      </c>
    </row>
    <row r="128" spans="1:23" ht="20.25" customHeight="1">
      <c r="A128" s="292"/>
      <c r="B128" s="292"/>
      <c r="C128" s="292"/>
      <c r="D128" s="289"/>
      <c r="E128" s="289"/>
      <c r="F128" s="289" t="s">
        <v>54</v>
      </c>
      <c r="G128" s="289"/>
      <c r="H128" s="258">
        <v>7108578.07</v>
      </c>
      <c r="I128" s="258">
        <v>6985783.07</v>
      </c>
      <c r="J128" s="258">
        <v>6848284.68</v>
      </c>
      <c r="K128" s="258">
        <v>5340944.68</v>
      </c>
      <c r="L128" s="258">
        <v>1507340</v>
      </c>
      <c r="M128" s="258">
        <v>0</v>
      </c>
      <c r="N128" s="258">
        <v>137498.39</v>
      </c>
      <c r="O128" s="258">
        <v>0</v>
      </c>
      <c r="P128" s="258">
        <v>0</v>
      </c>
      <c r="Q128" s="258">
        <v>0</v>
      </c>
      <c r="R128" s="258">
        <v>122795</v>
      </c>
      <c r="S128" s="258">
        <v>122795</v>
      </c>
      <c r="T128" s="291">
        <v>0</v>
      </c>
      <c r="U128" s="291"/>
      <c r="V128" s="258">
        <v>0</v>
      </c>
      <c r="W128" s="258">
        <v>0</v>
      </c>
    </row>
    <row r="129" spans="1:23" ht="17.25" customHeight="1">
      <c r="A129" s="292" t="s">
        <v>36</v>
      </c>
      <c r="B129" s="292" t="s">
        <v>458</v>
      </c>
      <c r="C129" s="292" t="s">
        <v>36</v>
      </c>
      <c r="D129" s="289" t="s">
        <v>459</v>
      </c>
      <c r="E129" s="289"/>
      <c r="F129" s="289" t="s">
        <v>51</v>
      </c>
      <c r="G129" s="289"/>
      <c r="H129" s="258">
        <v>1431880.04</v>
      </c>
      <c r="I129" s="258">
        <v>1431880.04</v>
      </c>
      <c r="J129" s="258">
        <v>1394622.04</v>
      </c>
      <c r="K129" s="258">
        <v>1217403.5</v>
      </c>
      <c r="L129" s="258">
        <v>177218.54</v>
      </c>
      <c r="M129" s="258">
        <v>0</v>
      </c>
      <c r="N129" s="258">
        <v>37258</v>
      </c>
      <c r="O129" s="258">
        <v>0</v>
      </c>
      <c r="P129" s="258">
        <v>0</v>
      </c>
      <c r="Q129" s="258">
        <v>0</v>
      </c>
      <c r="R129" s="258">
        <v>0</v>
      </c>
      <c r="S129" s="258">
        <v>0</v>
      </c>
      <c r="T129" s="291">
        <v>0</v>
      </c>
      <c r="U129" s="291"/>
      <c r="V129" s="258">
        <v>0</v>
      </c>
      <c r="W129" s="258">
        <v>0</v>
      </c>
    </row>
    <row r="130" spans="1:23" ht="18" customHeight="1">
      <c r="A130" s="292"/>
      <c r="B130" s="292"/>
      <c r="C130" s="292"/>
      <c r="D130" s="289"/>
      <c r="E130" s="289"/>
      <c r="F130" s="289" t="s">
        <v>52</v>
      </c>
      <c r="G130" s="289"/>
      <c r="H130" s="258">
        <v>0</v>
      </c>
      <c r="I130" s="258">
        <v>0</v>
      </c>
      <c r="J130" s="258">
        <v>0</v>
      </c>
      <c r="K130" s="258">
        <v>0</v>
      </c>
      <c r="L130" s="258">
        <v>0</v>
      </c>
      <c r="M130" s="258">
        <v>0</v>
      </c>
      <c r="N130" s="258">
        <v>0</v>
      </c>
      <c r="O130" s="258">
        <v>0</v>
      </c>
      <c r="P130" s="258">
        <v>0</v>
      </c>
      <c r="Q130" s="258">
        <v>0</v>
      </c>
      <c r="R130" s="258">
        <v>0</v>
      </c>
      <c r="S130" s="258">
        <v>0</v>
      </c>
      <c r="T130" s="291">
        <v>0</v>
      </c>
      <c r="U130" s="291"/>
      <c r="V130" s="258">
        <v>0</v>
      </c>
      <c r="W130" s="258">
        <v>0</v>
      </c>
    </row>
    <row r="131" spans="1:23" ht="14.25" customHeight="1">
      <c r="A131" s="292"/>
      <c r="B131" s="292"/>
      <c r="C131" s="292"/>
      <c r="D131" s="289"/>
      <c r="E131" s="289"/>
      <c r="F131" s="289" t="s">
        <v>53</v>
      </c>
      <c r="G131" s="289"/>
      <c r="H131" s="258">
        <v>1860</v>
      </c>
      <c r="I131" s="258">
        <v>1860</v>
      </c>
      <c r="J131" s="258">
        <v>1860</v>
      </c>
      <c r="K131" s="258">
        <v>0</v>
      </c>
      <c r="L131" s="258">
        <v>1860</v>
      </c>
      <c r="M131" s="258">
        <v>0</v>
      </c>
      <c r="N131" s="258">
        <v>0</v>
      </c>
      <c r="O131" s="258">
        <v>0</v>
      </c>
      <c r="P131" s="258">
        <v>0</v>
      </c>
      <c r="Q131" s="258">
        <v>0</v>
      </c>
      <c r="R131" s="258">
        <v>0</v>
      </c>
      <c r="S131" s="258">
        <v>0</v>
      </c>
      <c r="T131" s="291">
        <v>0</v>
      </c>
      <c r="U131" s="291"/>
      <c r="V131" s="258">
        <v>0</v>
      </c>
      <c r="W131" s="258">
        <v>0</v>
      </c>
    </row>
    <row r="132" spans="1:23" ht="21" customHeight="1">
      <c r="A132" s="292"/>
      <c r="B132" s="292"/>
      <c r="C132" s="292"/>
      <c r="D132" s="289"/>
      <c r="E132" s="289"/>
      <c r="F132" s="289" t="s">
        <v>54</v>
      </c>
      <c r="G132" s="289"/>
      <c r="H132" s="258">
        <v>1433740.04</v>
      </c>
      <c r="I132" s="258">
        <v>1433740.04</v>
      </c>
      <c r="J132" s="258">
        <v>1396482.04</v>
      </c>
      <c r="K132" s="258">
        <v>1217403.5</v>
      </c>
      <c r="L132" s="258">
        <v>179078.54</v>
      </c>
      <c r="M132" s="258">
        <v>0</v>
      </c>
      <c r="N132" s="258">
        <v>37258</v>
      </c>
      <c r="O132" s="258">
        <v>0</v>
      </c>
      <c r="P132" s="258">
        <v>0</v>
      </c>
      <c r="Q132" s="258">
        <v>0</v>
      </c>
      <c r="R132" s="258">
        <v>0</v>
      </c>
      <c r="S132" s="258">
        <v>0</v>
      </c>
      <c r="T132" s="291">
        <v>0</v>
      </c>
      <c r="U132" s="291"/>
      <c r="V132" s="258">
        <v>0</v>
      </c>
      <c r="W132" s="258">
        <v>0</v>
      </c>
    </row>
    <row r="133" spans="1:23" ht="14.25" customHeight="1">
      <c r="A133" s="292" t="s">
        <v>36</v>
      </c>
      <c r="B133" s="292" t="s">
        <v>225</v>
      </c>
      <c r="C133" s="292" t="s">
        <v>36</v>
      </c>
      <c r="D133" s="289" t="s">
        <v>226</v>
      </c>
      <c r="E133" s="289"/>
      <c r="F133" s="289" t="s">
        <v>51</v>
      </c>
      <c r="G133" s="289"/>
      <c r="H133" s="258">
        <v>3187220</v>
      </c>
      <c r="I133" s="258">
        <v>2932950</v>
      </c>
      <c r="J133" s="258">
        <v>2866325</v>
      </c>
      <c r="K133" s="258">
        <v>2274617.83</v>
      </c>
      <c r="L133" s="258">
        <v>591707.17</v>
      </c>
      <c r="M133" s="258">
        <v>0</v>
      </c>
      <c r="N133" s="258">
        <v>66625</v>
      </c>
      <c r="O133" s="258">
        <v>0</v>
      </c>
      <c r="P133" s="258">
        <v>0</v>
      </c>
      <c r="Q133" s="258">
        <v>0</v>
      </c>
      <c r="R133" s="258">
        <v>254270</v>
      </c>
      <c r="S133" s="258">
        <v>254270</v>
      </c>
      <c r="T133" s="291">
        <v>0</v>
      </c>
      <c r="U133" s="291"/>
      <c r="V133" s="258">
        <v>0</v>
      </c>
      <c r="W133" s="258">
        <v>0</v>
      </c>
    </row>
    <row r="134" spans="1:23" ht="13.5" customHeight="1">
      <c r="A134" s="292"/>
      <c r="B134" s="292"/>
      <c r="C134" s="292"/>
      <c r="D134" s="289"/>
      <c r="E134" s="289"/>
      <c r="F134" s="289" t="s">
        <v>52</v>
      </c>
      <c r="G134" s="289"/>
      <c r="H134" s="258">
        <v>-2000</v>
      </c>
      <c r="I134" s="258">
        <v>-2000</v>
      </c>
      <c r="J134" s="258">
        <v>0</v>
      </c>
      <c r="K134" s="258">
        <v>0</v>
      </c>
      <c r="L134" s="258">
        <v>0</v>
      </c>
      <c r="M134" s="258">
        <v>0</v>
      </c>
      <c r="N134" s="258">
        <v>-2000</v>
      </c>
      <c r="O134" s="258">
        <v>0</v>
      </c>
      <c r="P134" s="258">
        <v>0</v>
      </c>
      <c r="Q134" s="258">
        <v>0</v>
      </c>
      <c r="R134" s="258">
        <v>0</v>
      </c>
      <c r="S134" s="258">
        <v>0</v>
      </c>
      <c r="T134" s="291">
        <v>0</v>
      </c>
      <c r="U134" s="291"/>
      <c r="V134" s="258">
        <v>0</v>
      </c>
      <c r="W134" s="258">
        <v>0</v>
      </c>
    </row>
    <row r="135" spans="1:23" ht="13.5" customHeight="1">
      <c r="A135" s="292"/>
      <c r="B135" s="292"/>
      <c r="C135" s="292"/>
      <c r="D135" s="289"/>
      <c r="E135" s="289"/>
      <c r="F135" s="289" t="s">
        <v>53</v>
      </c>
      <c r="G135" s="289"/>
      <c r="H135" s="258">
        <v>60651</v>
      </c>
      <c r="I135" s="258">
        <v>60651</v>
      </c>
      <c r="J135" s="258">
        <v>60651</v>
      </c>
      <c r="K135" s="258">
        <v>53053</v>
      </c>
      <c r="L135" s="258">
        <v>7598</v>
      </c>
      <c r="M135" s="258">
        <v>0</v>
      </c>
      <c r="N135" s="258">
        <v>0</v>
      </c>
      <c r="O135" s="258">
        <v>0</v>
      </c>
      <c r="P135" s="258">
        <v>0</v>
      </c>
      <c r="Q135" s="258">
        <v>0</v>
      </c>
      <c r="R135" s="258">
        <v>0</v>
      </c>
      <c r="S135" s="258">
        <v>0</v>
      </c>
      <c r="T135" s="291">
        <v>0</v>
      </c>
      <c r="U135" s="291"/>
      <c r="V135" s="258">
        <v>0</v>
      </c>
      <c r="W135" s="258">
        <v>0</v>
      </c>
    </row>
    <row r="136" spans="1:23" ht="12.75" customHeight="1">
      <c r="A136" s="292"/>
      <c r="B136" s="292"/>
      <c r="C136" s="292"/>
      <c r="D136" s="289"/>
      <c r="E136" s="289"/>
      <c r="F136" s="289" t="s">
        <v>54</v>
      </c>
      <c r="G136" s="289"/>
      <c r="H136" s="258">
        <v>3245871</v>
      </c>
      <c r="I136" s="258">
        <v>2991601</v>
      </c>
      <c r="J136" s="258">
        <v>2926976</v>
      </c>
      <c r="K136" s="258">
        <v>2327670.83</v>
      </c>
      <c r="L136" s="258">
        <v>599305.17</v>
      </c>
      <c r="M136" s="258">
        <v>0</v>
      </c>
      <c r="N136" s="258">
        <v>64625</v>
      </c>
      <c r="O136" s="258">
        <v>0</v>
      </c>
      <c r="P136" s="258">
        <v>0</v>
      </c>
      <c r="Q136" s="258">
        <v>0</v>
      </c>
      <c r="R136" s="258">
        <v>254270</v>
      </c>
      <c r="S136" s="258">
        <v>254270</v>
      </c>
      <c r="T136" s="291">
        <v>0</v>
      </c>
      <c r="U136" s="291"/>
      <c r="V136" s="258">
        <v>0</v>
      </c>
      <c r="W136" s="258">
        <v>0</v>
      </c>
    </row>
    <row r="137" spans="1:23" ht="15" customHeight="1">
      <c r="A137" s="292" t="s">
        <v>36</v>
      </c>
      <c r="B137" s="292" t="s">
        <v>576</v>
      </c>
      <c r="C137" s="292" t="s">
        <v>36</v>
      </c>
      <c r="D137" s="289" t="s">
        <v>279</v>
      </c>
      <c r="E137" s="289"/>
      <c r="F137" s="289" t="s">
        <v>51</v>
      </c>
      <c r="G137" s="289"/>
      <c r="H137" s="258">
        <v>17918</v>
      </c>
      <c r="I137" s="258">
        <v>17918</v>
      </c>
      <c r="J137" s="258">
        <v>17918</v>
      </c>
      <c r="K137" s="258">
        <v>0</v>
      </c>
      <c r="L137" s="258">
        <v>17918</v>
      </c>
      <c r="M137" s="258">
        <v>0</v>
      </c>
      <c r="N137" s="258">
        <v>0</v>
      </c>
      <c r="O137" s="258">
        <v>0</v>
      </c>
      <c r="P137" s="258">
        <v>0</v>
      </c>
      <c r="Q137" s="258">
        <v>0</v>
      </c>
      <c r="R137" s="258">
        <v>0</v>
      </c>
      <c r="S137" s="258">
        <v>0</v>
      </c>
      <c r="T137" s="291">
        <v>0</v>
      </c>
      <c r="U137" s="291"/>
      <c r="V137" s="258">
        <v>0</v>
      </c>
      <c r="W137" s="258">
        <v>0</v>
      </c>
    </row>
    <row r="138" spans="1:23" ht="13.5" customHeight="1">
      <c r="A138" s="292"/>
      <c r="B138" s="292"/>
      <c r="C138" s="292"/>
      <c r="D138" s="289"/>
      <c r="E138" s="289"/>
      <c r="F138" s="289" t="s">
        <v>52</v>
      </c>
      <c r="G138" s="289"/>
      <c r="H138" s="258">
        <v>0</v>
      </c>
      <c r="I138" s="258">
        <v>0</v>
      </c>
      <c r="J138" s="258">
        <v>0</v>
      </c>
      <c r="K138" s="258">
        <v>0</v>
      </c>
      <c r="L138" s="258">
        <v>0</v>
      </c>
      <c r="M138" s="258">
        <v>0</v>
      </c>
      <c r="N138" s="258">
        <v>0</v>
      </c>
      <c r="O138" s="258">
        <v>0</v>
      </c>
      <c r="P138" s="258">
        <v>0</v>
      </c>
      <c r="Q138" s="258">
        <v>0</v>
      </c>
      <c r="R138" s="258">
        <v>0</v>
      </c>
      <c r="S138" s="258">
        <v>0</v>
      </c>
      <c r="T138" s="291">
        <v>0</v>
      </c>
      <c r="U138" s="291"/>
      <c r="V138" s="258">
        <v>0</v>
      </c>
      <c r="W138" s="258">
        <v>0</v>
      </c>
    </row>
    <row r="139" spans="1:23" ht="14.25" customHeight="1">
      <c r="A139" s="292"/>
      <c r="B139" s="292"/>
      <c r="C139" s="292"/>
      <c r="D139" s="289"/>
      <c r="E139" s="289"/>
      <c r="F139" s="289" t="s">
        <v>53</v>
      </c>
      <c r="G139" s="289"/>
      <c r="H139" s="258">
        <v>3650</v>
      </c>
      <c r="I139" s="258">
        <v>3650</v>
      </c>
      <c r="J139" s="258">
        <v>3650</v>
      </c>
      <c r="K139" s="258">
        <v>0</v>
      </c>
      <c r="L139" s="258">
        <v>3650</v>
      </c>
      <c r="M139" s="258">
        <v>0</v>
      </c>
      <c r="N139" s="258">
        <v>0</v>
      </c>
      <c r="O139" s="258">
        <v>0</v>
      </c>
      <c r="P139" s="258">
        <v>0</v>
      </c>
      <c r="Q139" s="258">
        <v>0</v>
      </c>
      <c r="R139" s="258">
        <v>0</v>
      </c>
      <c r="S139" s="258">
        <v>0</v>
      </c>
      <c r="T139" s="291">
        <v>0</v>
      </c>
      <c r="U139" s="291"/>
      <c r="V139" s="258">
        <v>0</v>
      </c>
      <c r="W139" s="258">
        <v>0</v>
      </c>
    </row>
    <row r="140" spans="1:23" ht="13.5" customHeight="1">
      <c r="A140" s="292"/>
      <c r="B140" s="292"/>
      <c r="C140" s="292"/>
      <c r="D140" s="289"/>
      <c r="E140" s="289"/>
      <c r="F140" s="289" t="s">
        <v>54</v>
      </c>
      <c r="G140" s="289"/>
      <c r="H140" s="258">
        <v>21568</v>
      </c>
      <c r="I140" s="258">
        <v>21568</v>
      </c>
      <c r="J140" s="258">
        <v>21568</v>
      </c>
      <c r="K140" s="258">
        <v>0</v>
      </c>
      <c r="L140" s="258">
        <v>21568</v>
      </c>
      <c r="M140" s="258">
        <v>0</v>
      </c>
      <c r="N140" s="258">
        <v>0</v>
      </c>
      <c r="O140" s="258">
        <v>0</v>
      </c>
      <c r="P140" s="258">
        <v>0</v>
      </c>
      <c r="Q140" s="258">
        <v>0</v>
      </c>
      <c r="R140" s="258">
        <v>0</v>
      </c>
      <c r="S140" s="258">
        <v>0</v>
      </c>
      <c r="T140" s="291">
        <v>0</v>
      </c>
      <c r="U140" s="291"/>
      <c r="V140" s="258">
        <v>0</v>
      </c>
      <c r="W140" s="258">
        <v>0</v>
      </c>
    </row>
    <row r="141" spans="1:23" ht="12" customHeight="1">
      <c r="A141" s="292" t="s">
        <v>36</v>
      </c>
      <c r="B141" s="292" t="s">
        <v>460</v>
      </c>
      <c r="C141" s="292" t="s">
        <v>36</v>
      </c>
      <c r="D141" s="289" t="s">
        <v>9</v>
      </c>
      <c r="E141" s="289"/>
      <c r="F141" s="289" t="s">
        <v>51</v>
      </c>
      <c r="G141" s="289"/>
      <c r="H141" s="258">
        <v>379</v>
      </c>
      <c r="I141" s="258">
        <v>379</v>
      </c>
      <c r="J141" s="258">
        <v>379</v>
      </c>
      <c r="K141" s="258">
        <v>0</v>
      </c>
      <c r="L141" s="258">
        <v>379</v>
      </c>
      <c r="M141" s="258">
        <v>0</v>
      </c>
      <c r="N141" s="258">
        <v>0</v>
      </c>
      <c r="O141" s="258">
        <v>0</v>
      </c>
      <c r="P141" s="258">
        <v>0</v>
      </c>
      <c r="Q141" s="258">
        <v>0</v>
      </c>
      <c r="R141" s="258">
        <v>0</v>
      </c>
      <c r="S141" s="258">
        <v>0</v>
      </c>
      <c r="T141" s="291">
        <v>0</v>
      </c>
      <c r="U141" s="291"/>
      <c r="V141" s="258">
        <v>0</v>
      </c>
      <c r="W141" s="258">
        <v>0</v>
      </c>
    </row>
    <row r="142" spans="1:23" ht="13.5" customHeight="1">
      <c r="A142" s="292"/>
      <c r="B142" s="292"/>
      <c r="C142" s="292"/>
      <c r="D142" s="289"/>
      <c r="E142" s="289"/>
      <c r="F142" s="289" t="s">
        <v>52</v>
      </c>
      <c r="G142" s="289"/>
      <c r="H142" s="258">
        <v>0</v>
      </c>
      <c r="I142" s="258">
        <v>0</v>
      </c>
      <c r="J142" s="258">
        <v>0</v>
      </c>
      <c r="K142" s="258">
        <v>0</v>
      </c>
      <c r="L142" s="258">
        <v>0</v>
      </c>
      <c r="M142" s="258">
        <v>0</v>
      </c>
      <c r="N142" s="258">
        <v>0</v>
      </c>
      <c r="O142" s="258">
        <v>0</v>
      </c>
      <c r="P142" s="258">
        <v>0</v>
      </c>
      <c r="Q142" s="258">
        <v>0</v>
      </c>
      <c r="R142" s="258">
        <v>0</v>
      </c>
      <c r="S142" s="258">
        <v>0</v>
      </c>
      <c r="T142" s="291">
        <v>0</v>
      </c>
      <c r="U142" s="291"/>
      <c r="V142" s="258">
        <v>0</v>
      </c>
      <c r="W142" s="258">
        <v>0</v>
      </c>
    </row>
    <row r="143" spans="1:23" ht="12.75" customHeight="1">
      <c r="A143" s="292"/>
      <c r="B143" s="292"/>
      <c r="C143" s="292"/>
      <c r="D143" s="289"/>
      <c r="E143" s="289"/>
      <c r="F143" s="289" t="s">
        <v>53</v>
      </c>
      <c r="G143" s="289"/>
      <c r="H143" s="258">
        <v>40780</v>
      </c>
      <c r="I143" s="258">
        <v>40780</v>
      </c>
      <c r="J143" s="258">
        <v>40780</v>
      </c>
      <c r="K143" s="258">
        <v>0</v>
      </c>
      <c r="L143" s="258">
        <v>40780</v>
      </c>
      <c r="M143" s="258">
        <v>0</v>
      </c>
      <c r="N143" s="258">
        <v>0</v>
      </c>
      <c r="O143" s="258">
        <v>0</v>
      </c>
      <c r="P143" s="258">
        <v>0</v>
      </c>
      <c r="Q143" s="258">
        <v>0</v>
      </c>
      <c r="R143" s="258">
        <v>0</v>
      </c>
      <c r="S143" s="258">
        <v>0</v>
      </c>
      <c r="T143" s="291">
        <v>0</v>
      </c>
      <c r="U143" s="291"/>
      <c r="V143" s="258">
        <v>0</v>
      </c>
      <c r="W143" s="258">
        <v>0</v>
      </c>
    </row>
    <row r="144" spans="1:23" ht="18" customHeight="1">
      <c r="A144" s="292"/>
      <c r="B144" s="292"/>
      <c r="C144" s="292"/>
      <c r="D144" s="289"/>
      <c r="E144" s="289"/>
      <c r="F144" s="289" t="s">
        <v>54</v>
      </c>
      <c r="G144" s="289"/>
      <c r="H144" s="258">
        <v>41159</v>
      </c>
      <c r="I144" s="258">
        <v>41159</v>
      </c>
      <c r="J144" s="258">
        <v>41159</v>
      </c>
      <c r="K144" s="258">
        <v>0</v>
      </c>
      <c r="L144" s="258">
        <v>41159</v>
      </c>
      <c r="M144" s="258">
        <v>0</v>
      </c>
      <c r="N144" s="258">
        <v>0</v>
      </c>
      <c r="O144" s="258">
        <v>0</v>
      </c>
      <c r="P144" s="258">
        <v>0</v>
      </c>
      <c r="Q144" s="258">
        <v>0</v>
      </c>
      <c r="R144" s="258">
        <v>0</v>
      </c>
      <c r="S144" s="258">
        <v>0</v>
      </c>
      <c r="T144" s="291">
        <v>0</v>
      </c>
      <c r="U144" s="291"/>
      <c r="V144" s="258">
        <v>0</v>
      </c>
      <c r="W144" s="258">
        <v>0</v>
      </c>
    </row>
    <row r="145" spans="1:23" ht="18" customHeight="1">
      <c r="A145" s="292" t="s">
        <v>280</v>
      </c>
      <c r="B145" s="292" t="s">
        <v>36</v>
      </c>
      <c r="C145" s="292" t="s">
        <v>36</v>
      </c>
      <c r="D145" s="289" t="s">
        <v>281</v>
      </c>
      <c r="E145" s="289"/>
      <c r="F145" s="289" t="s">
        <v>51</v>
      </c>
      <c r="G145" s="289"/>
      <c r="H145" s="258">
        <v>11554878.31</v>
      </c>
      <c r="I145" s="258">
        <v>9030697</v>
      </c>
      <c r="J145" s="258">
        <v>7515799</v>
      </c>
      <c r="K145" s="258">
        <v>5169713</v>
      </c>
      <c r="L145" s="258">
        <v>2346086</v>
      </c>
      <c r="M145" s="258">
        <v>551198</v>
      </c>
      <c r="N145" s="258">
        <v>963700</v>
      </c>
      <c r="O145" s="258">
        <v>0</v>
      </c>
      <c r="P145" s="258">
        <v>0</v>
      </c>
      <c r="Q145" s="258">
        <v>0</v>
      </c>
      <c r="R145" s="258">
        <v>2524181.31</v>
      </c>
      <c r="S145" s="258">
        <v>2524181.31</v>
      </c>
      <c r="T145" s="291">
        <v>0</v>
      </c>
      <c r="U145" s="291"/>
      <c r="V145" s="258">
        <v>0</v>
      </c>
      <c r="W145" s="258">
        <v>0</v>
      </c>
    </row>
    <row r="146" spans="1:23" ht="13.5" customHeight="1">
      <c r="A146" s="292"/>
      <c r="B146" s="292"/>
      <c r="C146" s="292"/>
      <c r="D146" s="289"/>
      <c r="E146" s="289"/>
      <c r="F146" s="289" t="s">
        <v>52</v>
      </c>
      <c r="G146" s="289"/>
      <c r="H146" s="258">
        <v>-299398</v>
      </c>
      <c r="I146" s="258">
        <v>-299398</v>
      </c>
      <c r="J146" s="258">
        <v>-299398</v>
      </c>
      <c r="K146" s="258">
        <v>-274500</v>
      </c>
      <c r="L146" s="258">
        <v>-24898</v>
      </c>
      <c r="M146" s="258">
        <v>0</v>
      </c>
      <c r="N146" s="258">
        <v>0</v>
      </c>
      <c r="O146" s="258">
        <v>0</v>
      </c>
      <c r="P146" s="258">
        <v>0</v>
      </c>
      <c r="Q146" s="258">
        <v>0</v>
      </c>
      <c r="R146" s="258">
        <v>0</v>
      </c>
      <c r="S146" s="258">
        <v>0</v>
      </c>
      <c r="T146" s="291">
        <v>0</v>
      </c>
      <c r="U146" s="291"/>
      <c r="V146" s="258">
        <v>0</v>
      </c>
      <c r="W146" s="258">
        <v>0</v>
      </c>
    </row>
    <row r="147" spans="1:23" ht="15" customHeight="1">
      <c r="A147" s="292"/>
      <c r="B147" s="292"/>
      <c r="C147" s="292"/>
      <c r="D147" s="289"/>
      <c r="E147" s="289"/>
      <c r="F147" s="289" t="s">
        <v>53</v>
      </c>
      <c r="G147" s="289"/>
      <c r="H147" s="258">
        <v>0</v>
      </c>
      <c r="I147" s="258">
        <v>0</v>
      </c>
      <c r="J147" s="258">
        <v>0</v>
      </c>
      <c r="K147" s="258">
        <v>0</v>
      </c>
      <c r="L147" s="258">
        <v>0</v>
      </c>
      <c r="M147" s="258">
        <v>0</v>
      </c>
      <c r="N147" s="258">
        <v>0</v>
      </c>
      <c r="O147" s="258">
        <v>0</v>
      </c>
      <c r="P147" s="258">
        <v>0</v>
      </c>
      <c r="Q147" s="258">
        <v>0</v>
      </c>
      <c r="R147" s="258">
        <v>0</v>
      </c>
      <c r="S147" s="258">
        <v>0</v>
      </c>
      <c r="T147" s="291">
        <v>0</v>
      </c>
      <c r="U147" s="291"/>
      <c r="V147" s="258">
        <v>0</v>
      </c>
      <c r="W147" s="258">
        <v>0</v>
      </c>
    </row>
    <row r="148" spans="1:23" ht="18.75" customHeight="1">
      <c r="A148" s="292"/>
      <c r="B148" s="292"/>
      <c r="C148" s="292"/>
      <c r="D148" s="289"/>
      <c r="E148" s="289"/>
      <c r="F148" s="289" t="s">
        <v>54</v>
      </c>
      <c r="G148" s="289"/>
      <c r="H148" s="258">
        <v>11255480.31</v>
      </c>
      <c r="I148" s="258">
        <v>8731299</v>
      </c>
      <c r="J148" s="258">
        <v>7216401</v>
      </c>
      <c r="K148" s="258">
        <v>4895213</v>
      </c>
      <c r="L148" s="258">
        <v>2321188</v>
      </c>
      <c r="M148" s="258">
        <v>551198</v>
      </c>
      <c r="N148" s="258">
        <v>963700</v>
      </c>
      <c r="O148" s="258">
        <v>0</v>
      </c>
      <c r="P148" s="258">
        <v>0</v>
      </c>
      <c r="Q148" s="258">
        <v>0</v>
      </c>
      <c r="R148" s="258">
        <v>2524181.31</v>
      </c>
      <c r="S148" s="258">
        <v>2524181.31</v>
      </c>
      <c r="T148" s="291">
        <v>0</v>
      </c>
      <c r="U148" s="291"/>
      <c r="V148" s="258">
        <v>0</v>
      </c>
      <c r="W148" s="258">
        <v>0</v>
      </c>
    </row>
    <row r="149" spans="1:23" ht="14.25" customHeight="1">
      <c r="A149" s="292" t="s">
        <v>36</v>
      </c>
      <c r="B149" s="292" t="s">
        <v>401</v>
      </c>
      <c r="C149" s="292" t="s">
        <v>36</v>
      </c>
      <c r="D149" s="289" t="s">
        <v>402</v>
      </c>
      <c r="E149" s="289"/>
      <c r="F149" s="289" t="s">
        <v>51</v>
      </c>
      <c r="G149" s="289"/>
      <c r="H149" s="258">
        <v>10142380.31</v>
      </c>
      <c r="I149" s="258">
        <v>7618199</v>
      </c>
      <c r="J149" s="258">
        <v>7439899</v>
      </c>
      <c r="K149" s="258">
        <v>5094713</v>
      </c>
      <c r="L149" s="258">
        <v>2345186</v>
      </c>
      <c r="M149" s="258">
        <v>0</v>
      </c>
      <c r="N149" s="258">
        <v>178300</v>
      </c>
      <c r="O149" s="258">
        <v>0</v>
      </c>
      <c r="P149" s="258">
        <v>0</v>
      </c>
      <c r="Q149" s="258">
        <v>0</v>
      </c>
      <c r="R149" s="258">
        <v>2524181.31</v>
      </c>
      <c r="S149" s="258">
        <v>2524181.31</v>
      </c>
      <c r="T149" s="291">
        <v>0</v>
      </c>
      <c r="U149" s="291"/>
      <c r="V149" s="258">
        <v>0</v>
      </c>
      <c r="W149" s="258">
        <v>0</v>
      </c>
    </row>
    <row r="150" spans="1:23" ht="14.25" customHeight="1">
      <c r="A150" s="292"/>
      <c r="B150" s="292"/>
      <c r="C150" s="292"/>
      <c r="D150" s="289"/>
      <c r="E150" s="289"/>
      <c r="F150" s="289" t="s">
        <v>52</v>
      </c>
      <c r="G150" s="289"/>
      <c r="H150" s="258">
        <v>-299398</v>
      </c>
      <c r="I150" s="258">
        <v>-299398</v>
      </c>
      <c r="J150" s="258">
        <v>-299398</v>
      </c>
      <c r="K150" s="258">
        <v>-274500</v>
      </c>
      <c r="L150" s="258">
        <v>-24898</v>
      </c>
      <c r="M150" s="258">
        <v>0</v>
      </c>
      <c r="N150" s="258">
        <v>0</v>
      </c>
      <c r="O150" s="258">
        <v>0</v>
      </c>
      <c r="P150" s="258">
        <v>0</v>
      </c>
      <c r="Q150" s="258">
        <v>0</v>
      </c>
      <c r="R150" s="258">
        <v>0</v>
      </c>
      <c r="S150" s="258">
        <v>0</v>
      </c>
      <c r="T150" s="291">
        <v>0</v>
      </c>
      <c r="U150" s="291"/>
      <c r="V150" s="258">
        <v>0</v>
      </c>
      <c r="W150" s="258">
        <v>0</v>
      </c>
    </row>
    <row r="151" spans="1:23" ht="12.75" customHeight="1">
      <c r="A151" s="292"/>
      <c r="B151" s="292"/>
      <c r="C151" s="292"/>
      <c r="D151" s="289"/>
      <c r="E151" s="289"/>
      <c r="F151" s="289" t="s">
        <v>53</v>
      </c>
      <c r="G151" s="289"/>
      <c r="H151" s="258">
        <v>0</v>
      </c>
      <c r="I151" s="258">
        <v>0</v>
      </c>
      <c r="J151" s="258">
        <v>0</v>
      </c>
      <c r="K151" s="258">
        <v>0</v>
      </c>
      <c r="L151" s="258">
        <v>0</v>
      </c>
      <c r="M151" s="258">
        <v>0</v>
      </c>
      <c r="N151" s="258">
        <v>0</v>
      </c>
      <c r="O151" s="258">
        <v>0</v>
      </c>
      <c r="P151" s="258">
        <v>0</v>
      </c>
      <c r="Q151" s="258">
        <v>0</v>
      </c>
      <c r="R151" s="258">
        <v>0</v>
      </c>
      <c r="S151" s="258">
        <v>0</v>
      </c>
      <c r="T151" s="291">
        <v>0</v>
      </c>
      <c r="U151" s="291"/>
      <c r="V151" s="258">
        <v>0</v>
      </c>
      <c r="W151" s="258">
        <v>0</v>
      </c>
    </row>
    <row r="152" spans="1:23" ht="14.25" customHeight="1">
      <c r="A152" s="292"/>
      <c r="B152" s="292"/>
      <c r="C152" s="292"/>
      <c r="D152" s="289"/>
      <c r="E152" s="289"/>
      <c r="F152" s="289" t="s">
        <v>54</v>
      </c>
      <c r="G152" s="289"/>
      <c r="H152" s="258">
        <v>9842982.31</v>
      </c>
      <c r="I152" s="258">
        <v>7318801</v>
      </c>
      <c r="J152" s="258">
        <v>7140501</v>
      </c>
      <c r="K152" s="258">
        <v>4820213</v>
      </c>
      <c r="L152" s="258">
        <v>2320288</v>
      </c>
      <c r="M152" s="258">
        <v>0</v>
      </c>
      <c r="N152" s="258">
        <v>178300</v>
      </c>
      <c r="O152" s="258">
        <v>0</v>
      </c>
      <c r="P152" s="258">
        <v>0</v>
      </c>
      <c r="Q152" s="258">
        <v>0</v>
      </c>
      <c r="R152" s="258">
        <v>2524181.31</v>
      </c>
      <c r="S152" s="258">
        <v>2524181.31</v>
      </c>
      <c r="T152" s="291">
        <v>0</v>
      </c>
      <c r="U152" s="291"/>
      <c r="V152" s="258">
        <v>0</v>
      </c>
      <c r="W152" s="258">
        <v>0</v>
      </c>
    </row>
    <row r="153" spans="1:23" ht="15" customHeight="1">
      <c r="A153" s="288" t="s">
        <v>55</v>
      </c>
      <c r="B153" s="288"/>
      <c r="C153" s="288"/>
      <c r="D153" s="288"/>
      <c r="E153" s="288"/>
      <c r="F153" s="289" t="s">
        <v>51</v>
      </c>
      <c r="G153" s="289"/>
      <c r="H153" s="257">
        <v>185422187.99</v>
      </c>
      <c r="I153" s="256"/>
      <c r="J153" s="256"/>
      <c r="K153" s="257">
        <v>87684464.54</v>
      </c>
      <c r="L153" s="257">
        <v>41943268.73</v>
      </c>
      <c r="M153" s="257">
        <v>5391955.26</v>
      </c>
      <c r="N153" s="257">
        <v>3003387.68</v>
      </c>
      <c r="O153" s="257">
        <v>266437.1</v>
      </c>
      <c r="P153" s="257">
        <v>115737</v>
      </c>
      <c r="Q153" s="257">
        <v>0</v>
      </c>
      <c r="R153" s="257">
        <v>47016937.68</v>
      </c>
      <c r="S153" s="257">
        <v>47016937.68</v>
      </c>
      <c r="T153" s="290">
        <v>9835517</v>
      </c>
      <c r="U153" s="290"/>
      <c r="V153" s="257">
        <v>0</v>
      </c>
      <c r="W153" s="258">
        <v>0</v>
      </c>
    </row>
    <row r="154" spans="1:23" ht="13.5" customHeight="1">
      <c r="A154" s="288"/>
      <c r="B154" s="288"/>
      <c r="C154" s="288"/>
      <c r="D154" s="288"/>
      <c r="E154" s="288"/>
      <c r="F154" s="289" t="s">
        <v>52</v>
      </c>
      <c r="G154" s="289"/>
      <c r="H154" s="257">
        <v>-1061175.1</v>
      </c>
      <c r="I154" s="257">
        <v>-1060675.1</v>
      </c>
      <c r="J154" s="257">
        <v>-1051399.1</v>
      </c>
      <c r="K154" s="257">
        <v>-297895</v>
      </c>
      <c r="L154" s="257">
        <v>-753504.1</v>
      </c>
      <c r="M154" s="257">
        <v>0</v>
      </c>
      <c r="N154" s="257">
        <v>-9276</v>
      </c>
      <c r="O154" s="257">
        <v>0</v>
      </c>
      <c r="P154" s="257">
        <v>0</v>
      </c>
      <c r="Q154" s="257">
        <v>0</v>
      </c>
      <c r="R154" s="257">
        <v>-500</v>
      </c>
      <c r="S154" s="257">
        <v>-500</v>
      </c>
      <c r="T154" s="290">
        <v>0</v>
      </c>
      <c r="U154" s="290"/>
      <c r="V154" s="257">
        <v>0</v>
      </c>
      <c r="W154" s="258">
        <v>0</v>
      </c>
    </row>
    <row r="155" spans="1:23" ht="13.5" customHeight="1">
      <c r="A155" s="288"/>
      <c r="B155" s="288"/>
      <c r="C155" s="288"/>
      <c r="D155" s="288"/>
      <c r="E155" s="288"/>
      <c r="F155" s="289" t="s">
        <v>53</v>
      </c>
      <c r="G155" s="289"/>
      <c r="H155" s="257">
        <v>1460381.1</v>
      </c>
      <c r="I155" s="257">
        <v>868741.1</v>
      </c>
      <c r="J155" s="257">
        <v>847913.1</v>
      </c>
      <c r="K155" s="257">
        <v>357441.1</v>
      </c>
      <c r="L155" s="257">
        <v>490472</v>
      </c>
      <c r="M155" s="257">
        <v>17828</v>
      </c>
      <c r="N155" s="257">
        <v>3000</v>
      </c>
      <c r="O155" s="257">
        <v>0</v>
      </c>
      <c r="P155" s="257">
        <v>0</v>
      </c>
      <c r="Q155" s="257">
        <v>0</v>
      </c>
      <c r="R155" s="257">
        <v>591640</v>
      </c>
      <c r="S155" s="257">
        <v>591640</v>
      </c>
      <c r="T155" s="290">
        <v>0</v>
      </c>
      <c r="U155" s="290"/>
      <c r="V155" s="257">
        <v>0</v>
      </c>
      <c r="W155" s="258">
        <v>0</v>
      </c>
    </row>
    <row r="156" spans="1:23" ht="18.75" customHeight="1">
      <c r="A156" s="288"/>
      <c r="B156" s="288"/>
      <c r="C156" s="288"/>
      <c r="D156" s="288"/>
      <c r="E156" s="288"/>
      <c r="F156" s="289" t="s">
        <v>54</v>
      </c>
      <c r="G156" s="289"/>
      <c r="H156" s="257">
        <v>185821393.99</v>
      </c>
      <c r="I156" s="256"/>
      <c r="J156" s="256"/>
      <c r="K156" s="257">
        <v>87744010.64</v>
      </c>
      <c r="L156" s="257">
        <v>41680236.63</v>
      </c>
      <c r="M156" s="257">
        <v>5409783.26</v>
      </c>
      <c r="N156" s="257">
        <v>2997111.68</v>
      </c>
      <c r="O156" s="257">
        <v>266437.1</v>
      </c>
      <c r="P156" s="257">
        <v>115737</v>
      </c>
      <c r="Q156" s="257">
        <v>0</v>
      </c>
      <c r="R156" s="257">
        <v>47608077.68</v>
      </c>
      <c r="S156" s="257">
        <v>47608077.68</v>
      </c>
      <c r="T156" s="290">
        <v>9835517</v>
      </c>
      <c r="U156" s="290"/>
      <c r="V156" s="257">
        <v>0</v>
      </c>
      <c r="W156" s="258">
        <v>0</v>
      </c>
    </row>
  </sheetData>
  <sheetProtection/>
  <mergeCells count="467">
    <mergeCell ref="T118:U118"/>
    <mergeCell ref="F119:G119"/>
    <mergeCell ref="T119:U119"/>
    <mergeCell ref="T113:U113"/>
    <mergeCell ref="F114:G114"/>
    <mergeCell ref="T114:U114"/>
    <mergeCell ref="F115:G115"/>
    <mergeCell ref="T115:U115"/>
    <mergeCell ref="F113:G113"/>
    <mergeCell ref="T120:U120"/>
    <mergeCell ref="F116:G116"/>
    <mergeCell ref="T116:U116"/>
    <mergeCell ref="F117:G117"/>
    <mergeCell ref="T117:U117"/>
    <mergeCell ref="A113:A116"/>
    <mergeCell ref="B113:B116"/>
    <mergeCell ref="C113:C116"/>
    <mergeCell ref="D113:E116"/>
    <mergeCell ref="F120:G120"/>
    <mergeCell ref="T110:U110"/>
    <mergeCell ref="F111:G111"/>
    <mergeCell ref="T111:U111"/>
    <mergeCell ref="B109:B112"/>
    <mergeCell ref="C109:C112"/>
    <mergeCell ref="D109:E112"/>
    <mergeCell ref="F112:G112"/>
    <mergeCell ref="T112:U112"/>
    <mergeCell ref="A109:A112"/>
    <mergeCell ref="F106:G106"/>
    <mergeCell ref="T106:U106"/>
    <mergeCell ref="F107:G107"/>
    <mergeCell ref="T107:U107"/>
    <mergeCell ref="F108:G108"/>
    <mergeCell ref="T108:U108"/>
    <mergeCell ref="F109:G109"/>
    <mergeCell ref="T109:U109"/>
    <mergeCell ref="F110:G110"/>
    <mergeCell ref="F103:G103"/>
    <mergeCell ref="T103:U103"/>
    <mergeCell ref="F104:G104"/>
    <mergeCell ref="T104:U104"/>
    <mergeCell ref="A105:A108"/>
    <mergeCell ref="B105:B108"/>
    <mergeCell ref="C105:C108"/>
    <mergeCell ref="D105:E108"/>
    <mergeCell ref="F105:G105"/>
    <mergeCell ref="T105:U105"/>
    <mergeCell ref="F100:G100"/>
    <mergeCell ref="T100:U100"/>
    <mergeCell ref="A101:A104"/>
    <mergeCell ref="B101:B104"/>
    <mergeCell ref="C101:C104"/>
    <mergeCell ref="D101:E104"/>
    <mergeCell ref="F101:G101"/>
    <mergeCell ref="T101:U101"/>
    <mergeCell ref="F102:G102"/>
    <mergeCell ref="T102:U102"/>
    <mergeCell ref="A97:A100"/>
    <mergeCell ref="B97:B100"/>
    <mergeCell ref="C97:C100"/>
    <mergeCell ref="D97:E100"/>
    <mergeCell ref="F97:G97"/>
    <mergeCell ref="T97:U97"/>
    <mergeCell ref="F98:G98"/>
    <mergeCell ref="T98:U98"/>
    <mergeCell ref="F99:G99"/>
    <mergeCell ref="T99:U99"/>
    <mergeCell ref="F94:G94"/>
    <mergeCell ref="T94:U94"/>
    <mergeCell ref="F95:G95"/>
    <mergeCell ref="T95:U95"/>
    <mergeCell ref="F96:G96"/>
    <mergeCell ref="T96:U96"/>
    <mergeCell ref="F91:G91"/>
    <mergeCell ref="T91:U91"/>
    <mergeCell ref="F92:G92"/>
    <mergeCell ref="T92:U92"/>
    <mergeCell ref="A93:A96"/>
    <mergeCell ref="B93:B96"/>
    <mergeCell ref="C93:C96"/>
    <mergeCell ref="D93:E96"/>
    <mergeCell ref="F93:G93"/>
    <mergeCell ref="T93:U93"/>
    <mergeCell ref="F88:G88"/>
    <mergeCell ref="T88:U88"/>
    <mergeCell ref="A89:A92"/>
    <mergeCell ref="B89:B92"/>
    <mergeCell ref="C89:C92"/>
    <mergeCell ref="D89:E92"/>
    <mergeCell ref="F89:G89"/>
    <mergeCell ref="T89:U89"/>
    <mergeCell ref="F90:G90"/>
    <mergeCell ref="T90:U90"/>
    <mergeCell ref="A85:A88"/>
    <mergeCell ref="B85:B88"/>
    <mergeCell ref="C85:C88"/>
    <mergeCell ref="D85:E88"/>
    <mergeCell ref="F85:G85"/>
    <mergeCell ref="T85:U85"/>
    <mergeCell ref="F86:G86"/>
    <mergeCell ref="T86:U86"/>
    <mergeCell ref="F87:G87"/>
    <mergeCell ref="T87:U87"/>
    <mergeCell ref="F82:G82"/>
    <mergeCell ref="T82:U82"/>
    <mergeCell ref="F83:G83"/>
    <mergeCell ref="T83:U83"/>
    <mergeCell ref="F84:G84"/>
    <mergeCell ref="T84:U84"/>
    <mergeCell ref="F79:G79"/>
    <mergeCell ref="T79:U79"/>
    <mergeCell ref="F80:G80"/>
    <mergeCell ref="T80:U80"/>
    <mergeCell ref="A81:A84"/>
    <mergeCell ref="B81:B84"/>
    <mergeCell ref="C81:C84"/>
    <mergeCell ref="D81:E84"/>
    <mergeCell ref="F81:G81"/>
    <mergeCell ref="T81:U81"/>
    <mergeCell ref="F76:G76"/>
    <mergeCell ref="T76:U76"/>
    <mergeCell ref="A77:A80"/>
    <mergeCell ref="B77:B80"/>
    <mergeCell ref="C77:C80"/>
    <mergeCell ref="D77:E80"/>
    <mergeCell ref="F77:G77"/>
    <mergeCell ref="T77:U77"/>
    <mergeCell ref="F78:G78"/>
    <mergeCell ref="T78:U78"/>
    <mergeCell ref="A73:A76"/>
    <mergeCell ref="B73:B76"/>
    <mergeCell ref="C73:C76"/>
    <mergeCell ref="D73:E76"/>
    <mergeCell ref="F73:G73"/>
    <mergeCell ref="T73:U73"/>
    <mergeCell ref="F74:G74"/>
    <mergeCell ref="T74:U74"/>
    <mergeCell ref="F75:G75"/>
    <mergeCell ref="T75:U75"/>
    <mergeCell ref="F70:G70"/>
    <mergeCell ref="T70:U70"/>
    <mergeCell ref="F71:G71"/>
    <mergeCell ref="T71:U71"/>
    <mergeCell ref="F72:G72"/>
    <mergeCell ref="T72:U72"/>
    <mergeCell ref="F67:G67"/>
    <mergeCell ref="T67:U67"/>
    <mergeCell ref="F68:G68"/>
    <mergeCell ref="T68:U68"/>
    <mergeCell ref="A69:A72"/>
    <mergeCell ref="B69:B72"/>
    <mergeCell ref="C69:C72"/>
    <mergeCell ref="D69:E72"/>
    <mergeCell ref="F69:G69"/>
    <mergeCell ref="T69:U69"/>
    <mergeCell ref="F64:G64"/>
    <mergeCell ref="T64:U64"/>
    <mergeCell ref="A65:A68"/>
    <mergeCell ref="B65:B68"/>
    <mergeCell ref="C65:C68"/>
    <mergeCell ref="D65:E68"/>
    <mergeCell ref="F65:G65"/>
    <mergeCell ref="T65:U65"/>
    <mergeCell ref="F66:G66"/>
    <mergeCell ref="T66:U66"/>
    <mergeCell ref="A61:A64"/>
    <mergeCell ref="B61:B64"/>
    <mergeCell ref="C61:C64"/>
    <mergeCell ref="D61:E64"/>
    <mergeCell ref="F61:G61"/>
    <mergeCell ref="T61:U61"/>
    <mergeCell ref="F62:G62"/>
    <mergeCell ref="T62:U62"/>
    <mergeCell ref="F63:G63"/>
    <mergeCell ref="T63:U63"/>
    <mergeCell ref="F58:G58"/>
    <mergeCell ref="T58:U58"/>
    <mergeCell ref="F59:G59"/>
    <mergeCell ref="T59:U59"/>
    <mergeCell ref="F60:G60"/>
    <mergeCell ref="T60:U60"/>
    <mergeCell ref="F55:G55"/>
    <mergeCell ref="T55:U55"/>
    <mergeCell ref="F56:G56"/>
    <mergeCell ref="T56:U56"/>
    <mergeCell ref="A57:A60"/>
    <mergeCell ref="B57:B60"/>
    <mergeCell ref="C57:C60"/>
    <mergeCell ref="D57:E60"/>
    <mergeCell ref="F57:G57"/>
    <mergeCell ref="T57:U57"/>
    <mergeCell ref="F52:G52"/>
    <mergeCell ref="T52:U52"/>
    <mergeCell ref="A53:A56"/>
    <mergeCell ref="B53:B56"/>
    <mergeCell ref="C53:C56"/>
    <mergeCell ref="D53:E56"/>
    <mergeCell ref="F53:G53"/>
    <mergeCell ref="T53:U53"/>
    <mergeCell ref="F54:G54"/>
    <mergeCell ref="T54:U54"/>
    <mergeCell ref="A49:A52"/>
    <mergeCell ref="B49:B52"/>
    <mergeCell ref="C49:C52"/>
    <mergeCell ref="D49:E52"/>
    <mergeCell ref="F49:G49"/>
    <mergeCell ref="T49:U49"/>
    <mergeCell ref="F50:G50"/>
    <mergeCell ref="T50:U50"/>
    <mergeCell ref="F51:G51"/>
    <mergeCell ref="T51:U51"/>
    <mergeCell ref="F46:G46"/>
    <mergeCell ref="T46:U46"/>
    <mergeCell ref="F47:G47"/>
    <mergeCell ref="T47:U47"/>
    <mergeCell ref="F48:G48"/>
    <mergeCell ref="T48:U48"/>
    <mergeCell ref="F43:G43"/>
    <mergeCell ref="T43:U43"/>
    <mergeCell ref="F44:G44"/>
    <mergeCell ref="T44:U44"/>
    <mergeCell ref="A45:A48"/>
    <mergeCell ref="B45:B48"/>
    <mergeCell ref="C45:C48"/>
    <mergeCell ref="D45:E48"/>
    <mergeCell ref="F45:G45"/>
    <mergeCell ref="T45:U45"/>
    <mergeCell ref="F40:G40"/>
    <mergeCell ref="T40:U40"/>
    <mergeCell ref="A41:A44"/>
    <mergeCell ref="B41:B44"/>
    <mergeCell ref="C41:C44"/>
    <mergeCell ref="D41:E44"/>
    <mergeCell ref="F41:G41"/>
    <mergeCell ref="T41:U41"/>
    <mergeCell ref="F42:G42"/>
    <mergeCell ref="T42:U42"/>
    <mergeCell ref="F37:G37"/>
    <mergeCell ref="T37:U37"/>
    <mergeCell ref="F38:G38"/>
    <mergeCell ref="T38:U38"/>
    <mergeCell ref="F39:G39"/>
    <mergeCell ref="T39:U39"/>
    <mergeCell ref="A33:A36"/>
    <mergeCell ref="B33:B36"/>
    <mergeCell ref="C33:C36"/>
    <mergeCell ref="D33:E36"/>
    <mergeCell ref="A37:A40"/>
    <mergeCell ref="B37:B40"/>
    <mergeCell ref="C37:C40"/>
    <mergeCell ref="D37:E40"/>
    <mergeCell ref="N1:T1"/>
    <mergeCell ref="A2:V2"/>
    <mergeCell ref="A4:A7"/>
    <mergeCell ref="B4:B7"/>
    <mergeCell ref="C4:C7"/>
    <mergeCell ref="D4:G7"/>
    <mergeCell ref="H4:H7"/>
    <mergeCell ref="O6:O7"/>
    <mergeCell ref="P6:P7"/>
    <mergeCell ref="Q6:Q7"/>
    <mergeCell ref="V6:V7"/>
    <mergeCell ref="W6:W7"/>
    <mergeCell ref="T7:U7"/>
    <mergeCell ref="T8:U8"/>
    <mergeCell ref="D8:G8"/>
    <mergeCell ref="N6:N7"/>
    <mergeCell ref="I4:W4"/>
    <mergeCell ref="I5:I7"/>
    <mergeCell ref="J5:Q5"/>
    <mergeCell ref="R5:R7"/>
    <mergeCell ref="S5:W5"/>
    <mergeCell ref="S6:S7"/>
    <mergeCell ref="T6:U6"/>
    <mergeCell ref="J6:J7"/>
    <mergeCell ref="K6:L6"/>
    <mergeCell ref="M6:M7"/>
    <mergeCell ref="A9:A12"/>
    <mergeCell ref="B9:B12"/>
    <mergeCell ref="C9:C12"/>
    <mergeCell ref="D9:E12"/>
    <mergeCell ref="F9:G9"/>
    <mergeCell ref="T9:U9"/>
    <mergeCell ref="F10:G10"/>
    <mergeCell ref="T10:U10"/>
    <mergeCell ref="F11:G11"/>
    <mergeCell ref="T11:U11"/>
    <mergeCell ref="F12:G12"/>
    <mergeCell ref="T12:U12"/>
    <mergeCell ref="A13:A16"/>
    <mergeCell ref="B13:B16"/>
    <mergeCell ref="C13:C16"/>
    <mergeCell ref="D13:E16"/>
    <mergeCell ref="F13:G13"/>
    <mergeCell ref="T13:U13"/>
    <mergeCell ref="F14:G14"/>
    <mergeCell ref="T14:U14"/>
    <mergeCell ref="F15:G15"/>
    <mergeCell ref="T15:U15"/>
    <mergeCell ref="F16:G16"/>
    <mergeCell ref="T16:U16"/>
    <mergeCell ref="A17:A20"/>
    <mergeCell ref="B17:B20"/>
    <mergeCell ref="C17:C20"/>
    <mergeCell ref="D17:E20"/>
    <mergeCell ref="F17:G17"/>
    <mergeCell ref="T17:U17"/>
    <mergeCell ref="F18:G18"/>
    <mergeCell ref="T18:U18"/>
    <mergeCell ref="F19:G19"/>
    <mergeCell ref="T19:U19"/>
    <mergeCell ref="F20:G20"/>
    <mergeCell ref="T20:U20"/>
    <mergeCell ref="A21:A24"/>
    <mergeCell ref="B21:B24"/>
    <mergeCell ref="C21:C24"/>
    <mergeCell ref="D21:E24"/>
    <mergeCell ref="F21:G21"/>
    <mergeCell ref="T21:U21"/>
    <mergeCell ref="F22:G22"/>
    <mergeCell ref="T22:U22"/>
    <mergeCell ref="F23:G23"/>
    <mergeCell ref="T23:U23"/>
    <mergeCell ref="F24:G24"/>
    <mergeCell ref="T24:U24"/>
    <mergeCell ref="A25:A28"/>
    <mergeCell ref="B25:B28"/>
    <mergeCell ref="C25:C28"/>
    <mergeCell ref="D25:E28"/>
    <mergeCell ref="F25:G25"/>
    <mergeCell ref="T25:U25"/>
    <mergeCell ref="F26:G26"/>
    <mergeCell ref="T26:U26"/>
    <mergeCell ref="F27:G27"/>
    <mergeCell ref="T27:U27"/>
    <mergeCell ref="F28:G28"/>
    <mergeCell ref="T28:U28"/>
    <mergeCell ref="A29:A32"/>
    <mergeCell ref="B29:B32"/>
    <mergeCell ref="C29:C32"/>
    <mergeCell ref="D29:E32"/>
    <mergeCell ref="F29:G29"/>
    <mergeCell ref="T29:U29"/>
    <mergeCell ref="F30:G30"/>
    <mergeCell ref="T30:U30"/>
    <mergeCell ref="F31:G31"/>
    <mergeCell ref="T31:U31"/>
    <mergeCell ref="F32:G32"/>
    <mergeCell ref="T32:U32"/>
    <mergeCell ref="F36:G36"/>
    <mergeCell ref="T36:U36"/>
    <mergeCell ref="F33:G33"/>
    <mergeCell ref="T33:U33"/>
    <mergeCell ref="F34:G34"/>
    <mergeCell ref="T34:U34"/>
    <mergeCell ref="F35:G35"/>
    <mergeCell ref="T35:U35"/>
    <mergeCell ref="A117:A120"/>
    <mergeCell ref="B117:B120"/>
    <mergeCell ref="C117:C120"/>
    <mergeCell ref="D117:E120"/>
    <mergeCell ref="F121:G121"/>
    <mergeCell ref="F118:G118"/>
    <mergeCell ref="A121:A124"/>
    <mergeCell ref="B121:B124"/>
    <mergeCell ref="C121:C124"/>
    <mergeCell ref="D121:E124"/>
    <mergeCell ref="A125:A128"/>
    <mergeCell ref="T121:U121"/>
    <mergeCell ref="F122:G122"/>
    <mergeCell ref="T122:U122"/>
    <mergeCell ref="F123:G123"/>
    <mergeCell ref="T123:U123"/>
    <mergeCell ref="F124:G124"/>
    <mergeCell ref="T124:U124"/>
    <mergeCell ref="T131:U131"/>
    <mergeCell ref="F125:G125"/>
    <mergeCell ref="T125:U125"/>
    <mergeCell ref="F126:G126"/>
    <mergeCell ref="T126:U126"/>
    <mergeCell ref="F127:G127"/>
    <mergeCell ref="T127:U127"/>
    <mergeCell ref="F128:G128"/>
    <mergeCell ref="T128:U128"/>
    <mergeCell ref="F132:G132"/>
    <mergeCell ref="T132:U132"/>
    <mergeCell ref="B125:B128"/>
    <mergeCell ref="C125:C128"/>
    <mergeCell ref="D125:E128"/>
    <mergeCell ref="F129:G129"/>
    <mergeCell ref="T129:U129"/>
    <mergeCell ref="F130:G130"/>
    <mergeCell ref="T130:U130"/>
    <mergeCell ref="F131:G131"/>
    <mergeCell ref="A129:A132"/>
    <mergeCell ref="B129:B132"/>
    <mergeCell ref="C129:C132"/>
    <mergeCell ref="D129:E132"/>
    <mergeCell ref="A133:A136"/>
    <mergeCell ref="B133:B136"/>
    <mergeCell ref="C133:C136"/>
    <mergeCell ref="D133:E136"/>
    <mergeCell ref="F133:G133"/>
    <mergeCell ref="T133:U133"/>
    <mergeCell ref="F134:G134"/>
    <mergeCell ref="T134:U134"/>
    <mergeCell ref="F135:G135"/>
    <mergeCell ref="T135:U135"/>
    <mergeCell ref="F136:G136"/>
    <mergeCell ref="T136:U136"/>
    <mergeCell ref="A137:A140"/>
    <mergeCell ref="B137:B140"/>
    <mergeCell ref="C137:C140"/>
    <mergeCell ref="D137:E140"/>
    <mergeCell ref="F137:G137"/>
    <mergeCell ref="T137:U137"/>
    <mergeCell ref="F138:G138"/>
    <mergeCell ref="T138:U138"/>
    <mergeCell ref="F139:G139"/>
    <mergeCell ref="T139:U139"/>
    <mergeCell ref="F140:G140"/>
    <mergeCell ref="T140:U140"/>
    <mergeCell ref="A141:A144"/>
    <mergeCell ref="B141:B144"/>
    <mergeCell ref="C141:C144"/>
    <mergeCell ref="D141:E144"/>
    <mergeCell ref="F141:G141"/>
    <mergeCell ref="T141:U141"/>
    <mergeCell ref="F142:G142"/>
    <mergeCell ref="T142:U142"/>
    <mergeCell ref="F143:G143"/>
    <mergeCell ref="T143:U143"/>
    <mergeCell ref="F144:G144"/>
    <mergeCell ref="T144:U144"/>
    <mergeCell ref="F148:G148"/>
    <mergeCell ref="T148:U148"/>
    <mergeCell ref="F145:G145"/>
    <mergeCell ref="T145:U145"/>
    <mergeCell ref="F146:G146"/>
    <mergeCell ref="T146:U146"/>
    <mergeCell ref="F147:G147"/>
    <mergeCell ref="T147:U147"/>
    <mergeCell ref="F152:G152"/>
    <mergeCell ref="T152:U152"/>
    <mergeCell ref="B145:B148"/>
    <mergeCell ref="C145:C148"/>
    <mergeCell ref="D145:E148"/>
    <mergeCell ref="A149:A152"/>
    <mergeCell ref="B149:B152"/>
    <mergeCell ref="C149:C152"/>
    <mergeCell ref="D149:E152"/>
    <mergeCell ref="A145:A148"/>
    <mergeCell ref="F149:G149"/>
    <mergeCell ref="T149:U149"/>
    <mergeCell ref="F150:G150"/>
    <mergeCell ref="T150:U150"/>
    <mergeCell ref="F151:G151"/>
    <mergeCell ref="T151:U151"/>
    <mergeCell ref="A153:E156"/>
    <mergeCell ref="F153:G153"/>
    <mergeCell ref="T153:U153"/>
    <mergeCell ref="F154:G154"/>
    <mergeCell ref="T154:U154"/>
    <mergeCell ref="F155:G155"/>
    <mergeCell ref="T155:U155"/>
    <mergeCell ref="F156:G156"/>
    <mergeCell ref="T156:U156"/>
  </mergeCells>
  <printOptions/>
  <pageMargins left="0" right="0" top="0" bottom="0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175"/>
  <sheetViews>
    <sheetView zoomScalePageLayoutView="0" workbookViewId="0" topLeftCell="A1">
      <selection activeCell="T14" sqref="T14:U14"/>
    </sheetView>
  </sheetViews>
  <sheetFormatPr defaultColWidth="9.33203125" defaultRowHeight="11.25"/>
  <cols>
    <col min="1" max="1" width="4.16015625" style="4" customWidth="1"/>
    <col min="2" max="2" width="5.66015625" style="4" customWidth="1"/>
    <col min="3" max="3" width="8.16015625" style="4" customWidth="1"/>
    <col min="4" max="4" width="22.16015625" style="4" customWidth="1"/>
    <col min="5" max="5" width="15.33203125" style="4" customWidth="1"/>
    <col min="6" max="6" width="14" style="4" customWidth="1"/>
    <col min="7" max="7" width="13.83203125" style="4" customWidth="1"/>
    <col min="8" max="8" width="12.5" style="4" customWidth="1"/>
    <col min="9" max="9" width="10.33203125" style="4" customWidth="1"/>
    <col min="10" max="10" width="9.33203125" style="4" customWidth="1"/>
    <col min="11" max="11" width="5.83203125" style="4" customWidth="1"/>
    <col min="12" max="12" width="3.83203125" style="4" customWidth="1"/>
    <col min="13" max="13" width="10.33203125" style="4" customWidth="1"/>
    <col min="14" max="14" width="13.33203125" style="4" customWidth="1"/>
    <col min="15" max="16384" width="9.33203125" style="4" customWidth="1"/>
  </cols>
  <sheetData>
    <row r="1" spans="1:15" ht="49.5" customHeight="1">
      <c r="A1" s="41"/>
      <c r="B1" s="41"/>
      <c r="C1" s="41"/>
      <c r="D1" s="41"/>
      <c r="E1" s="41"/>
      <c r="F1" s="41"/>
      <c r="G1" s="41"/>
      <c r="H1" s="41"/>
      <c r="I1" s="41"/>
      <c r="J1" s="300" t="s">
        <v>584</v>
      </c>
      <c r="K1" s="300"/>
      <c r="L1" s="300"/>
      <c r="M1" s="300"/>
      <c r="N1" s="300"/>
      <c r="O1" s="300"/>
    </row>
    <row r="2" spans="1:15" ht="12.75" customHeight="1">
      <c r="A2" s="301" t="s">
        <v>144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40"/>
      <c r="O2" s="40"/>
    </row>
    <row r="3" spans="1:15" ht="27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02" t="s">
        <v>0</v>
      </c>
      <c r="N3" s="302"/>
      <c r="O3" s="302"/>
    </row>
    <row r="4" spans="1:15" ht="15" customHeight="1">
      <c r="A4" s="303" t="s">
        <v>28</v>
      </c>
      <c r="B4" s="303" t="s">
        <v>1</v>
      </c>
      <c r="C4" s="303" t="s">
        <v>143</v>
      </c>
      <c r="D4" s="303" t="s">
        <v>142</v>
      </c>
      <c r="E4" s="303" t="s">
        <v>141</v>
      </c>
      <c r="F4" s="304" t="s">
        <v>140</v>
      </c>
      <c r="G4" s="304"/>
      <c r="H4" s="304"/>
      <c r="I4" s="304"/>
      <c r="J4" s="304"/>
      <c r="K4" s="304"/>
      <c r="L4" s="304"/>
      <c r="M4" s="304"/>
      <c r="N4" s="304"/>
      <c r="O4" s="303" t="s">
        <v>139</v>
      </c>
    </row>
    <row r="5" spans="1:15" ht="15" customHeight="1">
      <c r="A5" s="303"/>
      <c r="B5" s="303"/>
      <c r="C5" s="303"/>
      <c r="D5" s="303"/>
      <c r="E5" s="303"/>
      <c r="F5" s="303" t="s">
        <v>138</v>
      </c>
      <c r="G5" s="303" t="s">
        <v>137</v>
      </c>
      <c r="H5" s="303"/>
      <c r="I5" s="303"/>
      <c r="J5" s="303"/>
      <c r="K5" s="303"/>
      <c r="L5" s="303"/>
      <c r="M5" s="303"/>
      <c r="N5" s="303"/>
      <c r="O5" s="303"/>
    </row>
    <row r="6" spans="1:15" ht="27.75" customHeight="1">
      <c r="A6" s="303"/>
      <c r="B6" s="303"/>
      <c r="C6" s="303"/>
      <c r="D6" s="303"/>
      <c r="E6" s="303"/>
      <c r="F6" s="303"/>
      <c r="G6" s="303" t="s">
        <v>136</v>
      </c>
      <c r="H6" s="305" t="s">
        <v>135</v>
      </c>
      <c r="I6" s="306" t="s">
        <v>134</v>
      </c>
      <c r="J6" s="303" t="s">
        <v>133</v>
      </c>
      <c r="K6" s="81" t="s">
        <v>23</v>
      </c>
      <c r="L6" s="303" t="s">
        <v>132</v>
      </c>
      <c r="M6" s="303"/>
      <c r="N6" s="303" t="s">
        <v>131</v>
      </c>
      <c r="O6" s="303"/>
    </row>
    <row r="7" spans="1:15" ht="12.75" customHeight="1">
      <c r="A7" s="303"/>
      <c r="B7" s="303"/>
      <c r="C7" s="303"/>
      <c r="D7" s="303"/>
      <c r="E7" s="303"/>
      <c r="F7" s="303"/>
      <c r="G7" s="303"/>
      <c r="H7" s="305"/>
      <c r="I7" s="306"/>
      <c r="J7" s="303"/>
      <c r="K7" s="307" t="s">
        <v>130</v>
      </c>
      <c r="L7" s="303"/>
      <c r="M7" s="303"/>
      <c r="N7" s="303"/>
      <c r="O7" s="303"/>
    </row>
    <row r="8" spans="1:15" ht="12.75">
      <c r="A8" s="303"/>
      <c r="B8" s="303"/>
      <c r="C8" s="303"/>
      <c r="D8" s="303"/>
      <c r="E8" s="303"/>
      <c r="F8" s="303"/>
      <c r="G8" s="303"/>
      <c r="H8" s="305"/>
      <c r="I8" s="306"/>
      <c r="J8" s="303"/>
      <c r="K8" s="307"/>
      <c r="L8" s="303"/>
      <c r="M8" s="303"/>
      <c r="N8" s="303"/>
      <c r="O8" s="303"/>
    </row>
    <row r="9" spans="1:15" ht="61.5" customHeight="1">
      <c r="A9" s="303"/>
      <c r="B9" s="303"/>
      <c r="C9" s="303"/>
      <c r="D9" s="303"/>
      <c r="E9" s="303"/>
      <c r="F9" s="303"/>
      <c r="G9" s="303"/>
      <c r="H9" s="305"/>
      <c r="I9" s="306"/>
      <c r="J9" s="303"/>
      <c r="K9" s="307"/>
      <c r="L9" s="303"/>
      <c r="M9" s="303"/>
      <c r="N9" s="303"/>
      <c r="O9" s="303"/>
    </row>
    <row r="10" spans="1:15" ht="12.75" customHeight="1">
      <c r="A10" s="82">
        <v>1</v>
      </c>
      <c r="B10" s="82">
        <v>2</v>
      </c>
      <c r="C10" s="82">
        <v>3</v>
      </c>
      <c r="D10" s="82">
        <v>4</v>
      </c>
      <c r="E10" s="82">
        <v>5</v>
      </c>
      <c r="F10" s="82">
        <v>6</v>
      </c>
      <c r="G10" s="82">
        <v>7</v>
      </c>
      <c r="H10" s="82">
        <v>8</v>
      </c>
      <c r="I10" s="82">
        <v>9</v>
      </c>
      <c r="J10" s="82">
        <v>10</v>
      </c>
      <c r="K10" s="82">
        <v>11</v>
      </c>
      <c r="L10" s="308">
        <v>12</v>
      </c>
      <c r="M10" s="308"/>
      <c r="N10" s="82">
        <v>13</v>
      </c>
      <c r="O10" s="82">
        <v>14</v>
      </c>
    </row>
    <row r="11" spans="1:16" ht="71.25" customHeight="1">
      <c r="A11" s="264" t="s">
        <v>29</v>
      </c>
      <c r="B11" s="264">
        <v>600</v>
      </c>
      <c r="C11" s="264">
        <v>60014</v>
      </c>
      <c r="D11" s="38" t="s">
        <v>486</v>
      </c>
      <c r="E11" s="261">
        <f>SUM(E12:E13)</f>
        <v>8575547</v>
      </c>
      <c r="F11" s="261">
        <f>SUM(F12:F13)</f>
        <v>183027</v>
      </c>
      <c r="G11" s="261">
        <v>183027</v>
      </c>
      <c r="H11" s="261">
        <v>0</v>
      </c>
      <c r="I11" s="261">
        <v>0</v>
      </c>
      <c r="J11" s="261">
        <v>0</v>
      </c>
      <c r="K11" s="261">
        <v>0</v>
      </c>
      <c r="L11" s="299" t="s">
        <v>112</v>
      </c>
      <c r="M11" s="299"/>
      <c r="N11" s="261">
        <v>0</v>
      </c>
      <c r="O11" s="16" t="s">
        <v>129</v>
      </c>
      <c r="P11" s="13"/>
    </row>
    <row r="12" spans="1:16" ht="12.75" customHeight="1">
      <c r="A12" s="264"/>
      <c r="B12" s="264"/>
      <c r="C12" s="264"/>
      <c r="D12" s="17" t="s">
        <v>70</v>
      </c>
      <c r="E12" s="261">
        <v>1161092</v>
      </c>
      <c r="F12" s="261">
        <f>G12+J12++L12+N12</f>
        <v>0</v>
      </c>
      <c r="G12" s="261">
        <v>0</v>
      </c>
      <c r="H12" s="261">
        <v>0</v>
      </c>
      <c r="I12" s="261">
        <v>0</v>
      </c>
      <c r="J12" s="261">
        <v>0</v>
      </c>
      <c r="K12" s="261">
        <v>0</v>
      </c>
      <c r="L12" s="298">
        <v>0</v>
      </c>
      <c r="M12" s="298"/>
      <c r="N12" s="261">
        <v>0</v>
      </c>
      <c r="O12" s="16"/>
      <c r="P12" s="13"/>
    </row>
    <row r="13" spans="1:16" ht="12.75" customHeight="1">
      <c r="A13" s="264"/>
      <c r="B13" s="264"/>
      <c r="C13" s="264"/>
      <c r="D13" s="17" t="s">
        <v>69</v>
      </c>
      <c r="E13" s="261">
        <v>7414455</v>
      </c>
      <c r="F13" s="261">
        <f>G13+J13++L13+N13</f>
        <v>183027</v>
      </c>
      <c r="G13" s="261">
        <v>183027</v>
      </c>
      <c r="H13" s="261">
        <v>0</v>
      </c>
      <c r="I13" s="261">
        <v>0</v>
      </c>
      <c r="J13" s="261">
        <v>0</v>
      </c>
      <c r="K13" s="261">
        <v>0</v>
      </c>
      <c r="L13" s="298">
        <v>0</v>
      </c>
      <c r="M13" s="298"/>
      <c r="N13" s="261">
        <f>N11</f>
        <v>0</v>
      </c>
      <c r="O13" s="16"/>
      <c r="P13" s="13"/>
    </row>
    <row r="14" spans="1:16" ht="96" customHeight="1">
      <c r="A14" s="264" t="s">
        <v>31</v>
      </c>
      <c r="B14" s="264">
        <v>600</v>
      </c>
      <c r="C14" s="264">
        <v>60014</v>
      </c>
      <c r="D14" s="38" t="s">
        <v>283</v>
      </c>
      <c r="E14" s="261">
        <v>1235275</v>
      </c>
      <c r="F14" s="261">
        <v>52521</v>
      </c>
      <c r="G14" s="261">
        <v>52521</v>
      </c>
      <c r="H14" s="261">
        <v>0</v>
      </c>
      <c r="I14" s="261">
        <v>0</v>
      </c>
      <c r="J14" s="261">
        <v>0</v>
      </c>
      <c r="K14" s="261">
        <v>0</v>
      </c>
      <c r="L14" s="299" t="s">
        <v>112</v>
      </c>
      <c r="M14" s="299"/>
      <c r="N14" s="261">
        <v>0</v>
      </c>
      <c r="O14" s="16" t="s">
        <v>129</v>
      </c>
      <c r="P14" s="13"/>
    </row>
    <row r="15" spans="1:16" ht="12.75" customHeight="1">
      <c r="A15" s="264"/>
      <c r="B15" s="264"/>
      <c r="C15" s="264"/>
      <c r="D15" s="17" t="s">
        <v>70</v>
      </c>
      <c r="E15" s="261">
        <v>0</v>
      </c>
      <c r="F15" s="261">
        <f>G15+J15++L15+N15</f>
        <v>0</v>
      </c>
      <c r="G15" s="261">
        <v>0</v>
      </c>
      <c r="H15" s="261">
        <v>0</v>
      </c>
      <c r="I15" s="261">
        <v>0</v>
      </c>
      <c r="J15" s="261">
        <v>0</v>
      </c>
      <c r="K15" s="261">
        <v>0</v>
      </c>
      <c r="L15" s="298">
        <v>0</v>
      </c>
      <c r="M15" s="298"/>
      <c r="N15" s="261">
        <v>0</v>
      </c>
      <c r="O15" s="16"/>
      <c r="P15" s="13"/>
    </row>
    <row r="16" spans="1:16" ht="12.75" customHeight="1">
      <c r="A16" s="264"/>
      <c r="B16" s="264"/>
      <c r="C16" s="264"/>
      <c r="D16" s="17" t="s">
        <v>69</v>
      </c>
      <c r="E16" s="261">
        <v>1235275</v>
      </c>
      <c r="F16" s="261">
        <v>52521</v>
      </c>
      <c r="G16" s="261">
        <v>52521</v>
      </c>
      <c r="H16" s="261">
        <v>0</v>
      </c>
      <c r="I16" s="261">
        <v>0</v>
      </c>
      <c r="J16" s="261">
        <v>0</v>
      </c>
      <c r="K16" s="261">
        <v>0</v>
      </c>
      <c r="L16" s="298">
        <v>0</v>
      </c>
      <c r="M16" s="298"/>
      <c r="N16" s="261">
        <f>N14</f>
        <v>0</v>
      </c>
      <c r="O16" s="16"/>
      <c r="P16" s="13"/>
    </row>
    <row r="17" spans="1:16" ht="93" customHeight="1">
      <c r="A17" s="264" t="s">
        <v>32</v>
      </c>
      <c r="B17" s="264">
        <v>600</v>
      </c>
      <c r="C17" s="264">
        <v>60014</v>
      </c>
      <c r="D17" s="38" t="s">
        <v>282</v>
      </c>
      <c r="E17" s="261">
        <f>SUM(E18)</f>
        <v>296434</v>
      </c>
      <c r="F17" s="261">
        <v>0</v>
      </c>
      <c r="G17" s="261">
        <v>0</v>
      </c>
      <c r="H17" s="261">
        <v>0</v>
      </c>
      <c r="I17" s="261">
        <v>0</v>
      </c>
      <c r="J17" s="261">
        <v>0</v>
      </c>
      <c r="K17" s="261">
        <v>0</v>
      </c>
      <c r="L17" s="299" t="s">
        <v>112</v>
      </c>
      <c r="M17" s="299"/>
      <c r="N17" s="261">
        <v>0</v>
      </c>
      <c r="O17" s="16" t="s">
        <v>129</v>
      </c>
      <c r="P17" s="13"/>
    </row>
    <row r="18" spans="1:16" ht="12.75" customHeight="1">
      <c r="A18" s="264"/>
      <c r="B18" s="264"/>
      <c r="C18" s="264"/>
      <c r="D18" s="17" t="s">
        <v>70</v>
      </c>
      <c r="E18" s="261">
        <v>296434</v>
      </c>
      <c r="F18" s="261">
        <f>G18+J18++L18+N18</f>
        <v>0</v>
      </c>
      <c r="G18" s="261">
        <v>0</v>
      </c>
      <c r="H18" s="261">
        <v>0</v>
      </c>
      <c r="I18" s="261">
        <v>0</v>
      </c>
      <c r="J18" s="261">
        <v>0</v>
      </c>
      <c r="K18" s="261">
        <v>0</v>
      </c>
      <c r="L18" s="298">
        <v>0</v>
      </c>
      <c r="M18" s="298"/>
      <c r="N18" s="261">
        <v>0</v>
      </c>
      <c r="O18" s="16"/>
      <c r="P18" s="13"/>
    </row>
    <row r="19" spans="1:16" ht="12.75" customHeight="1">
      <c r="A19" s="264"/>
      <c r="B19" s="264"/>
      <c r="C19" s="264"/>
      <c r="D19" s="17" t="s">
        <v>69</v>
      </c>
      <c r="E19" s="261">
        <v>0</v>
      </c>
      <c r="F19" s="261">
        <v>0</v>
      </c>
      <c r="G19" s="261">
        <v>0</v>
      </c>
      <c r="H19" s="261">
        <v>0</v>
      </c>
      <c r="I19" s="261">
        <v>0</v>
      </c>
      <c r="J19" s="261">
        <v>0</v>
      </c>
      <c r="K19" s="261">
        <v>0</v>
      </c>
      <c r="L19" s="298">
        <v>0</v>
      </c>
      <c r="M19" s="298"/>
      <c r="N19" s="261">
        <f>N17</f>
        <v>0</v>
      </c>
      <c r="O19" s="16"/>
      <c r="P19" s="13"/>
    </row>
    <row r="20" spans="1:16" ht="100.5" customHeight="1">
      <c r="A20" s="264" t="s">
        <v>33</v>
      </c>
      <c r="B20" s="264">
        <v>600</v>
      </c>
      <c r="C20" s="264">
        <v>60014</v>
      </c>
      <c r="D20" s="38" t="s">
        <v>284</v>
      </c>
      <c r="E20" s="261">
        <f>SUM(E21)</f>
        <v>592681</v>
      </c>
      <c r="F20" s="261">
        <v>0</v>
      </c>
      <c r="G20" s="261">
        <v>0</v>
      </c>
      <c r="H20" s="261">
        <v>0</v>
      </c>
      <c r="I20" s="261">
        <v>0</v>
      </c>
      <c r="J20" s="261">
        <v>0</v>
      </c>
      <c r="K20" s="261">
        <v>0</v>
      </c>
      <c r="L20" s="299" t="s">
        <v>112</v>
      </c>
      <c r="M20" s="299"/>
      <c r="N20" s="261">
        <v>0</v>
      </c>
      <c r="O20" s="16" t="s">
        <v>129</v>
      </c>
      <c r="P20" s="13"/>
    </row>
    <row r="21" spans="1:16" ht="12.75" customHeight="1">
      <c r="A21" s="264"/>
      <c r="B21" s="264"/>
      <c r="C21" s="264"/>
      <c r="D21" s="17" t="s">
        <v>70</v>
      </c>
      <c r="E21" s="261">
        <v>592681</v>
      </c>
      <c r="F21" s="261">
        <f>G21+J21++L21+N21</f>
        <v>0</v>
      </c>
      <c r="G21" s="261">
        <v>0</v>
      </c>
      <c r="H21" s="261">
        <v>0</v>
      </c>
      <c r="I21" s="261">
        <v>0</v>
      </c>
      <c r="J21" s="261">
        <v>0</v>
      </c>
      <c r="K21" s="261">
        <v>0</v>
      </c>
      <c r="L21" s="298">
        <v>0</v>
      </c>
      <c r="M21" s="298"/>
      <c r="N21" s="261">
        <v>0</v>
      </c>
      <c r="O21" s="16"/>
      <c r="P21" s="13"/>
    </row>
    <row r="22" spans="1:16" ht="12.75" customHeight="1">
      <c r="A22" s="264"/>
      <c r="B22" s="264"/>
      <c r="C22" s="264"/>
      <c r="D22" s="17" t="s">
        <v>69</v>
      </c>
      <c r="E22" s="261">
        <v>0</v>
      </c>
      <c r="F22" s="261">
        <v>0</v>
      </c>
      <c r="G22" s="261">
        <v>0</v>
      </c>
      <c r="H22" s="261">
        <v>0</v>
      </c>
      <c r="I22" s="261">
        <v>0</v>
      </c>
      <c r="J22" s="261">
        <v>0</v>
      </c>
      <c r="K22" s="261">
        <v>0</v>
      </c>
      <c r="L22" s="298">
        <v>0</v>
      </c>
      <c r="M22" s="298"/>
      <c r="N22" s="261">
        <f>N20</f>
        <v>0</v>
      </c>
      <c r="O22" s="16"/>
      <c r="P22" s="13"/>
    </row>
    <row r="23" spans="1:16" ht="99" customHeight="1">
      <c r="A23" s="264" t="s">
        <v>34</v>
      </c>
      <c r="B23" s="264">
        <v>600</v>
      </c>
      <c r="C23" s="264">
        <v>60014</v>
      </c>
      <c r="D23" s="38" t="s">
        <v>264</v>
      </c>
      <c r="E23" s="261">
        <f>SUM(E25)</f>
        <v>424614</v>
      </c>
      <c r="F23" s="261">
        <v>0</v>
      </c>
      <c r="G23" s="261">
        <v>0</v>
      </c>
      <c r="H23" s="261">
        <v>0</v>
      </c>
      <c r="I23" s="261">
        <v>0</v>
      </c>
      <c r="J23" s="261">
        <v>0</v>
      </c>
      <c r="K23" s="261">
        <v>0</v>
      </c>
      <c r="L23" s="299" t="s">
        <v>112</v>
      </c>
      <c r="M23" s="299"/>
      <c r="N23" s="261">
        <v>0</v>
      </c>
      <c r="O23" s="16" t="s">
        <v>129</v>
      </c>
      <c r="P23" s="13"/>
    </row>
    <row r="24" spans="1:16" ht="18" customHeight="1">
      <c r="A24" s="264"/>
      <c r="B24" s="264"/>
      <c r="C24" s="264"/>
      <c r="D24" s="17" t="s">
        <v>70</v>
      </c>
      <c r="E24" s="261">
        <v>0</v>
      </c>
      <c r="F24" s="261">
        <f>G24+J24++L24+N24</f>
        <v>0</v>
      </c>
      <c r="G24" s="261">
        <v>0</v>
      </c>
      <c r="H24" s="261">
        <v>0</v>
      </c>
      <c r="I24" s="261">
        <v>0</v>
      </c>
      <c r="J24" s="261">
        <v>0</v>
      </c>
      <c r="K24" s="261">
        <v>0</v>
      </c>
      <c r="L24" s="298">
        <v>0</v>
      </c>
      <c r="M24" s="298"/>
      <c r="N24" s="261">
        <v>0</v>
      </c>
      <c r="O24" s="16"/>
      <c r="P24" s="13"/>
    </row>
    <row r="25" spans="1:16" ht="18.75" customHeight="1">
      <c r="A25" s="264"/>
      <c r="B25" s="264"/>
      <c r="C25" s="264"/>
      <c r="D25" s="17" t="s">
        <v>69</v>
      </c>
      <c r="E25" s="261">
        <v>424614</v>
      </c>
      <c r="F25" s="261">
        <v>0</v>
      </c>
      <c r="G25" s="261">
        <v>0</v>
      </c>
      <c r="H25" s="261">
        <v>0</v>
      </c>
      <c r="I25" s="261">
        <v>0</v>
      </c>
      <c r="J25" s="261">
        <v>0</v>
      </c>
      <c r="K25" s="261">
        <v>0</v>
      </c>
      <c r="L25" s="298">
        <v>0</v>
      </c>
      <c r="M25" s="298"/>
      <c r="N25" s="261">
        <f>N23</f>
        <v>0</v>
      </c>
      <c r="O25" s="16"/>
      <c r="P25" s="13"/>
    </row>
    <row r="26" spans="1:16" ht="105.75" customHeight="1">
      <c r="A26" s="264" t="s">
        <v>35</v>
      </c>
      <c r="B26" s="264">
        <v>600</v>
      </c>
      <c r="C26" s="264">
        <v>60014</v>
      </c>
      <c r="D26" s="38" t="s">
        <v>263</v>
      </c>
      <c r="E26" s="261">
        <f>SUM(E28)</f>
        <v>269444</v>
      </c>
      <c r="F26" s="261">
        <v>0</v>
      </c>
      <c r="G26" s="261">
        <v>0</v>
      </c>
      <c r="H26" s="261">
        <v>0</v>
      </c>
      <c r="I26" s="261">
        <v>0</v>
      </c>
      <c r="J26" s="261">
        <v>0</v>
      </c>
      <c r="K26" s="261">
        <v>0</v>
      </c>
      <c r="L26" s="299" t="s">
        <v>112</v>
      </c>
      <c r="M26" s="299"/>
      <c r="N26" s="261">
        <v>0</v>
      </c>
      <c r="O26" s="16" t="s">
        <v>129</v>
      </c>
      <c r="P26" s="13"/>
    </row>
    <row r="27" spans="1:16" ht="18.75" customHeight="1">
      <c r="A27" s="264"/>
      <c r="B27" s="264"/>
      <c r="C27" s="264"/>
      <c r="D27" s="17" t="s">
        <v>70</v>
      </c>
      <c r="E27" s="261">
        <v>0</v>
      </c>
      <c r="F27" s="261">
        <f>G27+J27++L27+N27</f>
        <v>0</v>
      </c>
      <c r="G27" s="261">
        <v>0</v>
      </c>
      <c r="H27" s="261">
        <v>0</v>
      </c>
      <c r="I27" s="261">
        <v>0</v>
      </c>
      <c r="J27" s="261">
        <v>0</v>
      </c>
      <c r="K27" s="261">
        <v>0</v>
      </c>
      <c r="L27" s="298">
        <v>0</v>
      </c>
      <c r="M27" s="298"/>
      <c r="N27" s="261">
        <v>0</v>
      </c>
      <c r="O27" s="16"/>
      <c r="P27" s="13"/>
    </row>
    <row r="28" spans="1:16" ht="18.75" customHeight="1">
      <c r="A28" s="264"/>
      <c r="B28" s="264"/>
      <c r="C28" s="264"/>
      <c r="D28" s="17" t="s">
        <v>69</v>
      </c>
      <c r="E28" s="261">
        <v>269444</v>
      </c>
      <c r="F28" s="261">
        <v>0</v>
      </c>
      <c r="G28" s="261">
        <v>0</v>
      </c>
      <c r="H28" s="261">
        <v>0</v>
      </c>
      <c r="I28" s="261">
        <v>0</v>
      </c>
      <c r="J28" s="261">
        <v>0</v>
      </c>
      <c r="K28" s="261">
        <v>0</v>
      </c>
      <c r="L28" s="298">
        <v>0</v>
      </c>
      <c r="M28" s="298"/>
      <c r="N28" s="261">
        <f>N26</f>
        <v>0</v>
      </c>
      <c r="O28" s="16"/>
      <c r="P28" s="13"/>
    </row>
    <row r="29" spans="1:16" ht="112.5" customHeight="1">
      <c r="A29" s="264" t="s">
        <v>119</v>
      </c>
      <c r="B29" s="264">
        <v>600</v>
      </c>
      <c r="C29" s="264">
        <v>60014</v>
      </c>
      <c r="D29" s="38" t="s">
        <v>265</v>
      </c>
      <c r="E29" s="261">
        <f>SUM(E31)</f>
        <v>556711</v>
      </c>
      <c r="F29" s="261">
        <v>0</v>
      </c>
      <c r="G29" s="261">
        <v>0</v>
      </c>
      <c r="H29" s="261">
        <v>0</v>
      </c>
      <c r="I29" s="261">
        <v>0</v>
      </c>
      <c r="J29" s="261">
        <v>0</v>
      </c>
      <c r="K29" s="261">
        <v>0</v>
      </c>
      <c r="L29" s="299" t="s">
        <v>112</v>
      </c>
      <c r="M29" s="299"/>
      <c r="N29" s="261">
        <v>0</v>
      </c>
      <c r="O29" s="16" t="s">
        <v>129</v>
      </c>
      <c r="P29" s="13"/>
    </row>
    <row r="30" spans="1:16" ht="18.75" customHeight="1">
      <c r="A30" s="264"/>
      <c r="B30" s="264"/>
      <c r="C30" s="264"/>
      <c r="D30" s="17" t="s">
        <v>70</v>
      </c>
      <c r="E30" s="261">
        <v>0</v>
      </c>
      <c r="F30" s="261">
        <f>G30+J30++L30+N30</f>
        <v>0</v>
      </c>
      <c r="G30" s="261">
        <v>0</v>
      </c>
      <c r="H30" s="261">
        <v>0</v>
      </c>
      <c r="I30" s="261">
        <v>0</v>
      </c>
      <c r="J30" s="261">
        <v>0</v>
      </c>
      <c r="K30" s="261">
        <v>0</v>
      </c>
      <c r="L30" s="298">
        <v>0</v>
      </c>
      <c r="M30" s="298"/>
      <c r="N30" s="261">
        <v>0</v>
      </c>
      <c r="O30" s="16"/>
      <c r="P30" s="13"/>
    </row>
    <row r="31" spans="1:16" ht="18.75" customHeight="1">
      <c r="A31" s="264"/>
      <c r="B31" s="264"/>
      <c r="C31" s="264"/>
      <c r="D31" s="17" t="s">
        <v>69</v>
      </c>
      <c r="E31" s="261">
        <v>556711</v>
      </c>
      <c r="F31" s="261">
        <v>0</v>
      </c>
      <c r="G31" s="261">
        <v>0</v>
      </c>
      <c r="H31" s="261">
        <v>0</v>
      </c>
      <c r="I31" s="261">
        <v>0</v>
      </c>
      <c r="J31" s="261">
        <v>0</v>
      </c>
      <c r="K31" s="261">
        <v>0</v>
      </c>
      <c r="L31" s="298">
        <v>0</v>
      </c>
      <c r="M31" s="298"/>
      <c r="N31" s="261">
        <f>N29</f>
        <v>0</v>
      </c>
      <c r="O31" s="16"/>
      <c r="P31" s="13"/>
    </row>
    <row r="32" spans="1:16" ht="95.25" customHeight="1">
      <c r="A32" s="264" t="s">
        <v>117</v>
      </c>
      <c r="B32" s="264">
        <v>600</v>
      </c>
      <c r="C32" s="264">
        <v>60014</v>
      </c>
      <c r="D32" s="38" t="s">
        <v>266</v>
      </c>
      <c r="E32" s="261">
        <f>SUM(E34)</f>
        <v>951482</v>
      </c>
      <c r="F32" s="261">
        <v>0</v>
      </c>
      <c r="G32" s="261">
        <v>0</v>
      </c>
      <c r="H32" s="261">
        <v>0</v>
      </c>
      <c r="I32" s="261">
        <v>0</v>
      </c>
      <c r="J32" s="261">
        <v>0</v>
      </c>
      <c r="K32" s="261">
        <v>0</v>
      </c>
      <c r="L32" s="299" t="s">
        <v>112</v>
      </c>
      <c r="M32" s="299"/>
      <c r="N32" s="261">
        <v>0</v>
      </c>
      <c r="O32" s="16" t="s">
        <v>129</v>
      </c>
      <c r="P32" s="13"/>
    </row>
    <row r="33" spans="1:16" ht="18.75" customHeight="1">
      <c r="A33" s="264"/>
      <c r="B33" s="264"/>
      <c r="C33" s="264"/>
      <c r="D33" s="17" t="s">
        <v>70</v>
      </c>
      <c r="E33" s="261">
        <v>0</v>
      </c>
      <c r="F33" s="261">
        <f>G33+J33++L33+N33</f>
        <v>0</v>
      </c>
      <c r="G33" s="261">
        <v>0</v>
      </c>
      <c r="H33" s="261">
        <v>0</v>
      </c>
      <c r="I33" s="261">
        <v>0</v>
      </c>
      <c r="J33" s="261">
        <v>0</v>
      </c>
      <c r="K33" s="261">
        <v>0</v>
      </c>
      <c r="L33" s="298">
        <v>0</v>
      </c>
      <c r="M33" s="298"/>
      <c r="N33" s="261">
        <v>0</v>
      </c>
      <c r="O33" s="16"/>
      <c r="P33" s="13"/>
    </row>
    <row r="34" spans="1:16" ht="18.75" customHeight="1">
      <c r="A34" s="264"/>
      <c r="B34" s="264"/>
      <c r="C34" s="264"/>
      <c r="D34" s="17" t="s">
        <v>69</v>
      </c>
      <c r="E34" s="261">
        <v>951482</v>
      </c>
      <c r="F34" s="261">
        <v>0</v>
      </c>
      <c r="G34" s="261">
        <v>0</v>
      </c>
      <c r="H34" s="261">
        <v>0</v>
      </c>
      <c r="I34" s="261">
        <v>0</v>
      </c>
      <c r="J34" s="261">
        <v>0</v>
      </c>
      <c r="K34" s="261">
        <v>0</v>
      </c>
      <c r="L34" s="298">
        <v>0</v>
      </c>
      <c r="M34" s="298"/>
      <c r="N34" s="261">
        <f>N32</f>
        <v>0</v>
      </c>
      <c r="O34" s="16"/>
      <c r="P34" s="13"/>
    </row>
    <row r="35" spans="1:16" ht="104.25" customHeight="1">
      <c r="A35" s="264" t="s">
        <v>115</v>
      </c>
      <c r="B35" s="264">
        <v>600</v>
      </c>
      <c r="C35" s="264">
        <v>60014</v>
      </c>
      <c r="D35" s="38" t="s">
        <v>267</v>
      </c>
      <c r="E35" s="261">
        <f>SUM(E37)</f>
        <v>342531</v>
      </c>
      <c r="F35" s="261">
        <v>0</v>
      </c>
      <c r="G35" s="261">
        <v>0</v>
      </c>
      <c r="H35" s="261">
        <v>0</v>
      </c>
      <c r="I35" s="261">
        <v>0</v>
      </c>
      <c r="J35" s="261">
        <v>0</v>
      </c>
      <c r="K35" s="261">
        <v>0</v>
      </c>
      <c r="L35" s="299" t="s">
        <v>112</v>
      </c>
      <c r="M35" s="299"/>
      <c r="N35" s="261">
        <v>0</v>
      </c>
      <c r="O35" s="16" t="s">
        <v>129</v>
      </c>
      <c r="P35" s="13"/>
    </row>
    <row r="36" spans="1:16" ht="18.75" customHeight="1">
      <c r="A36" s="264"/>
      <c r="B36" s="264"/>
      <c r="C36" s="264"/>
      <c r="D36" s="17" t="s">
        <v>70</v>
      </c>
      <c r="E36" s="261">
        <v>0</v>
      </c>
      <c r="F36" s="261">
        <f>G36+J36++L36+N36</f>
        <v>0</v>
      </c>
      <c r="G36" s="261">
        <v>0</v>
      </c>
      <c r="H36" s="261">
        <v>0</v>
      </c>
      <c r="I36" s="261">
        <v>0</v>
      </c>
      <c r="J36" s="261">
        <v>0</v>
      </c>
      <c r="K36" s="261">
        <v>0</v>
      </c>
      <c r="L36" s="298">
        <v>0</v>
      </c>
      <c r="M36" s="298"/>
      <c r="N36" s="261">
        <v>0</v>
      </c>
      <c r="O36" s="16"/>
      <c r="P36" s="13"/>
    </row>
    <row r="37" spans="1:16" ht="18.75" customHeight="1">
      <c r="A37" s="264"/>
      <c r="B37" s="264"/>
      <c r="C37" s="264"/>
      <c r="D37" s="17" t="s">
        <v>69</v>
      </c>
      <c r="E37" s="261">
        <v>342531</v>
      </c>
      <c r="F37" s="261">
        <v>0</v>
      </c>
      <c r="G37" s="261">
        <v>0</v>
      </c>
      <c r="H37" s="261">
        <v>0</v>
      </c>
      <c r="I37" s="261">
        <v>0</v>
      </c>
      <c r="J37" s="261">
        <v>0</v>
      </c>
      <c r="K37" s="261">
        <v>0</v>
      </c>
      <c r="L37" s="298">
        <v>0</v>
      </c>
      <c r="M37" s="298"/>
      <c r="N37" s="261">
        <f>N35</f>
        <v>0</v>
      </c>
      <c r="O37" s="16"/>
      <c r="P37" s="13"/>
    </row>
    <row r="38" spans="1:16" ht="107.25" customHeight="1">
      <c r="A38" s="264" t="s">
        <v>113</v>
      </c>
      <c r="B38" s="264">
        <v>600</v>
      </c>
      <c r="C38" s="264">
        <v>60014</v>
      </c>
      <c r="D38" s="38" t="s">
        <v>268</v>
      </c>
      <c r="E38" s="261">
        <f>SUM(E40)</f>
        <v>484677</v>
      </c>
      <c r="F38" s="261">
        <v>0</v>
      </c>
      <c r="G38" s="261">
        <v>0</v>
      </c>
      <c r="H38" s="261">
        <v>0</v>
      </c>
      <c r="I38" s="261">
        <v>0</v>
      </c>
      <c r="J38" s="261">
        <v>0</v>
      </c>
      <c r="K38" s="261">
        <v>0</v>
      </c>
      <c r="L38" s="299" t="s">
        <v>112</v>
      </c>
      <c r="M38" s="299"/>
      <c r="N38" s="261">
        <v>0</v>
      </c>
      <c r="O38" s="16" t="s">
        <v>129</v>
      </c>
      <c r="P38" s="13"/>
    </row>
    <row r="39" spans="1:16" ht="18.75" customHeight="1">
      <c r="A39" s="264"/>
      <c r="B39" s="264"/>
      <c r="C39" s="264"/>
      <c r="D39" s="17" t="s">
        <v>70</v>
      </c>
      <c r="E39" s="261">
        <v>0</v>
      </c>
      <c r="F39" s="261">
        <f>G39+J39++L39+N39</f>
        <v>0</v>
      </c>
      <c r="G39" s="261">
        <v>0</v>
      </c>
      <c r="H39" s="261">
        <v>0</v>
      </c>
      <c r="I39" s="261">
        <v>0</v>
      </c>
      <c r="J39" s="261">
        <v>0</v>
      </c>
      <c r="K39" s="261">
        <v>0</v>
      </c>
      <c r="L39" s="298">
        <v>0</v>
      </c>
      <c r="M39" s="298"/>
      <c r="N39" s="261">
        <v>0</v>
      </c>
      <c r="O39" s="16"/>
      <c r="P39" s="13"/>
    </row>
    <row r="40" spans="1:16" ht="18.75" customHeight="1">
      <c r="A40" s="264"/>
      <c r="B40" s="264"/>
      <c r="C40" s="264"/>
      <c r="D40" s="17" t="s">
        <v>69</v>
      </c>
      <c r="E40" s="261">
        <v>484677</v>
      </c>
      <c r="F40" s="261">
        <v>0</v>
      </c>
      <c r="G40" s="261">
        <v>0</v>
      </c>
      <c r="H40" s="261">
        <v>0</v>
      </c>
      <c r="I40" s="261">
        <v>0</v>
      </c>
      <c r="J40" s="261">
        <v>0</v>
      </c>
      <c r="K40" s="261">
        <v>0</v>
      </c>
      <c r="L40" s="298">
        <v>0</v>
      </c>
      <c r="M40" s="298"/>
      <c r="N40" s="261">
        <f>N38</f>
        <v>0</v>
      </c>
      <c r="O40" s="16"/>
      <c r="P40" s="13"/>
    </row>
    <row r="41" spans="1:16" ht="112.5" customHeight="1">
      <c r="A41" s="264" t="s">
        <v>111</v>
      </c>
      <c r="B41" s="264">
        <v>600</v>
      </c>
      <c r="C41" s="264">
        <v>60014</v>
      </c>
      <c r="D41" s="38" t="s">
        <v>269</v>
      </c>
      <c r="E41" s="261">
        <f>SUM(E43)</f>
        <v>471549</v>
      </c>
      <c r="F41" s="261">
        <v>0</v>
      </c>
      <c r="G41" s="261">
        <v>0</v>
      </c>
      <c r="H41" s="261">
        <v>0</v>
      </c>
      <c r="I41" s="261">
        <v>0</v>
      </c>
      <c r="J41" s="261">
        <v>0</v>
      </c>
      <c r="K41" s="261">
        <v>0</v>
      </c>
      <c r="L41" s="299" t="s">
        <v>112</v>
      </c>
      <c r="M41" s="299"/>
      <c r="N41" s="261">
        <v>0</v>
      </c>
      <c r="O41" s="16" t="s">
        <v>129</v>
      </c>
      <c r="P41" s="13"/>
    </row>
    <row r="42" spans="1:16" ht="18.75" customHeight="1">
      <c r="A42" s="264"/>
      <c r="B42" s="264"/>
      <c r="C42" s="264"/>
      <c r="D42" s="17" t="s">
        <v>70</v>
      </c>
      <c r="E42" s="261">
        <v>0</v>
      </c>
      <c r="F42" s="261">
        <f>G42+J42++L42+N42</f>
        <v>0</v>
      </c>
      <c r="G42" s="261">
        <v>0</v>
      </c>
      <c r="H42" s="261">
        <v>0</v>
      </c>
      <c r="I42" s="261">
        <v>0</v>
      </c>
      <c r="J42" s="261">
        <v>0</v>
      </c>
      <c r="K42" s="261">
        <v>0</v>
      </c>
      <c r="L42" s="298">
        <v>0</v>
      </c>
      <c r="M42" s="298"/>
      <c r="N42" s="261">
        <v>0</v>
      </c>
      <c r="O42" s="16"/>
      <c r="P42" s="13"/>
    </row>
    <row r="43" spans="1:16" ht="18.75" customHeight="1">
      <c r="A43" s="264"/>
      <c r="B43" s="264"/>
      <c r="C43" s="264"/>
      <c r="D43" s="17" t="s">
        <v>69</v>
      </c>
      <c r="E43" s="261">
        <v>471549</v>
      </c>
      <c r="F43" s="261">
        <v>0</v>
      </c>
      <c r="G43" s="261">
        <v>0</v>
      </c>
      <c r="H43" s="261">
        <v>0</v>
      </c>
      <c r="I43" s="261">
        <v>0</v>
      </c>
      <c r="J43" s="261">
        <v>0</v>
      </c>
      <c r="K43" s="261">
        <v>0</v>
      </c>
      <c r="L43" s="298">
        <v>0</v>
      </c>
      <c r="M43" s="298"/>
      <c r="N43" s="261">
        <f>N41</f>
        <v>0</v>
      </c>
      <c r="O43" s="16"/>
      <c r="P43" s="13"/>
    </row>
    <row r="44" spans="1:16" ht="128.25" customHeight="1">
      <c r="A44" s="264" t="s">
        <v>107</v>
      </c>
      <c r="B44" s="264">
        <v>600</v>
      </c>
      <c r="C44" s="264">
        <v>60014</v>
      </c>
      <c r="D44" s="38" t="s">
        <v>270</v>
      </c>
      <c r="E44" s="261">
        <f>SUM(E46)</f>
        <v>482669</v>
      </c>
      <c r="F44" s="261">
        <v>0</v>
      </c>
      <c r="G44" s="261">
        <v>0</v>
      </c>
      <c r="H44" s="261">
        <v>0</v>
      </c>
      <c r="I44" s="261">
        <v>0</v>
      </c>
      <c r="J44" s="261">
        <v>0</v>
      </c>
      <c r="K44" s="261">
        <v>0</v>
      </c>
      <c r="L44" s="299" t="s">
        <v>112</v>
      </c>
      <c r="M44" s="299"/>
      <c r="N44" s="261">
        <v>0</v>
      </c>
      <c r="O44" s="16" t="s">
        <v>129</v>
      </c>
      <c r="P44" s="13"/>
    </row>
    <row r="45" spans="1:16" ht="18.75" customHeight="1">
      <c r="A45" s="264"/>
      <c r="B45" s="264"/>
      <c r="C45" s="264"/>
      <c r="D45" s="17" t="s">
        <v>70</v>
      </c>
      <c r="E45" s="261">
        <v>0</v>
      </c>
      <c r="F45" s="261">
        <f>G45+J45++L45+N45</f>
        <v>0</v>
      </c>
      <c r="G45" s="261">
        <v>0</v>
      </c>
      <c r="H45" s="261">
        <v>0</v>
      </c>
      <c r="I45" s="261">
        <v>0</v>
      </c>
      <c r="J45" s="261">
        <v>0</v>
      </c>
      <c r="K45" s="261">
        <v>0</v>
      </c>
      <c r="L45" s="298">
        <v>0</v>
      </c>
      <c r="M45" s="298"/>
      <c r="N45" s="261">
        <v>0</v>
      </c>
      <c r="O45" s="16"/>
      <c r="P45" s="13"/>
    </row>
    <row r="46" spans="1:16" ht="24.75" customHeight="1">
      <c r="A46" s="264"/>
      <c r="B46" s="264"/>
      <c r="C46" s="264"/>
      <c r="D46" s="17" t="s">
        <v>69</v>
      </c>
      <c r="E46" s="261">
        <v>482669</v>
      </c>
      <c r="F46" s="261">
        <v>0</v>
      </c>
      <c r="G46" s="261">
        <v>0</v>
      </c>
      <c r="H46" s="261">
        <v>0</v>
      </c>
      <c r="I46" s="261">
        <v>0</v>
      </c>
      <c r="J46" s="261">
        <v>0</v>
      </c>
      <c r="K46" s="261">
        <v>0</v>
      </c>
      <c r="L46" s="298">
        <v>0</v>
      </c>
      <c r="M46" s="298"/>
      <c r="N46" s="261">
        <f>N44</f>
        <v>0</v>
      </c>
      <c r="O46" s="16"/>
      <c r="P46" s="13"/>
    </row>
    <row r="47" spans="1:16" ht="111.75" customHeight="1">
      <c r="A47" s="264" t="s">
        <v>105</v>
      </c>
      <c r="B47" s="264">
        <v>600</v>
      </c>
      <c r="C47" s="264">
        <v>60014</v>
      </c>
      <c r="D47" s="38" t="s">
        <v>271</v>
      </c>
      <c r="E47" s="261">
        <f>SUM(E49)</f>
        <v>473813</v>
      </c>
      <c r="F47" s="261">
        <v>0</v>
      </c>
      <c r="G47" s="261">
        <v>0</v>
      </c>
      <c r="H47" s="261">
        <v>0</v>
      </c>
      <c r="I47" s="261">
        <v>0</v>
      </c>
      <c r="J47" s="261">
        <v>0</v>
      </c>
      <c r="K47" s="261">
        <v>0</v>
      </c>
      <c r="L47" s="299" t="s">
        <v>112</v>
      </c>
      <c r="M47" s="299"/>
      <c r="N47" s="261">
        <v>0</v>
      </c>
      <c r="O47" s="16" t="s">
        <v>129</v>
      </c>
      <c r="P47" s="13"/>
    </row>
    <row r="48" spans="1:16" ht="18.75" customHeight="1">
      <c r="A48" s="264"/>
      <c r="B48" s="264"/>
      <c r="C48" s="264"/>
      <c r="D48" s="17" t="s">
        <v>70</v>
      </c>
      <c r="E48" s="261">
        <v>0</v>
      </c>
      <c r="F48" s="261">
        <f>G48+J48++L48+N48</f>
        <v>0</v>
      </c>
      <c r="G48" s="261">
        <v>0</v>
      </c>
      <c r="H48" s="261">
        <v>0</v>
      </c>
      <c r="I48" s="261">
        <v>0</v>
      </c>
      <c r="J48" s="261">
        <v>0</v>
      </c>
      <c r="K48" s="261">
        <v>0</v>
      </c>
      <c r="L48" s="298">
        <v>0</v>
      </c>
      <c r="M48" s="298"/>
      <c r="N48" s="261">
        <v>0</v>
      </c>
      <c r="O48" s="16"/>
      <c r="P48" s="13"/>
    </row>
    <row r="49" spans="1:16" ht="18.75" customHeight="1">
      <c r="A49" s="264"/>
      <c r="B49" s="264"/>
      <c r="C49" s="264"/>
      <c r="D49" s="17" t="s">
        <v>69</v>
      </c>
      <c r="E49" s="261">
        <v>473813</v>
      </c>
      <c r="F49" s="261">
        <v>0</v>
      </c>
      <c r="G49" s="261">
        <v>0</v>
      </c>
      <c r="H49" s="261">
        <v>0</v>
      </c>
      <c r="I49" s="261">
        <v>0</v>
      </c>
      <c r="J49" s="261">
        <v>0</v>
      </c>
      <c r="K49" s="261">
        <v>0</v>
      </c>
      <c r="L49" s="298">
        <v>0</v>
      </c>
      <c r="M49" s="298"/>
      <c r="N49" s="261">
        <f>N47</f>
        <v>0</v>
      </c>
      <c r="O49" s="16"/>
      <c r="P49" s="13"/>
    </row>
    <row r="50" spans="1:16" ht="114.75" customHeight="1">
      <c r="A50" s="264" t="s">
        <v>103</v>
      </c>
      <c r="B50" s="264">
        <v>600</v>
      </c>
      <c r="C50" s="264">
        <v>60014</v>
      </c>
      <c r="D50" s="38" t="s">
        <v>272</v>
      </c>
      <c r="E50" s="261">
        <f>SUM(E52)</f>
        <v>1153043</v>
      </c>
      <c r="F50" s="261">
        <v>0</v>
      </c>
      <c r="G50" s="261">
        <v>0</v>
      </c>
      <c r="H50" s="261">
        <v>0</v>
      </c>
      <c r="I50" s="261">
        <v>0</v>
      </c>
      <c r="J50" s="261">
        <v>0</v>
      </c>
      <c r="K50" s="261">
        <v>0</v>
      </c>
      <c r="L50" s="299" t="s">
        <v>112</v>
      </c>
      <c r="M50" s="299"/>
      <c r="N50" s="261">
        <v>0</v>
      </c>
      <c r="O50" s="16" t="s">
        <v>129</v>
      </c>
      <c r="P50" s="13"/>
    </row>
    <row r="51" spans="1:16" ht="18.75" customHeight="1">
      <c r="A51" s="264"/>
      <c r="B51" s="264"/>
      <c r="C51" s="264"/>
      <c r="D51" s="17" t="s">
        <v>70</v>
      </c>
      <c r="E51" s="261">
        <v>0</v>
      </c>
      <c r="F51" s="261">
        <f>G51+J51++L51+N51</f>
        <v>0</v>
      </c>
      <c r="G51" s="261">
        <v>0</v>
      </c>
      <c r="H51" s="261">
        <v>0</v>
      </c>
      <c r="I51" s="261">
        <v>0</v>
      </c>
      <c r="J51" s="261">
        <v>0</v>
      </c>
      <c r="K51" s="261">
        <v>0</v>
      </c>
      <c r="L51" s="298">
        <v>0</v>
      </c>
      <c r="M51" s="298"/>
      <c r="N51" s="261">
        <v>0</v>
      </c>
      <c r="O51" s="16"/>
      <c r="P51" s="13"/>
    </row>
    <row r="52" spans="1:16" ht="18.75" customHeight="1">
      <c r="A52" s="264"/>
      <c r="B52" s="264"/>
      <c r="C52" s="264"/>
      <c r="D52" s="17" t="s">
        <v>69</v>
      </c>
      <c r="E52" s="261">
        <v>1153043</v>
      </c>
      <c r="F52" s="261">
        <v>0</v>
      </c>
      <c r="G52" s="261">
        <v>0</v>
      </c>
      <c r="H52" s="261">
        <v>0</v>
      </c>
      <c r="I52" s="261">
        <v>0</v>
      </c>
      <c r="J52" s="261">
        <v>0</v>
      </c>
      <c r="K52" s="261">
        <v>0</v>
      </c>
      <c r="L52" s="298">
        <v>0</v>
      </c>
      <c r="M52" s="298"/>
      <c r="N52" s="261">
        <f>N50</f>
        <v>0</v>
      </c>
      <c r="O52" s="16"/>
      <c r="P52" s="13"/>
    </row>
    <row r="53" spans="1:16" ht="103.5" customHeight="1">
      <c r="A53" s="264" t="s">
        <v>100</v>
      </c>
      <c r="B53" s="264">
        <v>600</v>
      </c>
      <c r="C53" s="264">
        <v>60014</v>
      </c>
      <c r="D53" s="38" t="s">
        <v>431</v>
      </c>
      <c r="E53" s="261">
        <v>60000</v>
      </c>
      <c r="F53" s="261">
        <v>0</v>
      </c>
      <c r="G53" s="261">
        <v>0</v>
      </c>
      <c r="H53" s="261">
        <v>0</v>
      </c>
      <c r="I53" s="261">
        <v>0</v>
      </c>
      <c r="J53" s="261">
        <v>0</v>
      </c>
      <c r="K53" s="261">
        <v>0</v>
      </c>
      <c r="L53" s="299" t="s">
        <v>112</v>
      </c>
      <c r="M53" s="299"/>
      <c r="N53" s="261">
        <v>0</v>
      </c>
      <c r="O53" s="16" t="s">
        <v>129</v>
      </c>
      <c r="P53" s="13"/>
    </row>
    <row r="54" spans="1:16" ht="18.75" customHeight="1">
      <c r="A54" s="264"/>
      <c r="B54" s="264"/>
      <c r="C54" s="264"/>
      <c r="D54" s="17" t="s">
        <v>70</v>
      </c>
      <c r="E54" s="261">
        <v>0</v>
      </c>
      <c r="F54" s="261">
        <f>G54+J54++L54+N54</f>
        <v>0</v>
      </c>
      <c r="G54" s="261">
        <v>0</v>
      </c>
      <c r="H54" s="261">
        <v>0</v>
      </c>
      <c r="I54" s="261">
        <v>0</v>
      </c>
      <c r="J54" s="261">
        <v>0</v>
      </c>
      <c r="K54" s="261">
        <v>0</v>
      </c>
      <c r="L54" s="298">
        <v>0</v>
      </c>
      <c r="M54" s="298"/>
      <c r="N54" s="261">
        <v>0</v>
      </c>
      <c r="O54" s="16"/>
      <c r="P54" s="13"/>
    </row>
    <row r="55" spans="1:16" ht="18.75" customHeight="1">
      <c r="A55" s="264"/>
      <c r="B55" s="264"/>
      <c r="C55" s="264"/>
      <c r="D55" s="17" t="s">
        <v>69</v>
      </c>
      <c r="E55" s="261">
        <v>60000</v>
      </c>
      <c r="F55" s="261">
        <v>0</v>
      </c>
      <c r="G55" s="261">
        <v>0</v>
      </c>
      <c r="H55" s="261">
        <v>0</v>
      </c>
      <c r="I55" s="261">
        <v>0</v>
      </c>
      <c r="J55" s="261">
        <v>0</v>
      </c>
      <c r="K55" s="261">
        <v>0</v>
      </c>
      <c r="L55" s="298">
        <v>0</v>
      </c>
      <c r="M55" s="298"/>
      <c r="N55" s="261">
        <f>N53</f>
        <v>0</v>
      </c>
      <c r="O55" s="16"/>
      <c r="P55" s="13"/>
    </row>
    <row r="56" spans="1:16" ht="113.25" customHeight="1">
      <c r="A56" s="264" t="s">
        <v>97</v>
      </c>
      <c r="B56" s="264">
        <v>600</v>
      </c>
      <c r="C56" s="264">
        <v>60014</v>
      </c>
      <c r="D56" s="38" t="s">
        <v>432</v>
      </c>
      <c r="E56" s="261">
        <v>65000</v>
      </c>
      <c r="F56" s="261">
        <v>0</v>
      </c>
      <c r="G56" s="261">
        <v>0</v>
      </c>
      <c r="H56" s="261">
        <v>0</v>
      </c>
      <c r="I56" s="261">
        <v>0</v>
      </c>
      <c r="J56" s="261">
        <v>0</v>
      </c>
      <c r="K56" s="261">
        <v>0</v>
      </c>
      <c r="L56" s="299" t="s">
        <v>112</v>
      </c>
      <c r="M56" s="299"/>
      <c r="N56" s="261">
        <v>0</v>
      </c>
      <c r="O56" s="16" t="s">
        <v>129</v>
      </c>
      <c r="P56" s="13"/>
    </row>
    <row r="57" spans="1:16" ht="18.75" customHeight="1">
      <c r="A57" s="264"/>
      <c r="B57" s="264"/>
      <c r="C57" s="264"/>
      <c r="D57" s="17" t="s">
        <v>70</v>
      </c>
      <c r="E57" s="261">
        <v>0</v>
      </c>
      <c r="F57" s="261">
        <f>G57+J57++L57+N57</f>
        <v>0</v>
      </c>
      <c r="G57" s="261">
        <v>0</v>
      </c>
      <c r="H57" s="261">
        <v>0</v>
      </c>
      <c r="I57" s="261">
        <v>0</v>
      </c>
      <c r="J57" s="261">
        <v>0</v>
      </c>
      <c r="K57" s="261">
        <v>0</v>
      </c>
      <c r="L57" s="298">
        <v>0</v>
      </c>
      <c r="M57" s="298"/>
      <c r="N57" s="261">
        <v>0</v>
      </c>
      <c r="O57" s="16"/>
      <c r="P57" s="13"/>
    </row>
    <row r="58" spans="1:16" ht="18.75" customHeight="1">
      <c r="A58" s="264"/>
      <c r="B58" s="264"/>
      <c r="C58" s="264"/>
      <c r="D58" s="17" t="s">
        <v>69</v>
      </c>
      <c r="E58" s="261">
        <v>65000</v>
      </c>
      <c r="F58" s="261">
        <v>0</v>
      </c>
      <c r="G58" s="261">
        <v>0</v>
      </c>
      <c r="H58" s="261">
        <v>0</v>
      </c>
      <c r="I58" s="261">
        <v>0</v>
      </c>
      <c r="J58" s="261">
        <v>0</v>
      </c>
      <c r="K58" s="261">
        <v>0</v>
      </c>
      <c r="L58" s="298">
        <v>0</v>
      </c>
      <c r="M58" s="298"/>
      <c r="N58" s="261">
        <f>N56</f>
        <v>0</v>
      </c>
      <c r="O58" s="16"/>
      <c r="P58" s="13"/>
    </row>
    <row r="59" spans="1:16" ht="120.75" customHeight="1">
      <c r="A59" s="264" t="s">
        <v>93</v>
      </c>
      <c r="B59" s="264">
        <v>600</v>
      </c>
      <c r="C59" s="264">
        <v>60014</v>
      </c>
      <c r="D59" s="38" t="s">
        <v>433</v>
      </c>
      <c r="E59" s="261">
        <v>100000</v>
      </c>
      <c r="F59" s="261">
        <v>0</v>
      </c>
      <c r="G59" s="261">
        <v>0</v>
      </c>
      <c r="H59" s="261">
        <v>0</v>
      </c>
      <c r="I59" s="261">
        <v>0</v>
      </c>
      <c r="J59" s="261">
        <v>0</v>
      </c>
      <c r="K59" s="261">
        <v>0</v>
      </c>
      <c r="L59" s="299" t="s">
        <v>112</v>
      </c>
      <c r="M59" s="299"/>
      <c r="N59" s="261">
        <v>0</v>
      </c>
      <c r="O59" s="16" t="s">
        <v>129</v>
      </c>
      <c r="P59" s="13"/>
    </row>
    <row r="60" spans="1:16" ht="18.75" customHeight="1">
      <c r="A60" s="264"/>
      <c r="B60" s="264"/>
      <c r="C60" s="264"/>
      <c r="D60" s="17" t="s">
        <v>70</v>
      </c>
      <c r="E60" s="261">
        <v>0</v>
      </c>
      <c r="F60" s="261">
        <f>G60+J60++L60+N60</f>
        <v>0</v>
      </c>
      <c r="G60" s="261">
        <v>0</v>
      </c>
      <c r="H60" s="261">
        <v>0</v>
      </c>
      <c r="I60" s="261">
        <v>0</v>
      </c>
      <c r="J60" s="261">
        <v>0</v>
      </c>
      <c r="K60" s="261">
        <v>0</v>
      </c>
      <c r="L60" s="298">
        <v>0</v>
      </c>
      <c r="M60" s="298"/>
      <c r="N60" s="261">
        <v>0</v>
      </c>
      <c r="O60" s="16"/>
      <c r="P60" s="13"/>
    </row>
    <row r="61" spans="1:16" ht="18.75" customHeight="1">
      <c r="A61" s="264"/>
      <c r="B61" s="264"/>
      <c r="C61" s="264"/>
      <c r="D61" s="17" t="s">
        <v>69</v>
      </c>
      <c r="E61" s="261">
        <v>100000</v>
      </c>
      <c r="F61" s="261">
        <v>0</v>
      </c>
      <c r="G61" s="261">
        <v>0</v>
      </c>
      <c r="H61" s="261">
        <v>0</v>
      </c>
      <c r="I61" s="261">
        <v>0</v>
      </c>
      <c r="J61" s="261">
        <v>0</v>
      </c>
      <c r="K61" s="261">
        <v>0</v>
      </c>
      <c r="L61" s="298">
        <v>0</v>
      </c>
      <c r="M61" s="298"/>
      <c r="N61" s="261">
        <f>N59</f>
        <v>0</v>
      </c>
      <c r="O61" s="16"/>
      <c r="P61" s="13"/>
    </row>
    <row r="62" spans="1:16" ht="98.25" customHeight="1">
      <c r="A62" s="264" t="s">
        <v>89</v>
      </c>
      <c r="B62" s="264">
        <v>600</v>
      </c>
      <c r="C62" s="264">
        <v>60014</v>
      </c>
      <c r="D62" s="38" t="s">
        <v>434</v>
      </c>
      <c r="E62" s="261">
        <v>120000</v>
      </c>
      <c r="F62" s="261">
        <v>0</v>
      </c>
      <c r="G62" s="261">
        <v>0</v>
      </c>
      <c r="H62" s="261">
        <v>0</v>
      </c>
      <c r="I62" s="261">
        <v>0</v>
      </c>
      <c r="J62" s="261">
        <v>0</v>
      </c>
      <c r="K62" s="261">
        <v>0</v>
      </c>
      <c r="L62" s="299" t="s">
        <v>112</v>
      </c>
      <c r="M62" s="299"/>
      <c r="N62" s="261">
        <v>0</v>
      </c>
      <c r="O62" s="16" t="s">
        <v>129</v>
      </c>
      <c r="P62" s="13"/>
    </row>
    <row r="63" spans="1:16" ht="18.75" customHeight="1">
      <c r="A63" s="264"/>
      <c r="B63" s="264"/>
      <c r="C63" s="264"/>
      <c r="D63" s="17" t="s">
        <v>70</v>
      </c>
      <c r="E63" s="261">
        <v>0</v>
      </c>
      <c r="F63" s="261">
        <f>G63+J63++L63+N63</f>
        <v>0</v>
      </c>
      <c r="G63" s="261">
        <v>0</v>
      </c>
      <c r="H63" s="261">
        <v>0</v>
      </c>
      <c r="I63" s="261">
        <v>0</v>
      </c>
      <c r="J63" s="261">
        <v>0</v>
      </c>
      <c r="K63" s="261">
        <v>0</v>
      </c>
      <c r="L63" s="298">
        <v>0</v>
      </c>
      <c r="M63" s="298"/>
      <c r="N63" s="261">
        <v>0</v>
      </c>
      <c r="O63" s="16"/>
      <c r="P63" s="13"/>
    </row>
    <row r="64" spans="1:16" ht="18.75" customHeight="1">
      <c r="A64" s="264"/>
      <c r="B64" s="264"/>
      <c r="C64" s="264"/>
      <c r="D64" s="17" t="s">
        <v>69</v>
      </c>
      <c r="E64" s="261">
        <v>120000</v>
      </c>
      <c r="F64" s="261">
        <v>0</v>
      </c>
      <c r="G64" s="261">
        <v>0</v>
      </c>
      <c r="H64" s="261">
        <v>0</v>
      </c>
      <c r="I64" s="261">
        <v>0</v>
      </c>
      <c r="J64" s="261">
        <v>0</v>
      </c>
      <c r="K64" s="261">
        <v>0</v>
      </c>
      <c r="L64" s="298">
        <v>0</v>
      </c>
      <c r="M64" s="298"/>
      <c r="N64" s="261">
        <f>N62</f>
        <v>0</v>
      </c>
      <c r="O64" s="16"/>
      <c r="P64" s="13"/>
    </row>
    <row r="65" spans="1:16" ht="89.25" customHeight="1">
      <c r="A65" s="264" t="s">
        <v>86</v>
      </c>
      <c r="B65" s="264">
        <v>600</v>
      </c>
      <c r="C65" s="264">
        <v>60014</v>
      </c>
      <c r="D65" s="38" t="s">
        <v>429</v>
      </c>
      <c r="E65" s="261">
        <v>70000</v>
      </c>
      <c r="F65" s="261">
        <v>0</v>
      </c>
      <c r="G65" s="261">
        <v>0</v>
      </c>
      <c r="H65" s="261">
        <v>0</v>
      </c>
      <c r="I65" s="261">
        <v>0</v>
      </c>
      <c r="J65" s="261">
        <v>0</v>
      </c>
      <c r="K65" s="261">
        <v>0</v>
      </c>
      <c r="L65" s="299" t="s">
        <v>112</v>
      </c>
      <c r="M65" s="299"/>
      <c r="N65" s="261">
        <v>0</v>
      </c>
      <c r="O65" s="16" t="s">
        <v>129</v>
      </c>
      <c r="P65" s="13"/>
    </row>
    <row r="66" spans="1:16" ht="18.75" customHeight="1">
      <c r="A66" s="264"/>
      <c r="B66" s="264"/>
      <c r="C66" s="264"/>
      <c r="D66" s="17" t="s">
        <v>70</v>
      </c>
      <c r="E66" s="261">
        <v>0</v>
      </c>
      <c r="F66" s="261">
        <f>G66+J66++L66+N66</f>
        <v>0</v>
      </c>
      <c r="G66" s="261">
        <v>0</v>
      </c>
      <c r="H66" s="261">
        <v>0</v>
      </c>
      <c r="I66" s="261">
        <v>0</v>
      </c>
      <c r="J66" s="261">
        <v>0</v>
      </c>
      <c r="K66" s="261">
        <v>0</v>
      </c>
      <c r="L66" s="298">
        <v>0</v>
      </c>
      <c r="M66" s="298"/>
      <c r="N66" s="261">
        <v>0</v>
      </c>
      <c r="O66" s="16"/>
      <c r="P66" s="13"/>
    </row>
    <row r="67" spans="1:16" ht="18.75" customHeight="1">
      <c r="A67" s="264"/>
      <c r="B67" s="264"/>
      <c r="C67" s="264"/>
      <c r="D67" s="17" t="s">
        <v>69</v>
      </c>
      <c r="E67" s="261">
        <v>70000</v>
      </c>
      <c r="F67" s="261">
        <v>0</v>
      </c>
      <c r="G67" s="261">
        <v>0</v>
      </c>
      <c r="H67" s="261">
        <v>0</v>
      </c>
      <c r="I67" s="261">
        <v>0</v>
      </c>
      <c r="J67" s="261">
        <v>0</v>
      </c>
      <c r="K67" s="261">
        <v>0</v>
      </c>
      <c r="L67" s="298">
        <v>0</v>
      </c>
      <c r="M67" s="298"/>
      <c r="N67" s="261">
        <f>N65</f>
        <v>0</v>
      </c>
      <c r="O67" s="16"/>
      <c r="P67" s="13"/>
    </row>
    <row r="68" spans="1:16" ht="101.25" customHeight="1">
      <c r="A68" s="264" t="s">
        <v>83</v>
      </c>
      <c r="B68" s="264">
        <v>600</v>
      </c>
      <c r="C68" s="264">
        <v>60014</v>
      </c>
      <c r="D68" s="38" t="s">
        <v>430</v>
      </c>
      <c r="E68" s="261">
        <v>70000</v>
      </c>
      <c r="F68" s="261">
        <v>0</v>
      </c>
      <c r="G68" s="261">
        <v>0</v>
      </c>
      <c r="H68" s="261">
        <v>0</v>
      </c>
      <c r="I68" s="261">
        <v>0</v>
      </c>
      <c r="J68" s="261">
        <v>0</v>
      </c>
      <c r="K68" s="261">
        <v>0</v>
      </c>
      <c r="L68" s="299" t="s">
        <v>112</v>
      </c>
      <c r="M68" s="299"/>
      <c r="N68" s="261">
        <v>0</v>
      </c>
      <c r="O68" s="16" t="s">
        <v>129</v>
      </c>
      <c r="P68" s="13"/>
    </row>
    <row r="69" spans="1:16" ht="18.75" customHeight="1">
      <c r="A69" s="264"/>
      <c r="B69" s="264"/>
      <c r="C69" s="264"/>
      <c r="D69" s="17" t="s">
        <v>70</v>
      </c>
      <c r="E69" s="261">
        <v>0</v>
      </c>
      <c r="F69" s="261">
        <f>G69+J69++L69+N69</f>
        <v>0</v>
      </c>
      <c r="G69" s="261">
        <v>0</v>
      </c>
      <c r="H69" s="261">
        <v>0</v>
      </c>
      <c r="I69" s="261">
        <v>0</v>
      </c>
      <c r="J69" s="261">
        <v>0</v>
      </c>
      <c r="K69" s="261">
        <v>0</v>
      </c>
      <c r="L69" s="298">
        <v>0</v>
      </c>
      <c r="M69" s="298"/>
      <c r="N69" s="261">
        <v>0</v>
      </c>
      <c r="O69" s="16"/>
      <c r="P69" s="13"/>
    </row>
    <row r="70" spans="1:16" ht="18.75" customHeight="1">
      <c r="A70" s="264"/>
      <c r="B70" s="264"/>
      <c r="C70" s="264"/>
      <c r="D70" s="17" t="s">
        <v>69</v>
      </c>
      <c r="E70" s="261">
        <v>70000</v>
      </c>
      <c r="F70" s="261">
        <v>0</v>
      </c>
      <c r="G70" s="261">
        <v>0</v>
      </c>
      <c r="H70" s="261">
        <v>0</v>
      </c>
      <c r="I70" s="261">
        <v>0</v>
      </c>
      <c r="J70" s="261">
        <v>0</v>
      </c>
      <c r="K70" s="261">
        <v>0</v>
      </c>
      <c r="L70" s="298">
        <v>0</v>
      </c>
      <c r="M70" s="298"/>
      <c r="N70" s="261">
        <f>N68</f>
        <v>0</v>
      </c>
      <c r="O70" s="16"/>
      <c r="P70" s="13"/>
    </row>
    <row r="71" spans="1:16" ht="52.5" customHeight="1">
      <c r="A71" s="264" t="s">
        <v>81</v>
      </c>
      <c r="B71" s="264">
        <v>700</v>
      </c>
      <c r="C71" s="264">
        <v>70005</v>
      </c>
      <c r="D71" s="196" t="s">
        <v>436</v>
      </c>
      <c r="E71" s="261">
        <v>41897395</v>
      </c>
      <c r="F71" s="261">
        <v>18373207</v>
      </c>
      <c r="G71" s="261">
        <v>5750027</v>
      </c>
      <c r="H71" s="261">
        <v>0</v>
      </c>
      <c r="I71" s="261">
        <v>0</v>
      </c>
      <c r="J71" s="261">
        <v>0</v>
      </c>
      <c r="K71" s="261">
        <v>0</v>
      </c>
      <c r="L71" s="299" t="s">
        <v>435</v>
      </c>
      <c r="M71" s="299"/>
      <c r="N71" s="261">
        <v>0</v>
      </c>
      <c r="O71" s="16" t="s">
        <v>71</v>
      </c>
      <c r="P71" s="13"/>
    </row>
    <row r="72" spans="1:16" ht="12.75" customHeight="1">
      <c r="A72" s="264"/>
      <c r="B72" s="264"/>
      <c r="C72" s="264"/>
      <c r="D72" s="17" t="s">
        <v>70</v>
      </c>
      <c r="E72" s="261">
        <v>0</v>
      </c>
      <c r="F72" s="261">
        <f>G72+J72++L72+N72</f>
        <v>0</v>
      </c>
      <c r="G72" s="261">
        <v>0</v>
      </c>
      <c r="H72" s="261">
        <v>0</v>
      </c>
      <c r="I72" s="261">
        <v>0</v>
      </c>
      <c r="J72" s="261">
        <v>0</v>
      </c>
      <c r="K72" s="261">
        <v>0</v>
      </c>
      <c r="L72" s="298">
        <v>0</v>
      </c>
      <c r="M72" s="298"/>
      <c r="N72" s="261">
        <v>0</v>
      </c>
      <c r="O72" s="16"/>
      <c r="P72" s="13"/>
    </row>
    <row r="73" spans="1:16" ht="12.75" customHeight="1">
      <c r="A73" s="264"/>
      <c r="B73" s="264"/>
      <c r="C73" s="264"/>
      <c r="D73" s="17" t="s">
        <v>69</v>
      </c>
      <c r="E73" s="261">
        <v>41897395</v>
      </c>
      <c r="F73" s="261">
        <v>18373207</v>
      </c>
      <c r="G73" s="261">
        <v>5750027</v>
      </c>
      <c r="H73" s="261">
        <v>0</v>
      </c>
      <c r="I73" s="261">
        <v>0</v>
      </c>
      <c r="J73" s="261">
        <v>0</v>
      </c>
      <c r="K73" s="261">
        <v>0</v>
      </c>
      <c r="L73" s="298">
        <v>12623180</v>
      </c>
      <c r="M73" s="298"/>
      <c r="N73" s="261">
        <f>N71</f>
        <v>0</v>
      </c>
      <c r="O73" s="16"/>
      <c r="P73" s="13"/>
    </row>
    <row r="74" spans="1:16" ht="45" customHeight="1">
      <c r="A74" s="264" t="s">
        <v>78</v>
      </c>
      <c r="B74" s="264">
        <v>700</v>
      </c>
      <c r="C74" s="264">
        <v>70005</v>
      </c>
      <c r="D74" s="17" t="s">
        <v>128</v>
      </c>
      <c r="E74" s="261">
        <v>139550</v>
      </c>
      <c r="F74" s="261">
        <f>G74</f>
        <v>35000</v>
      </c>
      <c r="G74" s="261">
        <f>SUM(G75:G76)</f>
        <v>35000</v>
      </c>
      <c r="H74" s="261">
        <v>0</v>
      </c>
      <c r="I74" s="261">
        <v>0</v>
      </c>
      <c r="J74" s="261">
        <v>0</v>
      </c>
      <c r="K74" s="261">
        <v>0</v>
      </c>
      <c r="L74" s="299" t="s">
        <v>79</v>
      </c>
      <c r="M74" s="299"/>
      <c r="N74" s="261">
        <v>0</v>
      </c>
      <c r="O74" s="16" t="s">
        <v>71</v>
      </c>
      <c r="P74" s="13"/>
    </row>
    <row r="75" spans="1:16" ht="12.75" customHeight="1">
      <c r="A75" s="264"/>
      <c r="B75" s="264"/>
      <c r="C75" s="264"/>
      <c r="D75" s="17" t="s">
        <v>70</v>
      </c>
      <c r="E75" s="261">
        <v>0</v>
      </c>
      <c r="F75" s="261">
        <v>0</v>
      </c>
      <c r="G75" s="261">
        <v>0</v>
      </c>
      <c r="H75" s="261">
        <v>0</v>
      </c>
      <c r="I75" s="261">
        <v>0</v>
      </c>
      <c r="J75" s="261">
        <v>0</v>
      </c>
      <c r="K75" s="261">
        <v>0</v>
      </c>
      <c r="L75" s="298">
        <v>0</v>
      </c>
      <c r="M75" s="298"/>
      <c r="N75" s="261">
        <v>0</v>
      </c>
      <c r="O75" s="16"/>
      <c r="P75" s="13"/>
    </row>
    <row r="76" spans="1:16" ht="12.75" customHeight="1">
      <c r="A76" s="264"/>
      <c r="B76" s="264"/>
      <c r="C76" s="264"/>
      <c r="D76" s="17" t="s">
        <v>69</v>
      </c>
      <c r="E76" s="261">
        <f>E74</f>
        <v>139550</v>
      </c>
      <c r="F76" s="261">
        <f>G76</f>
        <v>35000</v>
      </c>
      <c r="G76" s="261">
        <v>35000</v>
      </c>
      <c r="H76" s="261">
        <v>0</v>
      </c>
      <c r="I76" s="261">
        <v>0</v>
      </c>
      <c r="J76" s="261">
        <v>0</v>
      </c>
      <c r="K76" s="261">
        <v>0</v>
      </c>
      <c r="L76" s="298">
        <v>0</v>
      </c>
      <c r="M76" s="298"/>
      <c r="N76" s="261">
        <f>N74</f>
        <v>0</v>
      </c>
      <c r="O76" s="16"/>
      <c r="P76" s="13"/>
    </row>
    <row r="77" spans="1:16" ht="71.25" customHeight="1">
      <c r="A77" s="264" t="s">
        <v>76</v>
      </c>
      <c r="B77" s="182" t="s">
        <v>127</v>
      </c>
      <c r="C77" s="264" t="s">
        <v>126</v>
      </c>
      <c r="D77" s="17" t="s">
        <v>125</v>
      </c>
      <c r="E77" s="261">
        <f>SUM(E78:E80)</f>
        <v>6870299</v>
      </c>
      <c r="F77" s="261">
        <f>SUM(F78:F80)</f>
        <v>6756715.100000001</v>
      </c>
      <c r="G77" s="261">
        <f>SUM(G78:G80)</f>
        <v>1817964.92</v>
      </c>
      <c r="H77" s="261">
        <v>0</v>
      </c>
      <c r="I77" s="261">
        <v>0</v>
      </c>
      <c r="J77" s="261">
        <v>0</v>
      </c>
      <c r="K77" s="261">
        <v>0</v>
      </c>
      <c r="L77" s="299" t="s">
        <v>124</v>
      </c>
      <c r="M77" s="299"/>
      <c r="N77" s="261">
        <f>SUM(N78:N80)</f>
        <v>4927064.180000001</v>
      </c>
      <c r="O77" s="16" t="s">
        <v>71</v>
      </c>
      <c r="P77" s="13"/>
    </row>
    <row r="78" spans="1:16" ht="12.75" customHeight="1">
      <c r="A78" s="264"/>
      <c r="B78" s="264"/>
      <c r="C78" s="264"/>
      <c r="D78" s="17" t="s">
        <v>70</v>
      </c>
      <c r="E78" s="261">
        <v>44404</v>
      </c>
      <c r="F78" s="261">
        <f>G78+H78+N78</f>
        <v>31336.1</v>
      </c>
      <c r="G78" s="37">
        <v>4700.82</v>
      </c>
      <c r="H78" s="261">
        <v>0</v>
      </c>
      <c r="I78" s="261">
        <v>0</v>
      </c>
      <c r="J78" s="261">
        <v>0</v>
      </c>
      <c r="K78" s="261">
        <v>0</v>
      </c>
      <c r="L78" s="298">
        <v>0</v>
      </c>
      <c r="M78" s="298"/>
      <c r="N78" s="37">
        <v>26635.28</v>
      </c>
      <c r="O78" s="183"/>
      <c r="P78" s="13"/>
    </row>
    <row r="79" spans="1:16" ht="22.5" customHeight="1">
      <c r="A79" s="264"/>
      <c r="B79" s="264"/>
      <c r="C79" s="264"/>
      <c r="D79" s="17" t="s">
        <v>123</v>
      </c>
      <c r="E79" s="261">
        <v>5752139.14</v>
      </c>
      <c r="F79" s="261">
        <f>G79+N79+L79</f>
        <v>5752139.140000001</v>
      </c>
      <c r="G79" s="261">
        <v>851710.24</v>
      </c>
      <c r="H79" s="261">
        <v>0</v>
      </c>
      <c r="I79" s="261">
        <v>0</v>
      </c>
      <c r="J79" s="261">
        <v>0</v>
      </c>
      <c r="K79" s="261">
        <v>0</v>
      </c>
      <c r="L79" s="298">
        <v>0</v>
      </c>
      <c r="M79" s="298"/>
      <c r="N79" s="261">
        <v>4900428.9</v>
      </c>
      <c r="O79" s="183"/>
      <c r="P79" s="13"/>
    </row>
    <row r="80" spans="1:16" ht="22.5" customHeight="1">
      <c r="A80" s="264"/>
      <c r="B80" s="264"/>
      <c r="C80" s="264"/>
      <c r="D80" s="17" t="s">
        <v>122</v>
      </c>
      <c r="E80" s="261">
        <v>1073755.86</v>
      </c>
      <c r="F80" s="261">
        <f>G80+H80+L80</f>
        <v>973239.86</v>
      </c>
      <c r="G80" s="261">
        <v>961553.86</v>
      </c>
      <c r="H80" s="261">
        <v>0</v>
      </c>
      <c r="I80" s="261">
        <v>0</v>
      </c>
      <c r="J80" s="261">
        <v>0</v>
      </c>
      <c r="K80" s="261">
        <v>0</v>
      </c>
      <c r="L80" s="298">
        <v>11686</v>
      </c>
      <c r="M80" s="298"/>
      <c r="N80" s="261">
        <v>0</v>
      </c>
      <c r="O80" s="183"/>
      <c r="P80" s="13"/>
    </row>
    <row r="81" spans="1:16" ht="67.5" customHeight="1">
      <c r="A81" s="264" t="s">
        <v>74</v>
      </c>
      <c r="B81" s="264">
        <v>710</v>
      </c>
      <c r="C81" s="264">
        <v>71012</v>
      </c>
      <c r="D81" s="17" t="s">
        <v>121</v>
      </c>
      <c r="E81" s="261">
        <v>178618</v>
      </c>
      <c r="F81" s="261">
        <f>SUM(F82:F83)</f>
        <v>18681</v>
      </c>
      <c r="G81" s="261">
        <f>SUM(G82:G83)</f>
        <v>18681</v>
      </c>
      <c r="H81" s="261">
        <v>0</v>
      </c>
      <c r="I81" s="261">
        <v>0</v>
      </c>
      <c r="J81" s="261">
        <v>0</v>
      </c>
      <c r="K81" s="261">
        <v>0</v>
      </c>
      <c r="L81" s="299" t="s">
        <v>120</v>
      </c>
      <c r="M81" s="299"/>
      <c r="N81" s="261">
        <f>SUM(N82:N83)</f>
        <v>0</v>
      </c>
      <c r="O81" s="16" t="s">
        <v>71</v>
      </c>
      <c r="P81" s="13"/>
    </row>
    <row r="82" spans="1:16" ht="12.75" customHeight="1">
      <c r="A82" s="264"/>
      <c r="B82" s="264"/>
      <c r="C82" s="264"/>
      <c r="D82" s="17" t="s">
        <v>70</v>
      </c>
      <c r="E82" s="261">
        <v>178618</v>
      </c>
      <c r="F82" s="261">
        <f>G82+J82+N82+L82</f>
        <v>18681</v>
      </c>
      <c r="G82" s="261">
        <v>18681</v>
      </c>
      <c r="H82" s="261">
        <v>0</v>
      </c>
      <c r="I82" s="261">
        <v>0</v>
      </c>
      <c r="J82" s="261">
        <v>0</v>
      </c>
      <c r="K82" s="261">
        <v>0</v>
      </c>
      <c r="L82" s="298">
        <v>0</v>
      </c>
      <c r="M82" s="298"/>
      <c r="N82" s="261">
        <v>0</v>
      </c>
      <c r="O82" s="16"/>
      <c r="P82" s="13"/>
    </row>
    <row r="83" spans="1:16" ht="12.75" customHeight="1">
      <c r="A83" s="264"/>
      <c r="B83" s="264"/>
      <c r="C83" s="264"/>
      <c r="D83" s="17" t="s">
        <v>69</v>
      </c>
      <c r="E83" s="261">
        <v>0</v>
      </c>
      <c r="F83" s="261">
        <f>G83+J83+N83</f>
        <v>0</v>
      </c>
      <c r="G83" s="261">
        <v>0</v>
      </c>
      <c r="H83" s="261">
        <v>0</v>
      </c>
      <c r="I83" s="261">
        <v>0</v>
      </c>
      <c r="J83" s="261">
        <v>0</v>
      </c>
      <c r="K83" s="261">
        <v>0</v>
      </c>
      <c r="L83" s="298">
        <v>0</v>
      </c>
      <c r="M83" s="298"/>
      <c r="N83" s="261">
        <v>0</v>
      </c>
      <c r="O83" s="16"/>
      <c r="P83" s="13"/>
    </row>
    <row r="84" spans="1:16" ht="86.25" customHeight="1">
      <c r="A84" s="264" t="s">
        <v>146</v>
      </c>
      <c r="B84" s="264">
        <v>710</v>
      </c>
      <c r="C84" s="264">
        <v>71012</v>
      </c>
      <c r="D84" s="17" t="s">
        <v>273</v>
      </c>
      <c r="E84" s="261">
        <v>197030</v>
      </c>
      <c r="F84" s="261">
        <f>SUM(F85:F86)</f>
        <v>96656</v>
      </c>
      <c r="G84" s="261">
        <f>SUM(G85:G86)</f>
        <v>0</v>
      </c>
      <c r="H84" s="261">
        <v>0</v>
      </c>
      <c r="I84" s="261">
        <v>0</v>
      </c>
      <c r="J84" s="261">
        <v>0</v>
      </c>
      <c r="K84" s="261">
        <v>0</v>
      </c>
      <c r="L84" s="299" t="s">
        <v>274</v>
      </c>
      <c r="M84" s="299"/>
      <c r="N84" s="261">
        <f>SUM(N85:N86)</f>
        <v>0</v>
      </c>
      <c r="O84" s="16" t="s">
        <v>71</v>
      </c>
      <c r="P84" s="13"/>
    </row>
    <row r="85" spans="1:16" ht="12.75" customHeight="1">
      <c r="A85" s="264"/>
      <c r="B85" s="264"/>
      <c r="C85" s="264"/>
      <c r="D85" s="17" t="s">
        <v>70</v>
      </c>
      <c r="E85" s="261">
        <v>197030</v>
      </c>
      <c r="F85" s="261">
        <f>G85+J85+N85+L85</f>
        <v>96656</v>
      </c>
      <c r="G85" s="261">
        <v>0</v>
      </c>
      <c r="H85" s="261">
        <v>0</v>
      </c>
      <c r="I85" s="261">
        <v>0</v>
      </c>
      <c r="J85" s="261">
        <v>0</v>
      </c>
      <c r="K85" s="261">
        <v>0</v>
      </c>
      <c r="L85" s="298">
        <v>96656</v>
      </c>
      <c r="M85" s="298"/>
      <c r="N85" s="261">
        <v>0</v>
      </c>
      <c r="O85" s="16"/>
      <c r="P85" s="13"/>
    </row>
    <row r="86" spans="1:16" ht="12.75" customHeight="1">
      <c r="A86" s="264"/>
      <c r="B86" s="264"/>
      <c r="C86" s="264"/>
      <c r="D86" s="17" t="s">
        <v>69</v>
      </c>
      <c r="E86" s="261">
        <v>0</v>
      </c>
      <c r="F86" s="261">
        <f>G86+J86+N86</f>
        <v>0</v>
      </c>
      <c r="G86" s="261">
        <v>0</v>
      </c>
      <c r="H86" s="261">
        <v>0</v>
      </c>
      <c r="I86" s="261">
        <v>0</v>
      </c>
      <c r="J86" s="261">
        <v>0</v>
      </c>
      <c r="K86" s="261">
        <v>0</v>
      </c>
      <c r="L86" s="298">
        <v>0</v>
      </c>
      <c r="M86" s="298"/>
      <c r="N86" s="261">
        <v>0</v>
      </c>
      <c r="O86" s="16"/>
      <c r="P86" s="13"/>
    </row>
    <row r="87" spans="1:16" ht="39.75" customHeight="1">
      <c r="A87" s="36" t="s">
        <v>167</v>
      </c>
      <c r="B87" s="23">
        <v>710</v>
      </c>
      <c r="C87" s="23">
        <v>71012</v>
      </c>
      <c r="D87" s="22" t="s">
        <v>118</v>
      </c>
      <c r="E87" s="34">
        <v>50000</v>
      </c>
      <c r="F87" s="34">
        <f>SUM(F88:F89)</f>
        <v>50000</v>
      </c>
      <c r="G87" s="34">
        <f>SUM(G88:G89)</f>
        <v>50000</v>
      </c>
      <c r="H87" s="34">
        <v>0</v>
      </c>
      <c r="I87" s="34">
        <v>0</v>
      </c>
      <c r="J87" s="34">
        <v>0</v>
      </c>
      <c r="K87" s="34">
        <v>0</v>
      </c>
      <c r="L87" s="309" t="s">
        <v>72</v>
      </c>
      <c r="M87" s="310"/>
      <c r="N87" s="34">
        <f>SUM(N88:N89)</f>
        <v>0</v>
      </c>
      <c r="O87" s="33" t="s">
        <v>71</v>
      </c>
      <c r="P87" s="13"/>
    </row>
    <row r="88" spans="1:16" ht="16.5" customHeight="1">
      <c r="A88" s="36"/>
      <c r="B88" s="36"/>
      <c r="C88" s="36"/>
      <c r="D88" s="35" t="s">
        <v>70</v>
      </c>
      <c r="E88" s="34">
        <v>0</v>
      </c>
      <c r="F88" s="34">
        <f>G88+J88+N88+L88</f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11">
        <v>0</v>
      </c>
      <c r="M88" s="312"/>
      <c r="N88" s="34">
        <v>0</v>
      </c>
      <c r="O88" s="33"/>
      <c r="P88" s="13"/>
    </row>
    <row r="89" spans="1:16" ht="18.75" customHeight="1">
      <c r="A89" s="36"/>
      <c r="B89" s="36"/>
      <c r="C89" s="36"/>
      <c r="D89" s="35" t="s">
        <v>69</v>
      </c>
      <c r="E89" s="34">
        <v>50000</v>
      </c>
      <c r="F89" s="34">
        <f>G89+J89+N89</f>
        <v>50000</v>
      </c>
      <c r="G89" s="34">
        <v>50000</v>
      </c>
      <c r="H89" s="34">
        <v>0</v>
      </c>
      <c r="I89" s="34">
        <v>0</v>
      </c>
      <c r="J89" s="34">
        <v>0</v>
      </c>
      <c r="K89" s="34">
        <v>0</v>
      </c>
      <c r="L89" s="311">
        <v>0</v>
      </c>
      <c r="M89" s="312"/>
      <c r="N89" s="34">
        <v>0</v>
      </c>
      <c r="O89" s="33"/>
      <c r="P89" s="13"/>
    </row>
    <row r="90" spans="1:16" ht="80.25" customHeight="1">
      <c r="A90" s="264" t="s">
        <v>235</v>
      </c>
      <c r="B90" s="264">
        <v>710</v>
      </c>
      <c r="C90" s="264">
        <v>71095</v>
      </c>
      <c r="D90" s="17" t="s">
        <v>116</v>
      </c>
      <c r="E90" s="261">
        <f>SUM(E91:E92)</f>
        <v>3002600</v>
      </c>
      <c r="F90" s="261">
        <f>G90+J90+N90</f>
        <v>1343494</v>
      </c>
      <c r="G90" s="261">
        <f>SUM(G91:G92)</f>
        <v>201524</v>
      </c>
      <c r="H90" s="261">
        <v>0</v>
      </c>
      <c r="I90" s="261">
        <v>0</v>
      </c>
      <c r="J90" s="261">
        <v>0</v>
      </c>
      <c r="K90" s="261">
        <v>0</v>
      </c>
      <c r="L90" s="299" t="s">
        <v>79</v>
      </c>
      <c r="M90" s="299"/>
      <c r="N90" s="261">
        <f>SUM(N91:N92)</f>
        <v>1141970</v>
      </c>
      <c r="O90" s="16" t="s">
        <v>71</v>
      </c>
      <c r="P90" s="13"/>
    </row>
    <row r="91" spans="1:16" ht="12.75" customHeight="1">
      <c r="A91" s="264"/>
      <c r="B91" s="264"/>
      <c r="C91" s="264"/>
      <c r="D91" s="17" t="s">
        <v>70</v>
      </c>
      <c r="E91" s="261">
        <v>18000</v>
      </c>
      <c r="F91" s="261">
        <f>G91+J91+N91</f>
        <v>18000</v>
      </c>
      <c r="G91" s="261">
        <v>2700</v>
      </c>
      <c r="H91" s="261">
        <v>0</v>
      </c>
      <c r="I91" s="261">
        <v>0</v>
      </c>
      <c r="J91" s="261">
        <v>0</v>
      </c>
      <c r="K91" s="261">
        <v>0</v>
      </c>
      <c r="L91" s="298">
        <v>0</v>
      </c>
      <c r="M91" s="298"/>
      <c r="N91" s="261">
        <v>15300</v>
      </c>
      <c r="O91" s="16"/>
      <c r="P91" s="13"/>
    </row>
    <row r="92" spans="1:16" ht="19.5" customHeight="1">
      <c r="A92" s="264"/>
      <c r="B92" s="264"/>
      <c r="C92" s="264"/>
      <c r="D92" s="17" t="s">
        <v>69</v>
      </c>
      <c r="E92" s="261">
        <v>2984600</v>
      </c>
      <c r="F92" s="261">
        <f>G92+J92+N92</f>
        <v>1325494</v>
      </c>
      <c r="G92" s="261">
        <v>198824</v>
      </c>
      <c r="H92" s="261">
        <v>0</v>
      </c>
      <c r="I92" s="261">
        <v>0</v>
      </c>
      <c r="J92" s="261">
        <v>0</v>
      </c>
      <c r="K92" s="261">
        <v>0</v>
      </c>
      <c r="L92" s="298">
        <v>0</v>
      </c>
      <c r="M92" s="298"/>
      <c r="N92" s="261">
        <v>1126670</v>
      </c>
      <c r="O92" s="16"/>
      <c r="P92" s="13"/>
    </row>
    <row r="93" spans="1:16" ht="78" customHeight="1">
      <c r="A93" s="264" t="s">
        <v>169</v>
      </c>
      <c r="B93" s="264">
        <v>710</v>
      </c>
      <c r="C93" s="264">
        <v>71095</v>
      </c>
      <c r="D93" s="19" t="s">
        <v>114</v>
      </c>
      <c r="E93" s="261">
        <v>5000</v>
      </c>
      <c r="F93" s="261">
        <f>G93+J93+N93</f>
        <v>5000</v>
      </c>
      <c r="G93" s="261">
        <v>5000</v>
      </c>
      <c r="H93" s="261">
        <v>0</v>
      </c>
      <c r="I93" s="261">
        <v>0</v>
      </c>
      <c r="J93" s="261">
        <v>0</v>
      </c>
      <c r="K93" s="261">
        <v>0</v>
      </c>
      <c r="L93" s="299" t="s">
        <v>79</v>
      </c>
      <c r="M93" s="299"/>
      <c r="N93" s="261">
        <v>0</v>
      </c>
      <c r="O93" s="16" t="s">
        <v>71</v>
      </c>
      <c r="P93" s="13"/>
    </row>
    <row r="94" spans="1:16" ht="12.75" customHeight="1">
      <c r="A94" s="264"/>
      <c r="B94" s="264"/>
      <c r="C94" s="264"/>
      <c r="D94" s="17" t="s">
        <v>70</v>
      </c>
      <c r="E94" s="261">
        <f>E93</f>
        <v>5000</v>
      </c>
      <c r="F94" s="261">
        <f>F93</f>
        <v>5000</v>
      </c>
      <c r="G94" s="261">
        <f>G93</f>
        <v>5000</v>
      </c>
      <c r="H94" s="261">
        <v>0</v>
      </c>
      <c r="I94" s="261">
        <v>0</v>
      </c>
      <c r="J94" s="261">
        <v>0</v>
      </c>
      <c r="K94" s="261">
        <v>0</v>
      </c>
      <c r="L94" s="298">
        <v>0</v>
      </c>
      <c r="M94" s="298"/>
      <c r="N94" s="261">
        <v>0</v>
      </c>
      <c r="O94" s="16"/>
      <c r="P94" s="13"/>
    </row>
    <row r="95" spans="1:16" ht="12.75" customHeight="1">
      <c r="A95" s="264"/>
      <c r="B95" s="264"/>
      <c r="C95" s="264"/>
      <c r="D95" s="17" t="s">
        <v>69</v>
      </c>
      <c r="E95" s="261">
        <v>0</v>
      </c>
      <c r="F95" s="261">
        <v>0</v>
      </c>
      <c r="G95" s="261">
        <v>0</v>
      </c>
      <c r="H95" s="261">
        <v>0</v>
      </c>
      <c r="I95" s="261">
        <v>0</v>
      </c>
      <c r="J95" s="261">
        <v>0</v>
      </c>
      <c r="K95" s="261">
        <v>0</v>
      </c>
      <c r="L95" s="298">
        <v>0</v>
      </c>
      <c r="M95" s="298"/>
      <c r="N95" s="261">
        <f>N93</f>
        <v>0</v>
      </c>
      <c r="O95" s="16"/>
      <c r="P95" s="13"/>
    </row>
    <row r="96" spans="1:16" ht="48.75" customHeight="1">
      <c r="A96" s="264" t="s">
        <v>170</v>
      </c>
      <c r="B96" s="264">
        <v>750</v>
      </c>
      <c r="C96" s="264">
        <v>75020</v>
      </c>
      <c r="D96" s="17" t="s">
        <v>198</v>
      </c>
      <c r="E96" s="261">
        <v>65978</v>
      </c>
      <c r="F96" s="261">
        <f>G96+J96+N96</f>
        <v>32989</v>
      </c>
      <c r="G96" s="261">
        <v>32989</v>
      </c>
      <c r="H96" s="261">
        <v>0</v>
      </c>
      <c r="I96" s="261">
        <v>0</v>
      </c>
      <c r="J96" s="261">
        <v>0</v>
      </c>
      <c r="K96" s="261">
        <v>0</v>
      </c>
      <c r="L96" s="299" t="s">
        <v>79</v>
      </c>
      <c r="M96" s="299"/>
      <c r="N96" s="261">
        <v>0</v>
      </c>
      <c r="O96" s="16" t="s">
        <v>71</v>
      </c>
      <c r="P96" s="13"/>
    </row>
    <row r="97" spans="1:16" ht="12.75" customHeight="1">
      <c r="A97" s="264"/>
      <c r="B97" s="264"/>
      <c r="C97" s="264"/>
      <c r="D97" s="17" t="s">
        <v>70</v>
      </c>
      <c r="E97" s="261">
        <f>E96</f>
        <v>65978</v>
      </c>
      <c r="F97" s="261">
        <f>F96</f>
        <v>32989</v>
      </c>
      <c r="G97" s="261">
        <f>G96</f>
        <v>32989</v>
      </c>
      <c r="H97" s="261">
        <v>0</v>
      </c>
      <c r="I97" s="261">
        <v>0</v>
      </c>
      <c r="J97" s="261">
        <v>0</v>
      </c>
      <c r="K97" s="261">
        <v>0</v>
      </c>
      <c r="L97" s="298">
        <v>0</v>
      </c>
      <c r="M97" s="298"/>
      <c r="N97" s="261">
        <v>0</v>
      </c>
      <c r="O97" s="16"/>
      <c r="P97" s="13"/>
    </row>
    <row r="98" spans="1:16" ht="12.75" customHeight="1">
      <c r="A98" s="264"/>
      <c r="B98" s="264"/>
      <c r="C98" s="264"/>
      <c r="D98" s="17" t="s">
        <v>69</v>
      </c>
      <c r="E98" s="261">
        <v>0</v>
      </c>
      <c r="F98" s="261">
        <v>0</v>
      </c>
      <c r="G98" s="261">
        <v>0</v>
      </c>
      <c r="H98" s="261">
        <v>0</v>
      </c>
      <c r="I98" s="261">
        <v>0</v>
      </c>
      <c r="J98" s="261">
        <v>0</v>
      </c>
      <c r="K98" s="261">
        <v>0</v>
      </c>
      <c r="L98" s="298">
        <v>0</v>
      </c>
      <c r="M98" s="298"/>
      <c r="N98" s="261">
        <f>N96</f>
        <v>0</v>
      </c>
      <c r="O98" s="16"/>
      <c r="P98" s="13"/>
    </row>
    <row r="99" spans="1:16" ht="57.75" customHeight="1">
      <c r="A99" s="264" t="s">
        <v>173</v>
      </c>
      <c r="B99" s="264">
        <v>750</v>
      </c>
      <c r="C99" s="264">
        <v>75020</v>
      </c>
      <c r="D99" s="19" t="s">
        <v>484</v>
      </c>
      <c r="E99" s="261">
        <v>4966178</v>
      </c>
      <c r="F99" s="261">
        <f>F101</f>
        <v>4761253</v>
      </c>
      <c r="G99" s="261">
        <v>2261253</v>
      </c>
      <c r="H99" s="261">
        <v>0</v>
      </c>
      <c r="I99" s="261">
        <v>0</v>
      </c>
      <c r="J99" s="261">
        <v>0</v>
      </c>
      <c r="K99" s="261">
        <v>0</v>
      </c>
      <c r="L99" s="299" t="s">
        <v>236</v>
      </c>
      <c r="M99" s="299"/>
      <c r="N99" s="261">
        <v>0</v>
      </c>
      <c r="O99" s="16" t="s">
        <v>71</v>
      </c>
      <c r="P99" s="13"/>
    </row>
    <row r="100" spans="1:16" ht="12.75" customHeight="1">
      <c r="A100" s="264"/>
      <c r="B100" s="264"/>
      <c r="C100" s="264"/>
      <c r="D100" s="17" t="s">
        <v>70</v>
      </c>
      <c r="E100" s="261">
        <v>0</v>
      </c>
      <c r="F100" s="261">
        <v>0</v>
      </c>
      <c r="G100" s="261">
        <v>0</v>
      </c>
      <c r="H100" s="261">
        <v>0</v>
      </c>
      <c r="I100" s="261">
        <v>0</v>
      </c>
      <c r="J100" s="261">
        <v>0</v>
      </c>
      <c r="K100" s="261">
        <v>0</v>
      </c>
      <c r="L100" s="298">
        <v>0</v>
      </c>
      <c r="M100" s="298"/>
      <c r="N100" s="261">
        <f>N99</f>
        <v>0</v>
      </c>
      <c r="O100" s="16"/>
      <c r="P100" s="13"/>
    </row>
    <row r="101" spans="1:16" ht="12.75" customHeight="1">
      <c r="A101" s="264"/>
      <c r="B101" s="264"/>
      <c r="C101" s="264"/>
      <c r="D101" s="17" t="s">
        <v>69</v>
      </c>
      <c r="E101" s="261">
        <f>E99</f>
        <v>4966178</v>
      </c>
      <c r="F101" s="261">
        <f>G101+J101+L101+N101</f>
        <v>4761253</v>
      </c>
      <c r="G101" s="261">
        <f>G99</f>
        <v>2261253</v>
      </c>
      <c r="H101" s="261">
        <v>0</v>
      </c>
      <c r="I101" s="261">
        <v>0</v>
      </c>
      <c r="J101" s="261">
        <v>0</v>
      </c>
      <c r="K101" s="261">
        <v>0</v>
      </c>
      <c r="L101" s="298">
        <v>2500000</v>
      </c>
      <c r="M101" s="298"/>
      <c r="N101" s="261">
        <v>0</v>
      </c>
      <c r="O101" s="16"/>
      <c r="P101" s="13"/>
    </row>
    <row r="102" spans="1:16" ht="91.5" customHeight="1">
      <c r="A102" s="264" t="s">
        <v>176</v>
      </c>
      <c r="B102" s="264">
        <v>750</v>
      </c>
      <c r="C102" s="264">
        <v>75020</v>
      </c>
      <c r="D102" s="19" t="s">
        <v>485</v>
      </c>
      <c r="E102" s="261">
        <v>9840</v>
      </c>
      <c r="F102" s="261">
        <f>F104</f>
        <v>0</v>
      </c>
      <c r="G102" s="261">
        <v>0</v>
      </c>
      <c r="H102" s="261">
        <v>0</v>
      </c>
      <c r="I102" s="261">
        <v>0</v>
      </c>
      <c r="J102" s="261">
        <v>0</v>
      </c>
      <c r="K102" s="261">
        <v>0</v>
      </c>
      <c r="L102" s="296" t="s">
        <v>112</v>
      </c>
      <c r="M102" s="297"/>
      <c r="N102" s="261">
        <v>0</v>
      </c>
      <c r="O102" s="16" t="s">
        <v>71</v>
      </c>
      <c r="P102" s="13"/>
    </row>
    <row r="103" spans="1:16" ht="15.75" customHeight="1">
      <c r="A103" s="264"/>
      <c r="B103" s="264"/>
      <c r="C103" s="264"/>
      <c r="D103" s="17" t="s">
        <v>70</v>
      </c>
      <c r="E103" s="261">
        <v>0</v>
      </c>
      <c r="F103" s="261">
        <v>0</v>
      </c>
      <c r="G103" s="261">
        <v>0</v>
      </c>
      <c r="H103" s="261">
        <v>0</v>
      </c>
      <c r="I103" s="261">
        <v>0</v>
      </c>
      <c r="J103" s="261">
        <v>0</v>
      </c>
      <c r="K103" s="261">
        <v>0</v>
      </c>
      <c r="L103" s="298">
        <v>0</v>
      </c>
      <c r="M103" s="298"/>
      <c r="N103" s="261">
        <f>N102</f>
        <v>0</v>
      </c>
      <c r="O103" s="16"/>
      <c r="P103" s="13"/>
    </row>
    <row r="104" spans="1:16" ht="16.5" customHeight="1">
      <c r="A104" s="264"/>
      <c r="B104" s="264"/>
      <c r="C104" s="264"/>
      <c r="D104" s="17" t="s">
        <v>69</v>
      </c>
      <c r="E104" s="261">
        <f>E102</f>
        <v>9840</v>
      </c>
      <c r="F104" s="261">
        <f>G104+J104+L104+N104</f>
        <v>0</v>
      </c>
      <c r="G104" s="261">
        <f>G102</f>
        <v>0</v>
      </c>
      <c r="H104" s="261">
        <v>0</v>
      </c>
      <c r="I104" s="261">
        <v>0</v>
      </c>
      <c r="J104" s="261">
        <v>0</v>
      </c>
      <c r="K104" s="261">
        <v>0</v>
      </c>
      <c r="L104" s="298">
        <v>0</v>
      </c>
      <c r="M104" s="298"/>
      <c r="N104" s="261">
        <v>0</v>
      </c>
      <c r="O104" s="16"/>
      <c r="P104" s="13"/>
    </row>
    <row r="105" spans="1:16" ht="90.75" customHeight="1">
      <c r="A105" s="264" t="s">
        <v>238</v>
      </c>
      <c r="B105" s="264">
        <v>801</v>
      </c>
      <c r="C105" s="264">
        <v>80195</v>
      </c>
      <c r="D105" s="17" t="s">
        <v>110</v>
      </c>
      <c r="E105" s="261">
        <v>1032372</v>
      </c>
      <c r="F105" s="261">
        <v>194832</v>
      </c>
      <c r="G105" s="261">
        <v>0</v>
      </c>
      <c r="H105" s="261">
        <v>0</v>
      </c>
      <c r="I105" s="261">
        <v>0</v>
      </c>
      <c r="J105" s="261">
        <v>0</v>
      </c>
      <c r="K105" s="261">
        <v>0</v>
      </c>
      <c r="L105" s="299" t="s">
        <v>109</v>
      </c>
      <c r="M105" s="299"/>
      <c r="N105" s="261">
        <v>0</v>
      </c>
      <c r="O105" s="32" t="s">
        <v>108</v>
      </c>
      <c r="P105" s="13"/>
    </row>
    <row r="106" spans="1:16" ht="12.75" customHeight="1">
      <c r="A106" s="264"/>
      <c r="B106" s="264"/>
      <c r="C106" s="264"/>
      <c r="D106" s="17" t="s">
        <v>70</v>
      </c>
      <c r="E106" s="261">
        <v>1032372</v>
      </c>
      <c r="F106" s="261">
        <f>F105</f>
        <v>194832</v>
      </c>
      <c r="G106" s="261">
        <f>G105</f>
        <v>0</v>
      </c>
      <c r="H106" s="261">
        <v>0</v>
      </c>
      <c r="I106" s="261">
        <v>0</v>
      </c>
      <c r="J106" s="261">
        <v>0</v>
      </c>
      <c r="K106" s="261">
        <v>0</v>
      </c>
      <c r="L106" s="298">
        <v>194832</v>
      </c>
      <c r="M106" s="298"/>
      <c r="N106" s="261">
        <f>N105</f>
        <v>0</v>
      </c>
      <c r="O106" s="16"/>
      <c r="P106" s="13"/>
    </row>
    <row r="107" spans="1:16" ht="12.75" customHeight="1">
      <c r="A107" s="264"/>
      <c r="B107" s="264"/>
      <c r="C107" s="264"/>
      <c r="D107" s="17" t="s">
        <v>69</v>
      </c>
      <c r="E107" s="261">
        <v>0</v>
      </c>
      <c r="F107" s="261">
        <v>0</v>
      </c>
      <c r="G107" s="261">
        <v>0</v>
      </c>
      <c r="H107" s="261">
        <v>0</v>
      </c>
      <c r="I107" s="261">
        <v>0</v>
      </c>
      <c r="J107" s="261">
        <v>0</v>
      </c>
      <c r="K107" s="261">
        <v>0</v>
      </c>
      <c r="L107" s="298">
        <v>0</v>
      </c>
      <c r="M107" s="298"/>
      <c r="N107" s="261">
        <v>0</v>
      </c>
      <c r="O107" s="16"/>
      <c r="P107" s="13"/>
    </row>
    <row r="108" spans="1:16" ht="51" customHeight="1">
      <c r="A108" s="264" t="s">
        <v>246</v>
      </c>
      <c r="B108" s="264">
        <v>801</v>
      </c>
      <c r="C108" s="264">
        <v>80195</v>
      </c>
      <c r="D108" s="17" t="s">
        <v>251</v>
      </c>
      <c r="E108" s="261">
        <v>1382671</v>
      </c>
      <c r="F108" s="261">
        <f>G108+J108+N108</f>
        <v>172835</v>
      </c>
      <c r="G108" s="261">
        <v>28715</v>
      </c>
      <c r="H108" s="261">
        <v>0</v>
      </c>
      <c r="I108" s="261">
        <v>0</v>
      </c>
      <c r="J108" s="261">
        <v>0</v>
      </c>
      <c r="K108" s="261">
        <v>0</v>
      </c>
      <c r="L108" s="299" t="s">
        <v>79</v>
      </c>
      <c r="M108" s="299"/>
      <c r="N108" s="261">
        <v>144120</v>
      </c>
      <c r="O108" s="16" t="s">
        <v>71</v>
      </c>
      <c r="P108" s="13"/>
    </row>
    <row r="109" spans="1:16" ht="12.75" customHeight="1">
      <c r="A109" s="264"/>
      <c r="B109" s="264"/>
      <c r="C109" s="264"/>
      <c r="D109" s="17" t="s">
        <v>70</v>
      </c>
      <c r="E109" s="261">
        <f>E108</f>
        <v>1382671</v>
      </c>
      <c r="F109" s="261">
        <f>F108</f>
        <v>172835</v>
      </c>
      <c r="G109" s="261">
        <f>G108</f>
        <v>28715</v>
      </c>
      <c r="H109" s="261">
        <v>0</v>
      </c>
      <c r="I109" s="261">
        <v>0</v>
      </c>
      <c r="J109" s="261">
        <v>0</v>
      </c>
      <c r="K109" s="261">
        <v>0</v>
      </c>
      <c r="L109" s="298">
        <v>0</v>
      </c>
      <c r="M109" s="298"/>
      <c r="N109" s="261">
        <f>N108</f>
        <v>144120</v>
      </c>
      <c r="O109" s="16"/>
      <c r="P109" s="13"/>
    </row>
    <row r="110" spans="1:16" ht="12.75" customHeight="1">
      <c r="A110" s="264"/>
      <c r="B110" s="264"/>
      <c r="C110" s="264"/>
      <c r="D110" s="17" t="s">
        <v>69</v>
      </c>
      <c r="E110" s="261">
        <v>0</v>
      </c>
      <c r="F110" s="261">
        <v>0</v>
      </c>
      <c r="G110" s="261">
        <v>0</v>
      </c>
      <c r="H110" s="261">
        <v>0</v>
      </c>
      <c r="I110" s="261">
        <v>0</v>
      </c>
      <c r="J110" s="261">
        <v>0</v>
      </c>
      <c r="K110" s="261">
        <v>0</v>
      </c>
      <c r="L110" s="298">
        <v>0</v>
      </c>
      <c r="M110" s="298"/>
      <c r="N110" s="261">
        <v>0</v>
      </c>
      <c r="O110" s="16"/>
      <c r="P110" s="13"/>
    </row>
    <row r="111" spans="1:16" ht="45" customHeight="1">
      <c r="A111" s="264" t="s">
        <v>247</v>
      </c>
      <c r="B111" s="264">
        <v>801</v>
      </c>
      <c r="C111" s="264">
        <v>80195</v>
      </c>
      <c r="D111" s="17" t="s">
        <v>409</v>
      </c>
      <c r="E111" s="261">
        <v>325285</v>
      </c>
      <c r="F111" s="261">
        <f>G111+J111+N111</f>
        <v>6930</v>
      </c>
      <c r="G111" s="261">
        <v>0</v>
      </c>
      <c r="H111" s="261">
        <v>0</v>
      </c>
      <c r="I111" s="261">
        <v>0</v>
      </c>
      <c r="J111" s="261">
        <v>0</v>
      </c>
      <c r="K111" s="261">
        <v>0</v>
      </c>
      <c r="L111" s="299" t="s">
        <v>79</v>
      </c>
      <c r="M111" s="299"/>
      <c r="N111" s="261">
        <v>6930</v>
      </c>
      <c r="O111" s="16" t="s">
        <v>286</v>
      </c>
      <c r="P111" s="13"/>
    </row>
    <row r="112" spans="1:16" ht="12.75" customHeight="1">
      <c r="A112" s="264"/>
      <c r="B112" s="264"/>
      <c r="C112" s="264"/>
      <c r="D112" s="17" t="s">
        <v>70</v>
      </c>
      <c r="E112" s="261">
        <v>325285</v>
      </c>
      <c r="F112" s="261">
        <f>F111</f>
        <v>6930</v>
      </c>
      <c r="G112" s="261">
        <f>G111</f>
        <v>0</v>
      </c>
      <c r="H112" s="261">
        <v>0</v>
      </c>
      <c r="I112" s="261">
        <v>0</v>
      </c>
      <c r="J112" s="261">
        <v>0</v>
      </c>
      <c r="K112" s="261">
        <v>0</v>
      </c>
      <c r="L112" s="298">
        <v>0</v>
      </c>
      <c r="M112" s="298"/>
      <c r="N112" s="261">
        <f>N111</f>
        <v>6930</v>
      </c>
      <c r="O112" s="16"/>
      <c r="P112" s="13"/>
    </row>
    <row r="113" spans="1:16" ht="12.75" customHeight="1">
      <c r="A113" s="264"/>
      <c r="B113" s="264"/>
      <c r="C113" s="264"/>
      <c r="D113" s="17" t="s">
        <v>69</v>
      </c>
      <c r="E113" s="261">
        <v>0</v>
      </c>
      <c r="F113" s="261">
        <v>0</v>
      </c>
      <c r="G113" s="261">
        <v>0</v>
      </c>
      <c r="H113" s="261">
        <v>0</v>
      </c>
      <c r="I113" s="261">
        <v>0</v>
      </c>
      <c r="J113" s="261">
        <v>0</v>
      </c>
      <c r="K113" s="261">
        <v>0</v>
      </c>
      <c r="L113" s="298">
        <v>0</v>
      </c>
      <c r="M113" s="298"/>
      <c r="N113" s="261">
        <v>0</v>
      </c>
      <c r="O113" s="16"/>
      <c r="P113" s="13"/>
    </row>
    <row r="114" spans="1:16" ht="60.75" customHeight="1">
      <c r="A114" s="264" t="s">
        <v>248</v>
      </c>
      <c r="B114" s="264">
        <v>851</v>
      </c>
      <c r="C114" s="264">
        <v>85111</v>
      </c>
      <c r="D114" s="17" t="s">
        <v>106</v>
      </c>
      <c r="E114" s="261">
        <v>1267956</v>
      </c>
      <c r="F114" s="261">
        <v>1111992</v>
      </c>
      <c r="G114" s="261">
        <v>1111992</v>
      </c>
      <c r="H114" s="261"/>
      <c r="I114" s="261"/>
      <c r="J114" s="261"/>
      <c r="K114" s="261"/>
      <c r="L114" s="299" t="s">
        <v>79</v>
      </c>
      <c r="M114" s="299"/>
      <c r="N114" s="261"/>
      <c r="O114" s="16" t="s">
        <v>71</v>
      </c>
      <c r="P114" s="13"/>
    </row>
    <row r="115" spans="1:16" ht="12.75" customHeight="1">
      <c r="A115" s="264"/>
      <c r="B115" s="264"/>
      <c r="C115" s="264"/>
      <c r="D115" s="17" t="s">
        <v>70</v>
      </c>
      <c r="E115" s="261">
        <v>0</v>
      </c>
      <c r="F115" s="261">
        <f>G115+J115++L115+N115</f>
        <v>0</v>
      </c>
      <c r="G115" s="261">
        <v>0</v>
      </c>
      <c r="H115" s="261">
        <v>0</v>
      </c>
      <c r="I115" s="261">
        <v>0</v>
      </c>
      <c r="J115" s="261">
        <v>0</v>
      </c>
      <c r="K115" s="261">
        <v>0</v>
      </c>
      <c r="L115" s="298">
        <v>0</v>
      </c>
      <c r="M115" s="298"/>
      <c r="N115" s="261">
        <v>0</v>
      </c>
      <c r="O115" s="16"/>
      <c r="P115" s="13"/>
    </row>
    <row r="116" spans="1:16" ht="12.75" customHeight="1">
      <c r="A116" s="264"/>
      <c r="B116" s="264"/>
      <c r="C116" s="264"/>
      <c r="D116" s="17" t="s">
        <v>69</v>
      </c>
      <c r="E116" s="261">
        <f aca="true" t="shared" si="0" ref="E116:K116">SUM(E114)</f>
        <v>1267956</v>
      </c>
      <c r="F116" s="261">
        <f t="shared" si="0"/>
        <v>1111992</v>
      </c>
      <c r="G116" s="261">
        <f t="shared" si="0"/>
        <v>1111992</v>
      </c>
      <c r="H116" s="261">
        <f t="shared" si="0"/>
        <v>0</v>
      </c>
      <c r="I116" s="261">
        <f t="shared" si="0"/>
        <v>0</v>
      </c>
      <c r="J116" s="261">
        <f t="shared" si="0"/>
        <v>0</v>
      </c>
      <c r="K116" s="261">
        <f t="shared" si="0"/>
        <v>0</v>
      </c>
      <c r="L116" s="298">
        <v>0</v>
      </c>
      <c r="M116" s="298"/>
      <c r="N116" s="261">
        <f>SUM(N114)</f>
        <v>0</v>
      </c>
      <c r="O116" s="31">
        <f>SUM(O114)</f>
        <v>0</v>
      </c>
      <c r="P116" s="13"/>
    </row>
    <row r="117" spans="1:16" ht="56.25" customHeight="1">
      <c r="A117" s="264" t="s">
        <v>259</v>
      </c>
      <c r="B117" s="264">
        <v>851</v>
      </c>
      <c r="C117" s="264">
        <v>85195</v>
      </c>
      <c r="D117" s="196" t="s">
        <v>104</v>
      </c>
      <c r="E117" s="261">
        <v>3843579.45</v>
      </c>
      <c r="F117" s="261">
        <f>SUM(F118:F119)</f>
        <v>3403593.45</v>
      </c>
      <c r="G117" s="261">
        <v>2649947.83</v>
      </c>
      <c r="H117" s="261">
        <v>749952.45</v>
      </c>
      <c r="I117" s="261">
        <v>0</v>
      </c>
      <c r="J117" s="261">
        <v>0</v>
      </c>
      <c r="K117" s="261">
        <v>0</v>
      </c>
      <c r="L117" s="299" t="s">
        <v>428</v>
      </c>
      <c r="M117" s="299"/>
      <c r="N117" s="261">
        <v>0</v>
      </c>
      <c r="O117" s="16" t="s">
        <v>71</v>
      </c>
      <c r="P117" s="13"/>
    </row>
    <row r="118" spans="1:16" ht="12.75" customHeight="1">
      <c r="A118" s="264"/>
      <c r="B118" s="264"/>
      <c r="C118" s="264"/>
      <c r="D118" s="17" t="s">
        <v>70</v>
      </c>
      <c r="E118" s="261">
        <v>0</v>
      </c>
      <c r="F118" s="261">
        <v>0</v>
      </c>
      <c r="G118" s="261">
        <v>0</v>
      </c>
      <c r="H118" s="261">
        <v>0</v>
      </c>
      <c r="I118" s="261">
        <v>0</v>
      </c>
      <c r="J118" s="261">
        <v>0</v>
      </c>
      <c r="K118" s="261">
        <v>0</v>
      </c>
      <c r="L118" s="298">
        <v>0</v>
      </c>
      <c r="M118" s="298"/>
      <c r="N118" s="261">
        <v>0</v>
      </c>
      <c r="O118" s="16"/>
      <c r="P118" s="13"/>
    </row>
    <row r="119" spans="1:16" ht="12.75" customHeight="1">
      <c r="A119" s="264"/>
      <c r="B119" s="264"/>
      <c r="C119" s="264"/>
      <c r="D119" s="17" t="s">
        <v>69</v>
      </c>
      <c r="E119" s="261">
        <f>E117</f>
        <v>3843579.45</v>
      </c>
      <c r="F119" s="261">
        <f>SUM(G119+H119+L119)</f>
        <v>3403593.45</v>
      </c>
      <c r="G119" s="261">
        <f>G117</f>
        <v>2649947.83</v>
      </c>
      <c r="H119" s="261">
        <f>H117</f>
        <v>749952.45</v>
      </c>
      <c r="I119" s="261">
        <v>0</v>
      </c>
      <c r="J119" s="261">
        <v>0</v>
      </c>
      <c r="K119" s="261">
        <v>0</v>
      </c>
      <c r="L119" s="298">
        <v>3693.17</v>
      </c>
      <c r="M119" s="298"/>
      <c r="N119" s="261">
        <f>N117</f>
        <v>0</v>
      </c>
      <c r="O119" s="16"/>
      <c r="P119" s="13"/>
    </row>
    <row r="120" spans="1:16" ht="80.25" customHeight="1">
      <c r="A120" s="23" t="s">
        <v>260</v>
      </c>
      <c r="B120" s="30">
        <v>851</v>
      </c>
      <c r="C120" s="30">
        <v>85195</v>
      </c>
      <c r="D120" s="29" t="s">
        <v>102</v>
      </c>
      <c r="E120" s="28">
        <v>137300</v>
      </c>
      <c r="F120" s="28">
        <v>2000</v>
      </c>
      <c r="G120" s="28">
        <v>2000</v>
      </c>
      <c r="H120" s="21">
        <v>0</v>
      </c>
      <c r="I120" s="21">
        <v>0</v>
      </c>
      <c r="J120" s="21">
        <v>0</v>
      </c>
      <c r="K120" s="21">
        <v>0</v>
      </c>
      <c r="L120" s="316" t="s">
        <v>101</v>
      </c>
      <c r="M120" s="317"/>
      <c r="N120" s="21">
        <v>0</v>
      </c>
      <c r="O120" s="20" t="s">
        <v>71</v>
      </c>
      <c r="P120" s="13"/>
    </row>
    <row r="121" spans="1:16" ht="12.75">
      <c r="A121" s="23"/>
      <c r="B121" s="23"/>
      <c r="C121" s="23"/>
      <c r="D121" s="22" t="s">
        <v>70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7">
        <v>0</v>
      </c>
      <c r="M121" s="26"/>
      <c r="N121" s="25">
        <v>0</v>
      </c>
      <c r="O121" s="24"/>
      <c r="P121" s="13"/>
    </row>
    <row r="122" spans="1:16" ht="12.75">
      <c r="A122" s="23"/>
      <c r="B122" s="23"/>
      <c r="C122" s="23"/>
      <c r="D122" s="22" t="s">
        <v>69</v>
      </c>
      <c r="E122" s="21">
        <v>137300</v>
      </c>
      <c r="F122" s="21">
        <v>2000</v>
      </c>
      <c r="G122" s="21">
        <v>2000</v>
      </c>
      <c r="H122" s="21"/>
      <c r="I122" s="21"/>
      <c r="J122" s="21"/>
      <c r="K122" s="21"/>
      <c r="L122" s="262"/>
      <c r="M122" s="263"/>
      <c r="N122" s="21"/>
      <c r="O122" s="20"/>
      <c r="P122" s="13"/>
    </row>
    <row r="123" spans="1:16" ht="78.75">
      <c r="A123" s="23" t="s">
        <v>261</v>
      </c>
      <c r="B123" s="30">
        <v>852</v>
      </c>
      <c r="C123" s="30">
        <v>85202</v>
      </c>
      <c r="D123" s="83" t="s">
        <v>245</v>
      </c>
      <c r="E123" s="28">
        <v>347810</v>
      </c>
      <c r="F123" s="28">
        <v>75000</v>
      </c>
      <c r="G123" s="28">
        <v>75000</v>
      </c>
      <c r="H123" s="21">
        <v>0</v>
      </c>
      <c r="I123" s="21">
        <v>0</v>
      </c>
      <c r="J123" s="21">
        <v>0</v>
      </c>
      <c r="K123" s="21">
        <v>0</v>
      </c>
      <c r="L123" s="316" t="s">
        <v>101</v>
      </c>
      <c r="M123" s="317"/>
      <c r="N123" s="21">
        <v>0</v>
      </c>
      <c r="O123" s="20" t="s">
        <v>241</v>
      </c>
      <c r="P123" s="13"/>
    </row>
    <row r="124" spans="1:16" ht="12.75">
      <c r="A124" s="23"/>
      <c r="B124" s="23"/>
      <c r="C124" s="23"/>
      <c r="D124" s="22" t="s">
        <v>70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7">
        <v>0</v>
      </c>
      <c r="M124" s="26"/>
      <c r="N124" s="25">
        <v>0</v>
      </c>
      <c r="O124" s="24"/>
      <c r="P124" s="13"/>
    </row>
    <row r="125" spans="1:16" ht="12.75">
      <c r="A125" s="23"/>
      <c r="B125" s="23"/>
      <c r="C125" s="23"/>
      <c r="D125" s="22" t="s">
        <v>69</v>
      </c>
      <c r="E125" s="21">
        <v>347810</v>
      </c>
      <c r="F125" s="21">
        <v>75000</v>
      </c>
      <c r="G125" s="21">
        <v>75000</v>
      </c>
      <c r="H125" s="21"/>
      <c r="I125" s="21"/>
      <c r="J125" s="21"/>
      <c r="K125" s="21"/>
      <c r="L125" s="262"/>
      <c r="M125" s="263"/>
      <c r="N125" s="21"/>
      <c r="O125" s="20"/>
      <c r="P125" s="13"/>
    </row>
    <row r="126" spans="1:16" ht="63">
      <c r="A126" s="23" t="s">
        <v>405</v>
      </c>
      <c r="B126" s="30">
        <v>852</v>
      </c>
      <c r="C126" s="30">
        <v>85203</v>
      </c>
      <c r="D126" s="83" t="s">
        <v>145</v>
      </c>
      <c r="E126" s="28">
        <v>590691</v>
      </c>
      <c r="F126" s="261">
        <f>SUM(F127:F128)</f>
        <v>51785</v>
      </c>
      <c r="G126" s="28">
        <v>9878</v>
      </c>
      <c r="H126" s="21">
        <v>0</v>
      </c>
      <c r="I126" s="21">
        <v>0</v>
      </c>
      <c r="J126" s="21">
        <v>0</v>
      </c>
      <c r="K126" s="21">
        <v>0</v>
      </c>
      <c r="L126" s="316" t="s">
        <v>427</v>
      </c>
      <c r="M126" s="317"/>
      <c r="N126" s="21">
        <v>0</v>
      </c>
      <c r="O126" s="20" t="s">
        <v>242</v>
      </c>
      <c r="P126" s="13"/>
    </row>
    <row r="127" spans="1:16" ht="12.75">
      <c r="A127" s="23"/>
      <c r="B127" s="23"/>
      <c r="C127" s="23"/>
      <c r="D127" s="22" t="s">
        <v>70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7">
        <v>0</v>
      </c>
      <c r="M127" s="26"/>
      <c r="N127" s="25">
        <v>0</v>
      </c>
      <c r="O127" s="24"/>
      <c r="P127" s="13"/>
    </row>
    <row r="128" spans="1:16" ht="12.75">
      <c r="A128" s="23"/>
      <c r="B128" s="23"/>
      <c r="C128" s="23"/>
      <c r="D128" s="22" t="s">
        <v>69</v>
      </c>
      <c r="E128" s="21">
        <v>590691</v>
      </c>
      <c r="F128" s="261">
        <f>SUM(G128+H128+L128)</f>
        <v>51785</v>
      </c>
      <c r="G128" s="21">
        <v>9878</v>
      </c>
      <c r="H128" s="261">
        <v>0</v>
      </c>
      <c r="I128" s="261">
        <v>0</v>
      </c>
      <c r="J128" s="261">
        <v>0</v>
      </c>
      <c r="K128" s="261">
        <v>0</v>
      </c>
      <c r="L128" s="298">
        <v>41907</v>
      </c>
      <c r="M128" s="298"/>
      <c r="N128" s="261">
        <v>0</v>
      </c>
      <c r="O128" s="16"/>
      <c r="P128" s="13"/>
    </row>
    <row r="129" spans="1:16" ht="63" customHeight="1">
      <c r="A129" s="264" t="s">
        <v>406</v>
      </c>
      <c r="B129" s="264">
        <v>852</v>
      </c>
      <c r="C129" s="264">
        <v>85295</v>
      </c>
      <c r="D129" s="17" t="s">
        <v>99</v>
      </c>
      <c r="E129" s="261">
        <f>SUM(E130:E131)</f>
        <v>537077</v>
      </c>
      <c r="F129" s="261">
        <f>F130</f>
        <v>198000</v>
      </c>
      <c r="G129" s="261">
        <v>198000</v>
      </c>
      <c r="H129" s="261">
        <v>0</v>
      </c>
      <c r="I129" s="261">
        <v>0</v>
      </c>
      <c r="J129" s="261">
        <v>0</v>
      </c>
      <c r="K129" s="261">
        <v>0</v>
      </c>
      <c r="L129" s="299" t="s">
        <v>95</v>
      </c>
      <c r="M129" s="299"/>
      <c r="N129" s="261">
        <v>0</v>
      </c>
      <c r="O129" s="16" t="s">
        <v>98</v>
      </c>
      <c r="P129" s="13"/>
    </row>
    <row r="130" spans="1:16" ht="12.75" customHeight="1">
      <c r="A130" s="264"/>
      <c r="B130" s="264"/>
      <c r="C130" s="264"/>
      <c r="D130" s="17" t="s">
        <v>70</v>
      </c>
      <c r="E130" s="261">
        <v>537077</v>
      </c>
      <c r="F130" s="261">
        <f>G130+J130+L130+N130</f>
        <v>198000</v>
      </c>
      <c r="G130" s="261">
        <f>G129</f>
        <v>198000</v>
      </c>
      <c r="H130" s="261">
        <v>0</v>
      </c>
      <c r="I130" s="261">
        <v>0</v>
      </c>
      <c r="J130" s="261">
        <v>0</v>
      </c>
      <c r="K130" s="261">
        <v>0</v>
      </c>
      <c r="L130" s="298">
        <v>0</v>
      </c>
      <c r="M130" s="298"/>
      <c r="N130" s="261">
        <f>N129</f>
        <v>0</v>
      </c>
      <c r="O130" s="16"/>
      <c r="P130" s="13"/>
    </row>
    <row r="131" spans="1:16" ht="12.75" customHeight="1">
      <c r="A131" s="264"/>
      <c r="B131" s="264"/>
      <c r="C131" s="264"/>
      <c r="D131" s="17" t="s">
        <v>69</v>
      </c>
      <c r="E131" s="261">
        <v>0</v>
      </c>
      <c r="F131" s="261">
        <v>0</v>
      </c>
      <c r="G131" s="261">
        <v>0</v>
      </c>
      <c r="H131" s="261">
        <v>0</v>
      </c>
      <c r="I131" s="261">
        <v>0</v>
      </c>
      <c r="J131" s="261">
        <v>0</v>
      </c>
      <c r="K131" s="261">
        <v>0</v>
      </c>
      <c r="L131" s="298">
        <v>0</v>
      </c>
      <c r="M131" s="298"/>
      <c r="N131" s="261">
        <v>0</v>
      </c>
      <c r="O131" s="16"/>
      <c r="P131" s="13"/>
    </row>
    <row r="132" spans="1:16" ht="71.25" customHeight="1">
      <c r="A132" s="264" t="s">
        <v>407</v>
      </c>
      <c r="B132" s="264">
        <v>852</v>
      </c>
      <c r="C132" s="264">
        <v>85295</v>
      </c>
      <c r="D132" s="17" t="s">
        <v>96</v>
      </c>
      <c r="E132" s="261">
        <f>SUM(E133:E134)</f>
        <v>770057</v>
      </c>
      <c r="F132" s="261">
        <f>SUM(F133:F134)</f>
        <v>237600</v>
      </c>
      <c r="G132" s="261">
        <f>SUM(G133:G134)</f>
        <v>237600</v>
      </c>
      <c r="H132" s="261">
        <v>0</v>
      </c>
      <c r="I132" s="261">
        <v>0</v>
      </c>
      <c r="J132" s="261">
        <v>0</v>
      </c>
      <c r="K132" s="261">
        <v>0</v>
      </c>
      <c r="L132" s="299" t="s">
        <v>95</v>
      </c>
      <c r="M132" s="299"/>
      <c r="N132" s="261">
        <v>0</v>
      </c>
      <c r="O132" s="16" t="s">
        <v>94</v>
      </c>
      <c r="P132" s="13"/>
    </row>
    <row r="133" spans="1:16" ht="12.75" customHeight="1">
      <c r="A133" s="264"/>
      <c r="B133" s="264"/>
      <c r="C133" s="264"/>
      <c r="D133" s="17" t="s">
        <v>70</v>
      </c>
      <c r="E133" s="261">
        <v>770057</v>
      </c>
      <c r="F133" s="261">
        <f>G133+J133+L133+N133</f>
        <v>237600</v>
      </c>
      <c r="G133" s="261">
        <v>237600</v>
      </c>
      <c r="H133" s="261">
        <v>0</v>
      </c>
      <c r="I133" s="261">
        <v>0</v>
      </c>
      <c r="J133" s="261">
        <v>0</v>
      </c>
      <c r="K133" s="261">
        <v>0</v>
      </c>
      <c r="L133" s="298">
        <v>0</v>
      </c>
      <c r="M133" s="298"/>
      <c r="N133" s="261">
        <f>N132</f>
        <v>0</v>
      </c>
      <c r="O133" s="16"/>
      <c r="P133" s="13"/>
    </row>
    <row r="134" spans="1:16" ht="12.75" customHeight="1">
      <c r="A134" s="264"/>
      <c r="B134" s="264"/>
      <c r="C134" s="264"/>
      <c r="D134" s="17" t="s">
        <v>69</v>
      </c>
      <c r="E134" s="261">
        <v>0</v>
      </c>
      <c r="F134" s="261">
        <f>G134+J134+L134+N134</f>
        <v>0</v>
      </c>
      <c r="G134" s="261">
        <v>0</v>
      </c>
      <c r="H134" s="261">
        <v>0</v>
      </c>
      <c r="I134" s="261">
        <v>0</v>
      </c>
      <c r="J134" s="261">
        <v>0</v>
      </c>
      <c r="K134" s="261">
        <v>0</v>
      </c>
      <c r="L134" s="298">
        <v>0</v>
      </c>
      <c r="M134" s="298"/>
      <c r="N134" s="261">
        <v>0</v>
      </c>
      <c r="O134" s="16"/>
      <c r="P134" s="13"/>
    </row>
    <row r="135" spans="1:16" ht="45" customHeight="1">
      <c r="A135" s="264" t="s">
        <v>461</v>
      </c>
      <c r="B135" s="264">
        <v>852</v>
      </c>
      <c r="C135" s="264">
        <v>85295</v>
      </c>
      <c r="D135" s="17" t="s">
        <v>92</v>
      </c>
      <c r="E135" s="261">
        <f>SUM(E136:E137)</f>
        <v>1961764.81</v>
      </c>
      <c r="F135" s="261">
        <f>SUM(F136:F137)</f>
        <v>286654.20999999996</v>
      </c>
      <c r="G135" s="261">
        <f>SUM(G136:G137)</f>
        <v>221374.21</v>
      </c>
      <c r="H135" s="261">
        <v>0</v>
      </c>
      <c r="I135" s="261">
        <v>0</v>
      </c>
      <c r="J135" s="261">
        <v>0</v>
      </c>
      <c r="K135" s="261">
        <v>0</v>
      </c>
      <c r="L135" s="299" t="s">
        <v>91</v>
      </c>
      <c r="M135" s="299"/>
      <c r="N135" s="261">
        <v>0</v>
      </c>
      <c r="O135" s="16" t="s">
        <v>90</v>
      </c>
      <c r="P135" s="13"/>
    </row>
    <row r="136" spans="1:16" ht="12.75" customHeight="1">
      <c r="A136" s="264"/>
      <c r="B136" s="264"/>
      <c r="C136" s="264"/>
      <c r="D136" s="17" t="s">
        <v>70</v>
      </c>
      <c r="E136" s="261">
        <v>1802512.21</v>
      </c>
      <c r="F136" s="261">
        <f>G136+J136+L136+N136</f>
        <v>286654.20999999996</v>
      </c>
      <c r="G136" s="261">
        <v>221374.21</v>
      </c>
      <c r="H136" s="261">
        <v>0</v>
      </c>
      <c r="I136" s="261">
        <v>0</v>
      </c>
      <c r="J136" s="261">
        <v>0</v>
      </c>
      <c r="K136" s="261">
        <v>0</v>
      </c>
      <c r="L136" s="298">
        <v>65280</v>
      </c>
      <c r="M136" s="298"/>
      <c r="N136" s="261">
        <f>N135</f>
        <v>0</v>
      </c>
      <c r="O136" s="16"/>
      <c r="P136" s="13"/>
    </row>
    <row r="137" spans="1:16" ht="12.75" customHeight="1">
      <c r="A137" s="264"/>
      <c r="B137" s="264"/>
      <c r="C137" s="264"/>
      <c r="D137" s="17" t="s">
        <v>69</v>
      </c>
      <c r="E137" s="261">
        <v>159252.6</v>
      </c>
      <c r="F137" s="261">
        <f>G137+J137+L137+N137</f>
        <v>0</v>
      </c>
      <c r="G137" s="261">
        <v>0</v>
      </c>
      <c r="H137" s="261">
        <v>0</v>
      </c>
      <c r="I137" s="261">
        <v>0</v>
      </c>
      <c r="J137" s="261">
        <v>0</v>
      </c>
      <c r="K137" s="261">
        <v>0</v>
      </c>
      <c r="L137" s="298">
        <v>0</v>
      </c>
      <c r="M137" s="298"/>
      <c r="N137" s="261">
        <v>0</v>
      </c>
      <c r="O137" s="16"/>
      <c r="P137" s="13"/>
    </row>
    <row r="138" spans="1:16" ht="45.75" customHeight="1">
      <c r="A138" s="264" t="s">
        <v>462</v>
      </c>
      <c r="B138" s="264">
        <v>853</v>
      </c>
      <c r="C138" s="264">
        <v>85395</v>
      </c>
      <c r="D138" s="17" t="s">
        <v>88</v>
      </c>
      <c r="E138" s="261">
        <f>SUM(E139:E140)</f>
        <v>248285</v>
      </c>
      <c r="F138" s="261">
        <f>SUM(F139:F140)</f>
        <v>248285</v>
      </c>
      <c r="G138" s="261">
        <v>50725</v>
      </c>
      <c r="H138" s="261">
        <f>SUM(H139:H140)</f>
        <v>177804</v>
      </c>
      <c r="I138" s="261">
        <v>0</v>
      </c>
      <c r="J138" s="261">
        <v>0</v>
      </c>
      <c r="K138" s="261">
        <v>0</v>
      </c>
      <c r="L138" s="299" t="s">
        <v>87</v>
      </c>
      <c r="M138" s="299"/>
      <c r="N138" s="261">
        <v>16650</v>
      </c>
      <c r="O138" s="16" t="s">
        <v>71</v>
      </c>
      <c r="P138" s="13"/>
    </row>
    <row r="139" spans="1:16" ht="12.75" customHeight="1">
      <c r="A139" s="264"/>
      <c r="B139" s="264"/>
      <c r="C139" s="264"/>
      <c r="D139" s="17" t="s">
        <v>70</v>
      </c>
      <c r="E139" s="261">
        <v>37336</v>
      </c>
      <c r="F139" s="261">
        <f>G139+J139+L139+N139+H139</f>
        <v>37336</v>
      </c>
      <c r="G139" s="261">
        <v>4725</v>
      </c>
      <c r="H139" s="261">
        <v>23061</v>
      </c>
      <c r="I139" s="261">
        <v>0</v>
      </c>
      <c r="J139" s="261">
        <v>0</v>
      </c>
      <c r="K139" s="261">
        <v>0</v>
      </c>
      <c r="L139" s="298">
        <v>1502</v>
      </c>
      <c r="M139" s="298"/>
      <c r="N139" s="261">
        <v>8048</v>
      </c>
      <c r="O139" s="16"/>
      <c r="P139" s="13"/>
    </row>
    <row r="140" spans="1:16" ht="12.75" customHeight="1">
      <c r="A140" s="264"/>
      <c r="B140" s="264"/>
      <c r="C140" s="264"/>
      <c r="D140" s="17" t="s">
        <v>69</v>
      </c>
      <c r="E140" s="261">
        <v>210949</v>
      </c>
      <c r="F140" s="261">
        <f>G140+J140+L140+N140+H140</f>
        <v>210949</v>
      </c>
      <c r="G140" s="261">
        <v>46000</v>
      </c>
      <c r="H140" s="261">
        <v>154743</v>
      </c>
      <c r="I140" s="261">
        <v>0</v>
      </c>
      <c r="J140" s="261">
        <v>0</v>
      </c>
      <c r="K140" s="261">
        <v>0</v>
      </c>
      <c r="L140" s="298">
        <v>1604</v>
      </c>
      <c r="M140" s="298"/>
      <c r="N140" s="261">
        <v>8602</v>
      </c>
      <c r="O140" s="16"/>
      <c r="P140" s="13"/>
    </row>
    <row r="141" spans="1:16" ht="86.25" customHeight="1">
      <c r="A141" s="264" t="s">
        <v>463</v>
      </c>
      <c r="B141" s="264">
        <v>855</v>
      </c>
      <c r="C141" s="264">
        <v>85510</v>
      </c>
      <c r="D141" s="19" t="s">
        <v>85</v>
      </c>
      <c r="E141" s="261">
        <v>4459184.62</v>
      </c>
      <c r="F141" s="261">
        <f>F143</f>
        <v>2417374.31</v>
      </c>
      <c r="G141" s="261">
        <v>726926</v>
      </c>
      <c r="H141" s="261">
        <v>0</v>
      </c>
      <c r="I141" s="261">
        <v>0</v>
      </c>
      <c r="J141" s="261">
        <v>0</v>
      </c>
      <c r="K141" s="261">
        <v>0</v>
      </c>
      <c r="L141" s="299" t="s">
        <v>84</v>
      </c>
      <c r="M141" s="299"/>
      <c r="N141" s="261">
        <v>0</v>
      </c>
      <c r="O141" s="16" t="s">
        <v>71</v>
      </c>
      <c r="P141" s="13"/>
    </row>
    <row r="142" spans="1:16" ht="12.75" customHeight="1">
      <c r="A142" s="264"/>
      <c r="B142" s="264"/>
      <c r="C142" s="264"/>
      <c r="D142" s="17" t="s">
        <v>70</v>
      </c>
      <c r="E142" s="261">
        <v>0</v>
      </c>
      <c r="F142" s="261">
        <v>0</v>
      </c>
      <c r="G142" s="261">
        <v>0</v>
      </c>
      <c r="H142" s="261">
        <v>0</v>
      </c>
      <c r="I142" s="261">
        <v>0</v>
      </c>
      <c r="J142" s="261">
        <v>0</v>
      </c>
      <c r="K142" s="261">
        <v>0</v>
      </c>
      <c r="L142" s="298">
        <v>0</v>
      </c>
      <c r="M142" s="298"/>
      <c r="N142" s="261">
        <v>0</v>
      </c>
      <c r="O142" s="16"/>
      <c r="P142" s="13"/>
    </row>
    <row r="143" spans="1:16" ht="12.75" customHeight="1">
      <c r="A143" s="264"/>
      <c r="B143" s="264"/>
      <c r="C143" s="264"/>
      <c r="D143" s="17" t="s">
        <v>69</v>
      </c>
      <c r="E143" s="261">
        <f>E141</f>
        <v>4459184.62</v>
      </c>
      <c r="F143" s="261">
        <f>G143+N143+L143</f>
        <v>2417374.31</v>
      </c>
      <c r="G143" s="261">
        <v>726926</v>
      </c>
      <c r="H143" s="261">
        <v>0</v>
      </c>
      <c r="I143" s="261">
        <v>0</v>
      </c>
      <c r="J143" s="261">
        <v>0</v>
      </c>
      <c r="K143" s="261">
        <v>0</v>
      </c>
      <c r="L143" s="298">
        <v>1690448.31</v>
      </c>
      <c r="M143" s="298"/>
      <c r="N143" s="261">
        <f>N141</f>
        <v>0</v>
      </c>
      <c r="O143" s="16"/>
      <c r="P143" s="13"/>
    </row>
    <row r="144" spans="1:16" ht="72.75" customHeight="1">
      <c r="A144" s="264" t="s">
        <v>464</v>
      </c>
      <c r="B144" s="18">
        <v>855</v>
      </c>
      <c r="C144" s="18">
        <v>85510</v>
      </c>
      <c r="D144" s="19" t="s">
        <v>82</v>
      </c>
      <c r="E144" s="261">
        <v>3154827</v>
      </c>
      <c r="F144" s="261">
        <v>4077</v>
      </c>
      <c r="G144" s="261">
        <v>4077</v>
      </c>
      <c r="H144" s="261">
        <v>0</v>
      </c>
      <c r="I144" s="261">
        <v>0</v>
      </c>
      <c r="J144" s="261">
        <v>0</v>
      </c>
      <c r="K144" s="261">
        <v>0</v>
      </c>
      <c r="L144" s="299" t="s">
        <v>79</v>
      </c>
      <c r="M144" s="299"/>
      <c r="N144" s="261">
        <v>0</v>
      </c>
      <c r="O144" s="16" t="s">
        <v>71</v>
      </c>
      <c r="P144" s="13"/>
    </row>
    <row r="145" spans="1:16" ht="12.75" customHeight="1">
      <c r="A145" s="264"/>
      <c r="B145" s="264"/>
      <c r="C145" s="264"/>
      <c r="D145" s="17" t="s">
        <v>70</v>
      </c>
      <c r="E145" s="261">
        <v>0</v>
      </c>
      <c r="F145" s="261">
        <v>0</v>
      </c>
      <c r="G145" s="261">
        <v>0</v>
      </c>
      <c r="H145" s="261">
        <v>0</v>
      </c>
      <c r="I145" s="261">
        <v>0</v>
      </c>
      <c r="J145" s="261">
        <v>0</v>
      </c>
      <c r="K145" s="261">
        <v>0</v>
      </c>
      <c r="L145" s="298">
        <v>0</v>
      </c>
      <c r="M145" s="298"/>
      <c r="N145" s="261">
        <v>0</v>
      </c>
      <c r="O145" s="16"/>
      <c r="P145" s="13"/>
    </row>
    <row r="146" spans="1:16" ht="12.75" customHeight="1">
      <c r="A146" s="264"/>
      <c r="B146" s="264"/>
      <c r="C146" s="264"/>
      <c r="D146" s="17" t="s">
        <v>69</v>
      </c>
      <c r="E146" s="261">
        <f>E144</f>
        <v>3154827</v>
      </c>
      <c r="F146" s="261">
        <v>4077</v>
      </c>
      <c r="G146" s="261">
        <v>4077</v>
      </c>
      <c r="H146" s="261">
        <v>0</v>
      </c>
      <c r="I146" s="261">
        <v>0</v>
      </c>
      <c r="J146" s="261">
        <v>0</v>
      </c>
      <c r="K146" s="261">
        <v>0</v>
      </c>
      <c r="L146" s="298">
        <v>0</v>
      </c>
      <c r="M146" s="298"/>
      <c r="N146" s="261">
        <f>N144</f>
        <v>0</v>
      </c>
      <c r="O146" s="16"/>
      <c r="P146" s="13"/>
    </row>
    <row r="147" spans="1:16" ht="64.5" customHeight="1">
      <c r="A147" s="264" t="s">
        <v>465</v>
      </c>
      <c r="B147" s="18">
        <v>900</v>
      </c>
      <c r="C147" s="18">
        <v>90095</v>
      </c>
      <c r="D147" s="17" t="s">
        <v>509</v>
      </c>
      <c r="E147" s="261">
        <f>(E148+E149)</f>
        <v>49692</v>
      </c>
      <c r="F147" s="261">
        <f>(F148+F149)</f>
        <v>0</v>
      </c>
      <c r="G147" s="261">
        <v>0</v>
      </c>
      <c r="H147" s="261">
        <v>0</v>
      </c>
      <c r="I147" s="261">
        <v>0</v>
      </c>
      <c r="J147" s="261">
        <v>0</v>
      </c>
      <c r="K147" s="261">
        <v>0</v>
      </c>
      <c r="L147" s="299" t="s">
        <v>72</v>
      </c>
      <c r="M147" s="299"/>
      <c r="N147" s="261">
        <f>(N148+N149)</f>
        <v>0</v>
      </c>
      <c r="O147" s="16" t="s">
        <v>71</v>
      </c>
      <c r="P147" s="13"/>
    </row>
    <row r="148" spans="1:16" ht="12.75" customHeight="1">
      <c r="A148" s="264"/>
      <c r="B148" s="264"/>
      <c r="C148" s="264"/>
      <c r="D148" s="17" t="s">
        <v>70</v>
      </c>
      <c r="E148" s="261">
        <v>49692</v>
      </c>
      <c r="F148" s="261">
        <f>G148+J148++L148+N148</f>
        <v>0</v>
      </c>
      <c r="G148" s="261">
        <f>G147</f>
        <v>0</v>
      </c>
      <c r="H148" s="261">
        <v>0</v>
      </c>
      <c r="I148" s="261">
        <v>0</v>
      </c>
      <c r="J148" s="261">
        <v>0</v>
      </c>
      <c r="K148" s="261">
        <v>0</v>
      </c>
      <c r="L148" s="298">
        <v>0</v>
      </c>
      <c r="M148" s="298"/>
      <c r="N148" s="261">
        <v>0</v>
      </c>
      <c r="O148" s="16"/>
      <c r="P148" s="13"/>
    </row>
    <row r="149" spans="1:16" ht="12.75" customHeight="1">
      <c r="A149" s="264"/>
      <c r="B149" s="264"/>
      <c r="C149" s="264"/>
      <c r="D149" s="17" t="s">
        <v>69</v>
      </c>
      <c r="E149" s="261">
        <v>0</v>
      </c>
      <c r="F149" s="261">
        <f>G149+J149+L149+N149</f>
        <v>0</v>
      </c>
      <c r="G149" s="261">
        <v>0</v>
      </c>
      <c r="H149" s="261">
        <v>0</v>
      </c>
      <c r="I149" s="261">
        <v>0</v>
      </c>
      <c r="J149" s="261">
        <v>0</v>
      </c>
      <c r="K149" s="261">
        <v>0</v>
      </c>
      <c r="L149" s="298">
        <v>0</v>
      </c>
      <c r="M149" s="298"/>
      <c r="N149" s="261">
        <v>0</v>
      </c>
      <c r="O149" s="16"/>
      <c r="P149" s="13"/>
    </row>
    <row r="150" spans="1:16" ht="46.5" customHeight="1">
      <c r="A150" s="264" t="s">
        <v>466</v>
      </c>
      <c r="B150" s="264">
        <v>921</v>
      </c>
      <c r="C150" s="264">
        <v>92195</v>
      </c>
      <c r="D150" s="17" t="s">
        <v>80</v>
      </c>
      <c r="E150" s="261">
        <v>65500</v>
      </c>
      <c r="F150" s="261">
        <f>G150</f>
        <v>65500</v>
      </c>
      <c r="G150" s="261">
        <v>65500</v>
      </c>
      <c r="H150" s="261">
        <v>0</v>
      </c>
      <c r="I150" s="261">
        <v>0</v>
      </c>
      <c r="J150" s="261">
        <v>0</v>
      </c>
      <c r="K150" s="261">
        <v>0</v>
      </c>
      <c r="L150" s="299" t="s">
        <v>79</v>
      </c>
      <c r="M150" s="299"/>
      <c r="N150" s="261">
        <v>0</v>
      </c>
      <c r="O150" s="16" t="s">
        <v>71</v>
      </c>
      <c r="P150" s="13"/>
    </row>
    <row r="151" spans="1:16" ht="12.75" customHeight="1">
      <c r="A151" s="264"/>
      <c r="B151" s="264"/>
      <c r="C151" s="264"/>
      <c r="D151" s="17" t="s">
        <v>70</v>
      </c>
      <c r="E151" s="261">
        <v>0</v>
      </c>
      <c r="F151" s="261">
        <v>0</v>
      </c>
      <c r="G151" s="261">
        <v>0</v>
      </c>
      <c r="H151" s="261">
        <v>0</v>
      </c>
      <c r="I151" s="261">
        <v>0</v>
      </c>
      <c r="J151" s="261">
        <v>0</v>
      </c>
      <c r="K151" s="261">
        <v>0</v>
      </c>
      <c r="L151" s="298">
        <v>0</v>
      </c>
      <c r="M151" s="298"/>
      <c r="N151" s="261">
        <v>0</v>
      </c>
      <c r="O151" s="16"/>
      <c r="P151" s="13"/>
    </row>
    <row r="152" spans="1:16" ht="12.75" customHeight="1">
      <c r="A152" s="264"/>
      <c r="B152" s="264"/>
      <c r="C152" s="264"/>
      <c r="D152" s="17" t="s">
        <v>69</v>
      </c>
      <c r="E152" s="261">
        <f>E150</f>
        <v>65500</v>
      </c>
      <c r="F152" s="261">
        <f>G152</f>
        <v>65500</v>
      </c>
      <c r="G152" s="261">
        <v>65500</v>
      </c>
      <c r="H152" s="261">
        <v>0</v>
      </c>
      <c r="I152" s="261">
        <v>0</v>
      </c>
      <c r="J152" s="261">
        <v>0</v>
      </c>
      <c r="K152" s="261">
        <v>0</v>
      </c>
      <c r="L152" s="298">
        <v>0</v>
      </c>
      <c r="M152" s="298"/>
      <c r="N152" s="261">
        <f>N150</f>
        <v>0</v>
      </c>
      <c r="O152" s="16"/>
      <c r="P152" s="13"/>
    </row>
    <row r="153" spans="1:16" ht="56.25" customHeight="1">
      <c r="A153" s="264" t="s">
        <v>467</v>
      </c>
      <c r="B153" s="18">
        <v>926</v>
      </c>
      <c r="C153" s="18">
        <v>92695</v>
      </c>
      <c r="D153" s="17" t="s">
        <v>77</v>
      </c>
      <c r="E153" s="261">
        <f>(E154+E155)</f>
        <v>7000</v>
      </c>
      <c r="F153" s="261">
        <f>(F154+F155)</f>
        <v>1000</v>
      </c>
      <c r="G153" s="261">
        <v>1000</v>
      </c>
      <c r="H153" s="261">
        <v>0</v>
      </c>
      <c r="I153" s="261">
        <v>0</v>
      </c>
      <c r="J153" s="261">
        <v>0</v>
      </c>
      <c r="K153" s="261">
        <v>0</v>
      </c>
      <c r="L153" s="299" t="s">
        <v>72</v>
      </c>
      <c r="M153" s="299"/>
      <c r="N153" s="261">
        <f>(N154+N155)</f>
        <v>0</v>
      </c>
      <c r="O153" s="16" t="s">
        <v>71</v>
      </c>
      <c r="P153" s="13"/>
    </row>
    <row r="154" spans="1:16" ht="12.75" customHeight="1">
      <c r="A154" s="264"/>
      <c r="B154" s="264"/>
      <c r="C154" s="264"/>
      <c r="D154" s="17" t="s">
        <v>70</v>
      </c>
      <c r="E154" s="261">
        <v>7000</v>
      </c>
      <c r="F154" s="261">
        <f>G154+J154++L154+N154</f>
        <v>1000</v>
      </c>
      <c r="G154" s="261">
        <f>G153</f>
        <v>1000</v>
      </c>
      <c r="H154" s="261">
        <v>0</v>
      </c>
      <c r="I154" s="261">
        <v>0</v>
      </c>
      <c r="J154" s="261">
        <v>0</v>
      </c>
      <c r="K154" s="261">
        <v>0</v>
      </c>
      <c r="L154" s="298">
        <v>0</v>
      </c>
      <c r="M154" s="298"/>
      <c r="N154" s="261">
        <v>0</v>
      </c>
      <c r="O154" s="16"/>
      <c r="P154" s="13"/>
    </row>
    <row r="155" spans="1:16" ht="12.75" customHeight="1">
      <c r="A155" s="264"/>
      <c r="B155" s="264"/>
      <c r="C155" s="264"/>
      <c r="D155" s="17" t="s">
        <v>69</v>
      </c>
      <c r="E155" s="261">
        <v>0</v>
      </c>
      <c r="F155" s="261">
        <f>G155+J155+L155+N155</f>
        <v>0</v>
      </c>
      <c r="G155" s="261">
        <v>0</v>
      </c>
      <c r="H155" s="261">
        <v>0</v>
      </c>
      <c r="I155" s="261">
        <v>0</v>
      </c>
      <c r="J155" s="261">
        <v>0</v>
      </c>
      <c r="K155" s="261">
        <v>0</v>
      </c>
      <c r="L155" s="298">
        <v>0</v>
      </c>
      <c r="M155" s="298"/>
      <c r="N155" s="261">
        <v>0</v>
      </c>
      <c r="O155" s="16"/>
      <c r="P155" s="13"/>
    </row>
    <row r="156" spans="1:16" ht="54.75" customHeight="1">
      <c r="A156" s="264" t="s">
        <v>577</v>
      </c>
      <c r="B156" s="18">
        <v>926</v>
      </c>
      <c r="C156" s="18">
        <v>92695</v>
      </c>
      <c r="D156" s="17" t="s">
        <v>75</v>
      </c>
      <c r="E156" s="261">
        <f>(E157+E158)</f>
        <v>7000</v>
      </c>
      <c r="F156" s="261">
        <f>(F157+F158)</f>
        <v>1000</v>
      </c>
      <c r="G156" s="261">
        <v>1000</v>
      </c>
      <c r="H156" s="261">
        <v>0</v>
      </c>
      <c r="I156" s="261">
        <v>0</v>
      </c>
      <c r="J156" s="261">
        <v>0</v>
      </c>
      <c r="K156" s="261">
        <v>0</v>
      </c>
      <c r="L156" s="299" t="s">
        <v>72</v>
      </c>
      <c r="M156" s="299"/>
      <c r="N156" s="261">
        <f>(N157+N158)</f>
        <v>0</v>
      </c>
      <c r="O156" s="16" t="s">
        <v>71</v>
      </c>
      <c r="P156" s="13"/>
    </row>
    <row r="157" spans="1:16" ht="12.75" customHeight="1">
      <c r="A157" s="264"/>
      <c r="B157" s="264"/>
      <c r="C157" s="264"/>
      <c r="D157" s="17" t="s">
        <v>70</v>
      </c>
      <c r="E157" s="261">
        <v>7000</v>
      </c>
      <c r="F157" s="261">
        <f>G157+J157++L157+N157</f>
        <v>1000</v>
      </c>
      <c r="G157" s="261">
        <f>G156</f>
        <v>1000</v>
      </c>
      <c r="H157" s="261">
        <v>0</v>
      </c>
      <c r="I157" s="261">
        <v>0</v>
      </c>
      <c r="J157" s="261">
        <v>0</v>
      </c>
      <c r="K157" s="261">
        <v>0</v>
      </c>
      <c r="L157" s="298">
        <v>0</v>
      </c>
      <c r="M157" s="298"/>
      <c r="N157" s="261">
        <v>0</v>
      </c>
      <c r="O157" s="16"/>
      <c r="P157" s="13"/>
    </row>
    <row r="158" spans="1:16" ht="12.75" customHeight="1">
      <c r="A158" s="264"/>
      <c r="B158" s="264"/>
      <c r="C158" s="264"/>
      <c r="D158" s="17" t="s">
        <v>69</v>
      </c>
      <c r="E158" s="261">
        <v>0</v>
      </c>
      <c r="F158" s="261">
        <f>G158+J158+L158+N158</f>
        <v>0</v>
      </c>
      <c r="G158" s="261">
        <v>0</v>
      </c>
      <c r="H158" s="261">
        <v>0</v>
      </c>
      <c r="I158" s="261">
        <v>0</v>
      </c>
      <c r="J158" s="261">
        <v>0</v>
      </c>
      <c r="K158" s="261">
        <v>0</v>
      </c>
      <c r="L158" s="298">
        <v>0</v>
      </c>
      <c r="M158" s="298"/>
      <c r="N158" s="261">
        <v>0</v>
      </c>
      <c r="O158" s="16"/>
      <c r="P158" s="13"/>
    </row>
    <row r="159" spans="1:16" ht="56.25" customHeight="1">
      <c r="A159" s="264" t="s">
        <v>578</v>
      </c>
      <c r="B159" s="18">
        <v>926</v>
      </c>
      <c r="C159" s="18">
        <v>92695</v>
      </c>
      <c r="D159" s="17" t="s">
        <v>73</v>
      </c>
      <c r="E159" s="261">
        <f>(E160+E161)</f>
        <v>7000</v>
      </c>
      <c r="F159" s="261">
        <f>(F160+F161)</f>
        <v>1000</v>
      </c>
      <c r="G159" s="261">
        <v>1000</v>
      </c>
      <c r="H159" s="261">
        <v>0</v>
      </c>
      <c r="I159" s="261">
        <v>0</v>
      </c>
      <c r="J159" s="261">
        <v>0</v>
      </c>
      <c r="K159" s="261">
        <v>0</v>
      </c>
      <c r="L159" s="299" t="s">
        <v>72</v>
      </c>
      <c r="M159" s="299"/>
      <c r="N159" s="261">
        <f>(N160+N161)</f>
        <v>0</v>
      </c>
      <c r="O159" s="16" t="s">
        <v>71</v>
      </c>
      <c r="P159" s="13"/>
    </row>
    <row r="160" spans="1:16" ht="12.75" customHeight="1">
      <c r="A160" s="264"/>
      <c r="B160" s="264"/>
      <c r="C160" s="264"/>
      <c r="D160" s="17" t="s">
        <v>70</v>
      </c>
      <c r="E160" s="261">
        <v>7000</v>
      </c>
      <c r="F160" s="261">
        <f>G160+J160++L160+N160</f>
        <v>1000</v>
      </c>
      <c r="G160" s="261">
        <f>G159</f>
        <v>1000</v>
      </c>
      <c r="H160" s="261">
        <v>0</v>
      </c>
      <c r="I160" s="261">
        <v>0</v>
      </c>
      <c r="J160" s="261">
        <v>0</v>
      </c>
      <c r="K160" s="261">
        <v>0</v>
      </c>
      <c r="L160" s="298">
        <v>0</v>
      </c>
      <c r="M160" s="298"/>
      <c r="N160" s="261">
        <v>0</v>
      </c>
      <c r="O160" s="16"/>
      <c r="P160" s="13"/>
    </row>
    <row r="161" spans="1:16" ht="12.75" customHeight="1">
      <c r="A161" s="264"/>
      <c r="B161" s="264"/>
      <c r="C161" s="264"/>
      <c r="D161" s="17" t="s">
        <v>69</v>
      </c>
      <c r="E161" s="261">
        <v>0</v>
      </c>
      <c r="F161" s="261">
        <f>G161+J161+L161+N161</f>
        <v>0</v>
      </c>
      <c r="G161" s="261">
        <v>0</v>
      </c>
      <c r="H161" s="261">
        <v>0</v>
      </c>
      <c r="I161" s="261">
        <v>0</v>
      </c>
      <c r="J161" s="261">
        <v>0</v>
      </c>
      <c r="K161" s="261">
        <v>0</v>
      </c>
      <c r="L161" s="298">
        <v>0</v>
      </c>
      <c r="M161" s="298"/>
      <c r="N161" s="261">
        <v>0</v>
      </c>
      <c r="O161" s="16"/>
      <c r="P161" s="13"/>
    </row>
    <row r="162" spans="1:16" ht="21" customHeight="1">
      <c r="A162" s="304" t="s">
        <v>30</v>
      </c>
      <c r="B162" s="304"/>
      <c r="C162" s="304"/>
      <c r="D162" s="304"/>
      <c r="E162" s="15">
        <f>SUM(E11+E14+E17+E20+E23+E26+E29+E32+E35+E38+E41+E44+E47+E50+E53+E56+E59+E62+E65+E68+E71+E74+E77+E81+E84+E87+E90+E93+E96+E99+E102+E105+E108+E111+E114+E117+E120+E123+E126+E129+E132+E135+E138+E141+E144+E147+E150+E153+E156+E159)</f>
        <v>94373009.88000001</v>
      </c>
      <c r="F162" s="15">
        <f aca="true" t="shared" si="1" ref="F162:K162">SUM(F11+F14+F17+F20+F23+F26+F29+F32+F35+F38+F41+F44+F47+F50+F53+F56+F59+F62+F65+F68+F71+F74+F77+F81+F84+F87+F90+F93+F96+F99+F102+F105+F108+F111+F114+F117+F120+F123+F126+F129+F132+F135+F138+F141+F144+F147+F150+F153+F156+F159)</f>
        <v>40188001.07000001</v>
      </c>
      <c r="G162" s="15">
        <f t="shared" si="1"/>
        <v>15792721.96</v>
      </c>
      <c r="H162" s="15">
        <f t="shared" si="1"/>
        <v>927756.45</v>
      </c>
      <c r="I162" s="15">
        <f t="shared" si="1"/>
        <v>0</v>
      </c>
      <c r="J162" s="15">
        <f t="shared" si="1"/>
        <v>0</v>
      </c>
      <c r="K162" s="15">
        <f t="shared" si="1"/>
        <v>0</v>
      </c>
      <c r="L162" s="319">
        <f>SUM(L163:L164)</f>
        <v>17230788.48</v>
      </c>
      <c r="M162" s="319"/>
      <c r="N162" s="15">
        <f>SUM(N11+N14+N17+N20+N23+N26+N29+N32+N35+N38+N41+N44+N47+N50+N53+N56+N59+N62+N65+N68+N71+N74+N77+N81+N84+N87+N90+N93+N96+N99+N102+N105+N108+N111+N114+N117+N120+N123+N126+N129+N132+N135+N138+N141+N144+N147+N150+N153+N156+N159)</f>
        <v>6236734.180000001</v>
      </c>
      <c r="O162" s="266" t="s">
        <v>68</v>
      </c>
      <c r="P162" s="13"/>
    </row>
    <row r="163" spans="1:16" ht="21" customHeight="1">
      <c r="A163" s="304" t="s">
        <v>30</v>
      </c>
      <c r="B163" s="304"/>
      <c r="C163" s="304"/>
      <c r="D163" s="265" t="s">
        <v>70</v>
      </c>
      <c r="E163" s="15">
        <f>SUM(E12+E15+E18+E21+E24+E27+E30+E33+E36+E39+E42+E45+E48+E51+E54+E57+E60+E63+E66+E69+E72+E75+E78+E82+E85+E88+E91+E94+E97+E100+E103+E106+E109+E112+E115+E118+E121+E124+E127+E130+E133+E136+E139+E142+E145+E148+E151+E154+E157+E160)</f>
        <v>8517239.21</v>
      </c>
      <c r="F163" s="15">
        <f aca="true" t="shared" si="2" ref="F163:K163">SUM(F12+F15+F18+F21+F24+F27+F30+F33+F36+F39+F42+F45+F48+F51+F54+F57+F60+F63+F66+F69+F72+F75+F78+F82+F85+F88+F91+F94+F97+F100+F103+F106+F109+F112+F115+F118+F121+F124+F127+F130+F133+F136+F139+F142+F145+F148+F151+F154+F157+F160)</f>
        <v>1339849.31</v>
      </c>
      <c r="G163" s="15">
        <f t="shared" si="2"/>
        <v>757485.03</v>
      </c>
      <c r="H163" s="15">
        <f t="shared" si="2"/>
        <v>23061</v>
      </c>
      <c r="I163" s="15">
        <f t="shared" si="2"/>
        <v>0</v>
      </c>
      <c r="J163" s="15">
        <f t="shared" si="2"/>
        <v>0</v>
      </c>
      <c r="K163" s="15">
        <f t="shared" si="2"/>
        <v>0</v>
      </c>
      <c r="L163" s="314">
        <v>358270</v>
      </c>
      <c r="M163" s="314"/>
      <c r="N163" s="15">
        <f>SUM(N12+N15+N18+N21+N24+N27+N30+N33+N36+N39+N42+N45+N48+N51+N54+N57+N60+N63+N66+N69+N72+N75+N78+N82+N85+N88+N91+N94+N97+N100+N103+N106+N109+N112+N115+N118+N121+N124+N127+N130+N133+N136+N139+N142+N145+N148+N151+N154+N157+N160)</f>
        <v>201033.28</v>
      </c>
      <c r="O163" s="14" t="s">
        <v>68</v>
      </c>
      <c r="P163" s="13"/>
    </row>
    <row r="164" spans="1:16" ht="21" customHeight="1">
      <c r="A164" s="304" t="s">
        <v>30</v>
      </c>
      <c r="B164" s="304"/>
      <c r="C164" s="304"/>
      <c r="D164" s="265" t="s">
        <v>69</v>
      </c>
      <c r="E164" s="15">
        <f>SUM(E13+E16+E19+E22+E25+E28+E31+E34+E37+E40+E43+E46+E49+E52+E55+E58+E61+E64+E67+E70+E73+E76+E79+E80+E83+E86+E89+E92+E95+E98+E101+E107+E104+E110+E113+E116+E119+E122+E125+E128+E131+E134+E137+E140+E143+E146+E149+E152+E155+E158+E161)</f>
        <v>85855770.67</v>
      </c>
      <c r="F164" s="15">
        <f aca="true" t="shared" si="3" ref="F164:K164">SUM(F13+F16+F19+F22+F25+F28+F31+F34+F37+F40+F43+F46+F49+F52+F55+F58+F61+F64+F67+F70+F73+F76+F79+F80+F83+F86+F89+F92+F95+F98+F101+F107+F104+F110+F113+F116+F119+F122+F125+F128+F131+F134+F137+F140+F143+F146+F149+F152+F155+F158+F161)</f>
        <v>38848151.760000005</v>
      </c>
      <c r="G164" s="15">
        <f t="shared" si="3"/>
        <v>15035236.930000002</v>
      </c>
      <c r="H164" s="15">
        <f t="shared" si="3"/>
        <v>904695.45</v>
      </c>
      <c r="I164" s="15">
        <f t="shared" si="3"/>
        <v>0</v>
      </c>
      <c r="J164" s="15">
        <f t="shared" si="3"/>
        <v>0</v>
      </c>
      <c r="K164" s="15">
        <f t="shared" si="3"/>
        <v>0</v>
      </c>
      <c r="L164" s="314">
        <v>16872518.48</v>
      </c>
      <c r="M164" s="314"/>
      <c r="N164" s="15">
        <f>SUM(N13+N16+N19+N22+N25+N28+N31+N34+N37+N40+N43+N46+N49+N52+N55+N58+N61+N64+N67+N70+N73+N76+N79+N80+N83+N86+N89+N92+N95+N98+N101+N107+N104+N110+N113+N116+N119+N122+N125+N128+N131+N134+N137+N140+N143+N146+N149+N152+N155+N158+N161)</f>
        <v>6035700.9</v>
      </c>
      <c r="O164" s="14" t="s">
        <v>68</v>
      </c>
      <c r="P164" s="13"/>
    </row>
    <row r="165" spans="1:15" ht="4.5" customHeight="1">
      <c r="A165" s="11"/>
      <c r="B165" s="11"/>
      <c r="C165" s="11"/>
      <c r="D165" s="11"/>
      <c r="E165" s="11"/>
      <c r="F165" s="11"/>
      <c r="G165" s="12"/>
      <c r="H165" s="12"/>
      <c r="I165" s="12"/>
      <c r="J165" s="11"/>
      <c r="K165" s="11"/>
      <c r="L165" s="315"/>
      <c r="M165" s="315"/>
      <c r="N165" s="11"/>
      <c r="O165" s="11"/>
    </row>
    <row r="166" spans="1:15" ht="12.75" customHeight="1">
      <c r="A166" s="313"/>
      <c r="B166" s="313"/>
      <c r="C166" s="313"/>
      <c r="D166" s="313"/>
      <c r="E166" s="313"/>
      <c r="F166" s="313"/>
      <c r="G166" s="313"/>
      <c r="H166" s="313"/>
      <c r="I166" s="313"/>
      <c r="J166" s="313"/>
      <c r="K166" s="313"/>
      <c r="L166" s="313"/>
      <c r="M166" s="313"/>
      <c r="N166" s="313"/>
      <c r="O166" s="313"/>
    </row>
    <row r="167" spans="1:15" ht="12.75" customHeight="1">
      <c r="A167" s="318" t="s">
        <v>67</v>
      </c>
      <c r="B167" s="318"/>
      <c r="C167" s="318"/>
      <c r="D167" s="318"/>
      <c r="E167" s="318"/>
      <c r="F167" s="318"/>
      <c r="G167" s="318"/>
      <c r="H167" s="318"/>
      <c r="I167" s="318"/>
      <c r="J167" s="318"/>
      <c r="K167" s="318"/>
      <c r="L167" s="318"/>
      <c r="M167" s="318"/>
      <c r="N167" s="318"/>
      <c r="O167" s="318"/>
    </row>
    <row r="168" spans="1:15" ht="12.75" customHeight="1">
      <c r="A168" s="313" t="s">
        <v>66</v>
      </c>
      <c r="B168" s="313"/>
      <c r="C168" s="313"/>
      <c r="D168" s="313"/>
      <c r="E168" s="313"/>
      <c r="F168" s="313"/>
      <c r="G168" s="313"/>
      <c r="H168" s="313"/>
      <c r="I168" s="313"/>
      <c r="J168" s="313"/>
      <c r="K168" s="313"/>
      <c r="L168" s="313"/>
      <c r="M168" s="313"/>
      <c r="N168" s="313"/>
      <c r="O168" s="313"/>
    </row>
    <row r="169" spans="1:15" ht="12.75" customHeight="1">
      <c r="A169" s="313" t="s">
        <v>65</v>
      </c>
      <c r="B169" s="313"/>
      <c r="C169" s="313"/>
      <c r="D169" s="313"/>
      <c r="E169" s="313"/>
      <c r="F169" s="313"/>
      <c r="G169" s="313"/>
      <c r="H169" s="313"/>
      <c r="I169" s="313"/>
      <c r="J169" s="313"/>
      <c r="K169" s="313"/>
      <c r="L169" s="313"/>
      <c r="M169" s="313"/>
      <c r="N169" s="313"/>
      <c r="O169" s="313"/>
    </row>
    <row r="170" spans="1:15" ht="12.75" customHeight="1">
      <c r="A170" s="313" t="s">
        <v>64</v>
      </c>
      <c r="B170" s="313"/>
      <c r="C170" s="313"/>
      <c r="D170" s="313"/>
      <c r="E170" s="313"/>
      <c r="F170" s="313"/>
      <c r="G170" s="313"/>
      <c r="H170" s="313"/>
      <c r="I170" s="313"/>
      <c r="J170" s="313"/>
      <c r="K170" s="313"/>
      <c r="L170" s="313"/>
      <c r="M170" s="313"/>
      <c r="N170" s="313"/>
      <c r="O170" s="313"/>
    </row>
    <row r="171" spans="1:15" ht="7.5" customHeight="1">
      <c r="A171" s="313" t="s">
        <v>63</v>
      </c>
      <c r="B171" s="313"/>
      <c r="C171" s="313"/>
      <c r="D171" s="313"/>
      <c r="E171" s="313"/>
      <c r="F171" s="313"/>
      <c r="G171" s="313"/>
      <c r="H171" s="313"/>
      <c r="I171" s="313"/>
      <c r="J171" s="313"/>
      <c r="K171" s="313"/>
      <c r="L171" s="313"/>
      <c r="M171" s="313"/>
      <c r="N171" s="313"/>
      <c r="O171" s="313"/>
    </row>
    <row r="172" spans="1:15" ht="21" customHeight="1">
      <c r="A172" s="313" t="s">
        <v>62</v>
      </c>
      <c r="B172" s="313"/>
      <c r="C172" s="313"/>
      <c r="D172" s="313"/>
      <c r="E172" s="313"/>
      <c r="F172" s="313"/>
      <c r="G172" s="313"/>
      <c r="H172" s="313"/>
      <c r="I172" s="313"/>
      <c r="J172" s="313"/>
      <c r="K172" s="313"/>
      <c r="L172" s="313"/>
      <c r="M172" s="313"/>
      <c r="N172" s="313"/>
      <c r="O172" s="313"/>
    </row>
    <row r="173" spans="1:15" ht="12.75">
      <c r="A173" s="6"/>
      <c r="B173" s="6"/>
      <c r="C173" s="6"/>
      <c r="D173" s="6"/>
      <c r="E173" s="10"/>
      <c r="F173" s="9"/>
      <c r="G173" s="7"/>
      <c r="H173" s="7"/>
      <c r="I173" s="8"/>
      <c r="J173" s="8"/>
      <c r="K173" s="8"/>
      <c r="L173" s="8"/>
      <c r="M173" s="7"/>
      <c r="N173" s="7"/>
      <c r="O173" s="6"/>
    </row>
    <row r="175" ht="12.75">
      <c r="F175" s="5"/>
    </row>
  </sheetData>
  <sheetProtection selectLockedCells="1" selectUnlockedCells="1"/>
  <mergeCells count="180">
    <mergeCell ref="L112:M112"/>
    <mergeCell ref="L113:M113"/>
    <mergeCell ref="L118:M118"/>
    <mergeCell ref="L119:M119"/>
    <mergeCell ref="L129:M129"/>
    <mergeCell ref="L130:M130"/>
    <mergeCell ref="L123:M123"/>
    <mergeCell ref="L128:M128"/>
    <mergeCell ref="A167:O167"/>
    <mergeCell ref="L151:M151"/>
    <mergeCell ref="L152:M152"/>
    <mergeCell ref="L153:M153"/>
    <mergeCell ref="L154:M154"/>
    <mergeCell ref="L155:M155"/>
    <mergeCell ref="L156:M156"/>
    <mergeCell ref="L161:M161"/>
    <mergeCell ref="A162:D162"/>
    <mergeCell ref="L162:M162"/>
    <mergeCell ref="L85:M85"/>
    <mergeCell ref="L86:M86"/>
    <mergeCell ref="L120:M120"/>
    <mergeCell ref="L133:M133"/>
    <mergeCell ref="L134:M134"/>
    <mergeCell ref="L135:M135"/>
    <mergeCell ref="L111:M111"/>
    <mergeCell ref="L131:M131"/>
    <mergeCell ref="L132:M132"/>
    <mergeCell ref="L126:M126"/>
    <mergeCell ref="A172:O172"/>
    <mergeCell ref="A163:C163"/>
    <mergeCell ref="L163:M163"/>
    <mergeCell ref="A164:C164"/>
    <mergeCell ref="L164:M164"/>
    <mergeCell ref="L165:M165"/>
    <mergeCell ref="A166:O166"/>
    <mergeCell ref="A168:O168"/>
    <mergeCell ref="A169:O169"/>
    <mergeCell ref="A170:O170"/>
    <mergeCell ref="L145:M145"/>
    <mergeCell ref="L146:M146"/>
    <mergeCell ref="L150:M150"/>
    <mergeCell ref="L147:M147"/>
    <mergeCell ref="L148:M148"/>
    <mergeCell ref="A171:O171"/>
    <mergeCell ref="L157:M157"/>
    <mergeCell ref="L158:M158"/>
    <mergeCell ref="L159:M159"/>
    <mergeCell ref="L160:M160"/>
    <mergeCell ref="L139:M139"/>
    <mergeCell ref="L140:M140"/>
    <mergeCell ref="L141:M141"/>
    <mergeCell ref="L149:M149"/>
    <mergeCell ref="L136:M136"/>
    <mergeCell ref="L137:M137"/>
    <mergeCell ref="L138:M138"/>
    <mergeCell ref="L142:M142"/>
    <mergeCell ref="L143:M143"/>
    <mergeCell ref="L144:M144"/>
    <mergeCell ref="L100:M100"/>
    <mergeCell ref="L101:M101"/>
    <mergeCell ref="L105:M105"/>
    <mergeCell ref="L106:M106"/>
    <mergeCell ref="L107:M107"/>
    <mergeCell ref="L117:M117"/>
    <mergeCell ref="L114:M114"/>
    <mergeCell ref="L115:M115"/>
    <mergeCell ref="L116:M116"/>
    <mergeCell ref="L108:M108"/>
    <mergeCell ref="L91:M91"/>
    <mergeCell ref="L92:M92"/>
    <mergeCell ref="L93:M93"/>
    <mergeCell ref="L94:M94"/>
    <mergeCell ref="L95:M95"/>
    <mergeCell ref="L99:M99"/>
    <mergeCell ref="L96:M96"/>
    <mergeCell ref="L97:M97"/>
    <mergeCell ref="L98:M98"/>
    <mergeCell ref="L79:M79"/>
    <mergeCell ref="L80:M80"/>
    <mergeCell ref="L81:M81"/>
    <mergeCell ref="L82:M82"/>
    <mergeCell ref="L83:M83"/>
    <mergeCell ref="L90:M90"/>
    <mergeCell ref="L87:M87"/>
    <mergeCell ref="L88:M88"/>
    <mergeCell ref="L89:M89"/>
    <mergeCell ref="L84:M84"/>
    <mergeCell ref="L73:M73"/>
    <mergeCell ref="L74:M74"/>
    <mergeCell ref="L75:M75"/>
    <mergeCell ref="L76:M76"/>
    <mergeCell ref="L77:M77"/>
    <mergeCell ref="L78:M78"/>
    <mergeCell ref="K7:K9"/>
    <mergeCell ref="L71:M71"/>
    <mergeCell ref="L72:M72"/>
    <mergeCell ref="L10:M10"/>
    <mergeCell ref="L11:M11"/>
    <mergeCell ref="L12:M12"/>
    <mergeCell ref="L13:M13"/>
    <mergeCell ref="L23:M23"/>
    <mergeCell ref="L24:M24"/>
    <mergeCell ref="L25:M25"/>
    <mergeCell ref="F4:N4"/>
    <mergeCell ref="O4:O9"/>
    <mergeCell ref="F5:F9"/>
    <mergeCell ref="G5:N5"/>
    <mergeCell ref="G6:G9"/>
    <mergeCell ref="H6:H9"/>
    <mergeCell ref="I6:I9"/>
    <mergeCell ref="J6:J9"/>
    <mergeCell ref="L6:M9"/>
    <mergeCell ref="N6:N9"/>
    <mergeCell ref="L109:M109"/>
    <mergeCell ref="L110:M110"/>
    <mergeCell ref="J1:O1"/>
    <mergeCell ref="A2:M2"/>
    <mergeCell ref="M3:O3"/>
    <mergeCell ref="A4:A9"/>
    <mergeCell ref="B4:B9"/>
    <mergeCell ref="C4:C9"/>
    <mergeCell ref="D4:D9"/>
    <mergeCell ref="E4:E9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52:M52"/>
    <mergeCell ref="L44:M44"/>
    <mergeCell ref="L45:M45"/>
    <mergeCell ref="L46:M46"/>
    <mergeCell ref="L47:M47"/>
    <mergeCell ref="L48:M48"/>
    <mergeCell ref="L49:M49"/>
    <mergeCell ref="L14:M14"/>
    <mergeCell ref="L15:M15"/>
    <mergeCell ref="L16:M16"/>
    <mergeCell ref="L17:M17"/>
    <mergeCell ref="L18:M18"/>
    <mergeCell ref="L19:M19"/>
    <mergeCell ref="L66:M66"/>
    <mergeCell ref="L67:M67"/>
    <mergeCell ref="L68:M68"/>
    <mergeCell ref="L69:M69"/>
    <mergeCell ref="L70:M70"/>
    <mergeCell ref="L20:M20"/>
    <mergeCell ref="L21:M21"/>
    <mergeCell ref="L22:M22"/>
    <mergeCell ref="L50:M50"/>
    <mergeCell ref="L51:M51"/>
    <mergeCell ref="L53:M53"/>
    <mergeCell ref="L54:M54"/>
    <mergeCell ref="L55:M55"/>
    <mergeCell ref="L56:M56"/>
    <mergeCell ref="L57:M57"/>
    <mergeCell ref="L58:M58"/>
    <mergeCell ref="L102:M102"/>
    <mergeCell ref="L103:M103"/>
    <mergeCell ref="L104:M104"/>
    <mergeCell ref="L59:M59"/>
    <mergeCell ref="L60:M60"/>
    <mergeCell ref="L61:M61"/>
    <mergeCell ref="L62:M62"/>
    <mergeCell ref="L63:M63"/>
    <mergeCell ref="L64:M64"/>
    <mergeCell ref="L65:M65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46"/>
  <sheetViews>
    <sheetView view="pageLayout" workbookViewId="0" topLeftCell="A1">
      <selection activeCell="Q11" sqref="Q11"/>
    </sheetView>
  </sheetViews>
  <sheetFormatPr defaultColWidth="9.33203125" defaultRowHeight="11.25"/>
  <cols>
    <col min="1" max="1" width="4.83203125" style="43" customWidth="1"/>
    <col min="2" max="2" width="6.5" style="43" customWidth="1"/>
    <col min="3" max="3" width="7.5" style="43" customWidth="1"/>
    <col min="4" max="4" width="20.83203125" style="43" customWidth="1"/>
    <col min="5" max="5" width="14.33203125" style="43" customWidth="1"/>
    <col min="6" max="6" width="11.16015625" style="43" customWidth="1"/>
    <col min="7" max="7" width="9.83203125" style="43" customWidth="1"/>
    <col min="8" max="8" width="8.83203125" style="43" customWidth="1"/>
    <col min="9" max="9" width="7" style="43" customWidth="1"/>
    <col min="10" max="10" width="11.5" style="43" customWidth="1"/>
    <col min="11" max="11" width="9.66015625" style="43" customWidth="1"/>
    <col min="12" max="12" width="9.83203125" style="43" customWidth="1"/>
    <col min="13" max="16384" width="9.33203125" style="43" customWidth="1"/>
  </cols>
  <sheetData>
    <row r="1" spans="1:12" ht="31.5" customHeight="1">
      <c r="A1" s="325" t="s">
        <v>147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107"/>
    </row>
    <row r="2" spans="1:12" ht="18.7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326" t="s">
        <v>0</v>
      </c>
      <c r="L2" s="326"/>
    </row>
    <row r="3" spans="1:12" ht="10.5" customHeight="1">
      <c r="A3" s="320" t="s">
        <v>28</v>
      </c>
      <c r="B3" s="320" t="s">
        <v>1</v>
      </c>
      <c r="C3" s="320" t="s">
        <v>143</v>
      </c>
      <c r="D3" s="321" t="s">
        <v>148</v>
      </c>
      <c r="E3" s="321" t="s">
        <v>140</v>
      </c>
      <c r="F3" s="321"/>
      <c r="G3" s="321"/>
      <c r="H3" s="321"/>
      <c r="I3" s="321"/>
      <c r="J3" s="321"/>
      <c r="K3" s="321"/>
      <c r="L3" s="321" t="s">
        <v>139</v>
      </c>
    </row>
    <row r="4" spans="1:12" ht="19.5" customHeight="1">
      <c r="A4" s="320"/>
      <c r="B4" s="320"/>
      <c r="C4" s="320"/>
      <c r="D4" s="321"/>
      <c r="E4" s="321" t="s">
        <v>149</v>
      </c>
      <c r="F4" s="321" t="s">
        <v>137</v>
      </c>
      <c r="G4" s="321"/>
      <c r="H4" s="321"/>
      <c r="I4" s="321"/>
      <c r="J4" s="321"/>
      <c r="K4" s="321"/>
      <c r="L4" s="321"/>
    </row>
    <row r="5" spans="1:12" ht="19.5" customHeight="1">
      <c r="A5" s="320"/>
      <c r="B5" s="320"/>
      <c r="C5" s="320"/>
      <c r="D5" s="321"/>
      <c r="E5" s="321"/>
      <c r="F5" s="321" t="s">
        <v>136</v>
      </c>
      <c r="G5" s="322" t="s">
        <v>150</v>
      </c>
      <c r="H5" s="323" t="s">
        <v>133</v>
      </c>
      <c r="I5" s="106" t="s">
        <v>23</v>
      </c>
      <c r="J5" s="321" t="s">
        <v>151</v>
      </c>
      <c r="K5" s="323" t="s">
        <v>131</v>
      </c>
      <c r="L5" s="321"/>
    </row>
    <row r="6" spans="1:12" ht="19.5" customHeight="1">
      <c r="A6" s="320"/>
      <c r="B6" s="320"/>
      <c r="C6" s="320"/>
      <c r="D6" s="321"/>
      <c r="E6" s="321"/>
      <c r="F6" s="321"/>
      <c r="G6" s="322"/>
      <c r="H6" s="323"/>
      <c r="I6" s="324" t="s">
        <v>130</v>
      </c>
      <c r="J6" s="321"/>
      <c r="K6" s="321"/>
      <c r="L6" s="321"/>
    </row>
    <row r="7" spans="1:12" ht="29.25" customHeight="1">
      <c r="A7" s="320"/>
      <c r="B7" s="320"/>
      <c r="C7" s="320"/>
      <c r="D7" s="321"/>
      <c r="E7" s="321"/>
      <c r="F7" s="321"/>
      <c r="G7" s="322"/>
      <c r="H7" s="323"/>
      <c r="I7" s="324"/>
      <c r="J7" s="321"/>
      <c r="K7" s="321"/>
      <c r="L7" s="321"/>
    </row>
    <row r="8" spans="1:12" ht="29.25" customHeight="1">
      <c r="A8" s="320"/>
      <c r="B8" s="320"/>
      <c r="C8" s="320"/>
      <c r="D8" s="321"/>
      <c r="E8" s="321"/>
      <c r="F8" s="321"/>
      <c r="G8" s="322"/>
      <c r="H8" s="323"/>
      <c r="I8" s="324"/>
      <c r="J8" s="321"/>
      <c r="K8" s="321"/>
      <c r="L8" s="321"/>
    </row>
    <row r="9" spans="1:12" ht="15.75" customHeight="1" thickBot="1">
      <c r="A9" s="105">
        <v>1</v>
      </c>
      <c r="B9" s="105">
        <v>2</v>
      </c>
      <c r="C9" s="105">
        <v>3</v>
      </c>
      <c r="D9" s="105">
        <v>4</v>
      </c>
      <c r="E9" s="105">
        <v>5</v>
      </c>
      <c r="F9" s="105">
        <v>6</v>
      </c>
      <c r="G9" s="105">
        <v>7</v>
      </c>
      <c r="H9" s="105">
        <v>8</v>
      </c>
      <c r="I9" s="105">
        <v>9</v>
      </c>
      <c r="J9" s="105">
        <v>10</v>
      </c>
      <c r="K9" s="105">
        <v>11</v>
      </c>
      <c r="L9" s="105">
        <v>12</v>
      </c>
    </row>
    <row r="10" spans="1:12" ht="45" customHeight="1" thickBot="1">
      <c r="A10" s="93" t="s">
        <v>29</v>
      </c>
      <c r="B10" s="93">
        <v>600</v>
      </c>
      <c r="C10" s="93">
        <v>60014</v>
      </c>
      <c r="D10" s="104" t="s">
        <v>152</v>
      </c>
      <c r="E10" s="103">
        <v>330000</v>
      </c>
      <c r="F10" s="103">
        <v>330000</v>
      </c>
      <c r="G10" s="91">
        <v>0</v>
      </c>
      <c r="H10" s="91">
        <v>0</v>
      </c>
      <c r="I10" s="91">
        <v>0</v>
      </c>
      <c r="J10" s="90" t="s">
        <v>153</v>
      </c>
      <c r="K10" s="89">
        <v>0</v>
      </c>
      <c r="L10" s="88" t="s">
        <v>154</v>
      </c>
    </row>
    <row r="11" spans="1:12" ht="60.75" customHeight="1" thickBot="1">
      <c r="A11" s="93" t="s">
        <v>31</v>
      </c>
      <c r="B11" s="93">
        <v>600</v>
      </c>
      <c r="C11" s="93">
        <v>60014</v>
      </c>
      <c r="D11" s="104" t="s">
        <v>579</v>
      </c>
      <c r="E11" s="103">
        <v>170000</v>
      </c>
      <c r="F11" s="103">
        <v>170000</v>
      </c>
      <c r="G11" s="91">
        <v>0</v>
      </c>
      <c r="H11" s="91">
        <v>0</v>
      </c>
      <c r="I11" s="91">
        <v>0</v>
      </c>
      <c r="J11" s="90" t="s">
        <v>153</v>
      </c>
      <c r="K11" s="89">
        <v>0</v>
      </c>
      <c r="L11" s="88" t="s">
        <v>154</v>
      </c>
    </row>
    <row r="12" spans="1:12" ht="45" customHeight="1" thickBot="1">
      <c r="A12" s="93" t="s">
        <v>32</v>
      </c>
      <c r="B12" s="93">
        <v>600</v>
      </c>
      <c r="C12" s="93">
        <v>60014</v>
      </c>
      <c r="D12" s="104" t="s">
        <v>580</v>
      </c>
      <c r="E12" s="103">
        <v>90000</v>
      </c>
      <c r="F12" s="103">
        <v>90000</v>
      </c>
      <c r="G12" s="91">
        <v>0</v>
      </c>
      <c r="H12" s="91">
        <v>0</v>
      </c>
      <c r="I12" s="91">
        <v>0</v>
      </c>
      <c r="J12" s="90" t="s">
        <v>153</v>
      </c>
      <c r="K12" s="89">
        <v>0</v>
      </c>
      <c r="L12" s="88" t="s">
        <v>154</v>
      </c>
    </row>
    <row r="13" spans="1:12" ht="95.25" customHeight="1" thickBot="1">
      <c r="A13" s="93" t="s">
        <v>33</v>
      </c>
      <c r="B13" s="93">
        <v>600</v>
      </c>
      <c r="C13" s="93">
        <v>60014</v>
      </c>
      <c r="D13" s="104" t="s">
        <v>155</v>
      </c>
      <c r="E13" s="103">
        <v>451052</v>
      </c>
      <c r="F13" s="103">
        <v>283167</v>
      </c>
      <c r="G13" s="91">
        <v>0</v>
      </c>
      <c r="H13" s="91">
        <v>0</v>
      </c>
      <c r="I13" s="91">
        <v>0</v>
      </c>
      <c r="J13" s="94" t="s">
        <v>255</v>
      </c>
      <c r="K13" s="89">
        <v>0</v>
      </c>
      <c r="L13" s="88" t="s">
        <v>154</v>
      </c>
    </row>
    <row r="14" spans="1:12" ht="83.25" customHeight="1" thickBot="1">
      <c r="A14" s="93" t="s">
        <v>34</v>
      </c>
      <c r="B14" s="93">
        <v>600</v>
      </c>
      <c r="C14" s="93">
        <v>60014</v>
      </c>
      <c r="D14" s="102" t="s">
        <v>157</v>
      </c>
      <c r="E14" s="101">
        <v>1546864</v>
      </c>
      <c r="F14" s="101">
        <v>1546864</v>
      </c>
      <c r="G14" s="91">
        <v>0</v>
      </c>
      <c r="H14" s="91">
        <v>0</v>
      </c>
      <c r="I14" s="91">
        <v>0</v>
      </c>
      <c r="J14" s="90" t="s">
        <v>156</v>
      </c>
      <c r="K14" s="89">
        <v>0</v>
      </c>
      <c r="L14" s="88" t="s">
        <v>154</v>
      </c>
    </row>
    <row r="15" spans="1:12" ht="74.25" customHeight="1" thickBot="1">
      <c r="A15" s="93" t="s">
        <v>35</v>
      </c>
      <c r="B15" s="93">
        <v>600</v>
      </c>
      <c r="C15" s="93">
        <v>60014</v>
      </c>
      <c r="D15" s="102" t="s">
        <v>158</v>
      </c>
      <c r="E15" s="101">
        <v>20000</v>
      </c>
      <c r="F15" s="101">
        <v>20000</v>
      </c>
      <c r="G15" s="91">
        <v>0</v>
      </c>
      <c r="H15" s="91">
        <v>0</v>
      </c>
      <c r="I15" s="91">
        <v>0</v>
      </c>
      <c r="J15" s="90" t="s">
        <v>156</v>
      </c>
      <c r="K15" s="89">
        <v>0</v>
      </c>
      <c r="L15" s="88" t="s">
        <v>154</v>
      </c>
    </row>
    <row r="16" spans="1:12" ht="93" customHeight="1" thickBot="1">
      <c r="A16" s="93" t="s">
        <v>119</v>
      </c>
      <c r="B16" s="93">
        <v>600</v>
      </c>
      <c r="C16" s="93">
        <v>60014</v>
      </c>
      <c r="D16" s="102" t="s">
        <v>159</v>
      </c>
      <c r="E16" s="101">
        <v>2008228</v>
      </c>
      <c r="F16" s="101">
        <v>1007714</v>
      </c>
      <c r="G16" s="91">
        <v>0</v>
      </c>
      <c r="H16" s="91">
        <v>0</v>
      </c>
      <c r="I16" s="91">
        <v>0</v>
      </c>
      <c r="J16" s="94" t="s">
        <v>160</v>
      </c>
      <c r="K16" s="89">
        <v>0</v>
      </c>
      <c r="L16" s="88" t="s">
        <v>154</v>
      </c>
    </row>
    <row r="17" spans="1:12" ht="123" customHeight="1" thickBot="1">
      <c r="A17" s="93" t="s">
        <v>117</v>
      </c>
      <c r="B17" s="93">
        <v>600</v>
      </c>
      <c r="C17" s="93">
        <v>60014</v>
      </c>
      <c r="D17" s="102" t="s">
        <v>161</v>
      </c>
      <c r="E17" s="101">
        <v>50000</v>
      </c>
      <c r="F17" s="101">
        <v>50000</v>
      </c>
      <c r="G17" s="91">
        <v>0</v>
      </c>
      <c r="H17" s="91">
        <v>0</v>
      </c>
      <c r="I17" s="91">
        <v>0</v>
      </c>
      <c r="J17" s="90" t="s">
        <v>153</v>
      </c>
      <c r="K17" s="89">
        <v>0</v>
      </c>
      <c r="L17" s="88" t="s">
        <v>154</v>
      </c>
    </row>
    <row r="18" spans="1:12" ht="137.25" customHeight="1" thickBot="1">
      <c r="A18" s="93" t="s">
        <v>115</v>
      </c>
      <c r="B18" s="93">
        <v>600</v>
      </c>
      <c r="C18" s="93">
        <v>60014</v>
      </c>
      <c r="D18" s="102" t="s">
        <v>162</v>
      </c>
      <c r="E18" s="101">
        <v>50000</v>
      </c>
      <c r="F18" s="101">
        <v>50000</v>
      </c>
      <c r="G18" s="91">
        <v>0</v>
      </c>
      <c r="H18" s="91">
        <v>0</v>
      </c>
      <c r="I18" s="91">
        <v>0</v>
      </c>
      <c r="J18" s="90" t="s">
        <v>153</v>
      </c>
      <c r="K18" s="89">
        <v>0</v>
      </c>
      <c r="L18" s="88" t="s">
        <v>154</v>
      </c>
    </row>
    <row r="19" spans="1:12" ht="93" customHeight="1" thickBot="1">
      <c r="A19" s="93" t="s">
        <v>113</v>
      </c>
      <c r="B19" s="93">
        <v>600</v>
      </c>
      <c r="C19" s="93">
        <v>60014</v>
      </c>
      <c r="D19" s="102" t="s">
        <v>163</v>
      </c>
      <c r="E19" s="101">
        <v>65000</v>
      </c>
      <c r="F19" s="101">
        <v>65000</v>
      </c>
      <c r="G19" s="91">
        <v>0</v>
      </c>
      <c r="H19" s="91">
        <v>0</v>
      </c>
      <c r="I19" s="91">
        <v>0</v>
      </c>
      <c r="J19" s="90" t="s">
        <v>153</v>
      </c>
      <c r="K19" s="89">
        <v>0</v>
      </c>
      <c r="L19" s="88" t="s">
        <v>154</v>
      </c>
    </row>
    <row r="20" spans="1:12" ht="105.75" customHeight="1" thickBot="1">
      <c r="A20" s="93" t="s">
        <v>111</v>
      </c>
      <c r="B20" s="93">
        <v>600</v>
      </c>
      <c r="C20" s="93">
        <v>60014</v>
      </c>
      <c r="D20" s="102" t="s">
        <v>164</v>
      </c>
      <c r="E20" s="101">
        <v>65000</v>
      </c>
      <c r="F20" s="101">
        <v>65000</v>
      </c>
      <c r="G20" s="91">
        <v>0</v>
      </c>
      <c r="H20" s="91">
        <v>0</v>
      </c>
      <c r="I20" s="91">
        <v>0</v>
      </c>
      <c r="J20" s="90" t="s">
        <v>153</v>
      </c>
      <c r="K20" s="89">
        <v>0</v>
      </c>
      <c r="L20" s="88" t="s">
        <v>154</v>
      </c>
    </row>
    <row r="21" spans="1:12" ht="205.5" customHeight="1" thickBot="1">
      <c r="A21" s="93" t="s">
        <v>107</v>
      </c>
      <c r="B21" s="93">
        <v>600</v>
      </c>
      <c r="C21" s="93">
        <v>60014</v>
      </c>
      <c r="D21" s="270" t="s">
        <v>165</v>
      </c>
      <c r="E21" s="101">
        <v>1573695</v>
      </c>
      <c r="F21" s="101">
        <v>773695</v>
      </c>
      <c r="G21" s="91">
        <v>0</v>
      </c>
      <c r="H21" s="91">
        <v>0</v>
      </c>
      <c r="I21" s="91">
        <v>0</v>
      </c>
      <c r="J21" s="255" t="s">
        <v>487</v>
      </c>
      <c r="K21" s="271">
        <v>750000</v>
      </c>
      <c r="L21" s="88" t="s">
        <v>154</v>
      </c>
    </row>
    <row r="22" spans="1:12" ht="96" customHeight="1">
      <c r="A22" s="93" t="s">
        <v>105</v>
      </c>
      <c r="B22" s="93">
        <v>630</v>
      </c>
      <c r="C22" s="93">
        <v>63095</v>
      </c>
      <c r="D22" s="90" t="s">
        <v>166</v>
      </c>
      <c r="E22" s="92">
        <f>F22</f>
        <v>6765</v>
      </c>
      <c r="F22" s="92">
        <v>6765</v>
      </c>
      <c r="G22" s="91">
        <v>0</v>
      </c>
      <c r="H22" s="91">
        <v>0</v>
      </c>
      <c r="I22" s="91">
        <v>0</v>
      </c>
      <c r="J22" s="90" t="s">
        <v>79</v>
      </c>
      <c r="K22" s="89">
        <v>0</v>
      </c>
      <c r="L22" s="88" t="s">
        <v>71</v>
      </c>
    </row>
    <row r="23" spans="1:12" ht="68.25" customHeight="1">
      <c r="A23" s="93" t="s">
        <v>103</v>
      </c>
      <c r="B23" s="93">
        <v>700</v>
      </c>
      <c r="C23" s="93">
        <v>70005</v>
      </c>
      <c r="D23" s="94" t="s">
        <v>262</v>
      </c>
      <c r="E23" s="92">
        <f>F23</f>
        <v>698330</v>
      </c>
      <c r="F23" s="92">
        <v>698330</v>
      </c>
      <c r="G23" s="91">
        <v>0</v>
      </c>
      <c r="H23" s="91">
        <v>0</v>
      </c>
      <c r="I23" s="91">
        <v>0</v>
      </c>
      <c r="J23" s="90" t="s">
        <v>79</v>
      </c>
      <c r="K23" s="89">
        <v>0</v>
      </c>
      <c r="L23" s="88" t="s">
        <v>71</v>
      </c>
    </row>
    <row r="24" spans="1:12" ht="67.5" customHeight="1">
      <c r="A24" s="93" t="s">
        <v>100</v>
      </c>
      <c r="B24" s="93">
        <v>750</v>
      </c>
      <c r="C24" s="93">
        <v>75020</v>
      </c>
      <c r="D24" s="94" t="s">
        <v>168</v>
      </c>
      <c r="E24" s="92">
        <f>F24</f>
        <v>15000</v>
      </c>
      <c r="F24" s="92">
        <v>15000</v>
      </c>
      <c r="G24" s="91">
        <v>0</v>
      </c>
      <c r="H24" s="91">
        <v>0</v>
      </c>
      <c r="I24" s="91">
        <v>0</v>
      </c>
      <c r="J24" s="90" t="s">
        <v>79</v>
      </c>
      <c r="K24" s="89">
        <v>0</v>
      </c>
      <c r="L24" s="88" t="s">
        <v>71</v>
      </c>
    </row>
    <row r="25" spans="1:12" ht="105.75" customHeight="1">
      <c r="A25" s="93" t="s">
        <v>97</v>
      </c>
      <c r="B25" s="93">
        <v>750</v>
      </c>
      <c r="C25" s="93">
        <v>75020</v>
      </c>
      <c r="D25" s="90" t="s">
        <v>285</v>
      </c>
      <c r="E25" s="92">
        <f>F25</f>
        <v>20000</v>
      </c>
      <c r="F25" s="92">
        <v>20000</v>
      </c>
      <c r="G25" s="91">
        <v>0</v>
      </c>
      <c r="H25" s="91">
        <v>0</v>
      </c>
      <c r="I25" s="91">
        <v>0</v>
      </c>
      <c r="J25" s="90" t="s">
        <v>79</v>
      </c>
      <c r="K25" s="89">
        <v>0</v>
      </c>
      <c r="L25" s="88" t="s">
        <v>71</v>
      </c>
    </row>
    <row r="26" spans="1:12" ht="60" customHeight="1">
      <c r="A26" s="93" t="s">
        <v>93</v>
      </c>
      <c r="B26" s="93">
        <v>750</v>
      </c>
      <c r="C26" s="93">
        <v>75020</v>
      </c>
      <c r="D26" s="90" t="s">
        <v>408</v>
      </c>
      <c r="E26" s="92">
        <f>F26</f>
        <v>15191</v>
      </c>
      <c r="F26" s="92">
        <v>15191</v>
      </c>
      <c r="G26" s="91">
        <v>0</v>
      </c>
      <c r="H26" s="91">
        <v>0</v>
      </c>
      <c r="I26" s="91">
        <v>0</v>
      </c>
      <c r="J26" s="90" t="s">
        <v>79</v>
      </c>
      <c r="K26" s="89">
        <v>0</v>
      </c>
      <c r="L26" s="88" t="s">
        <v>71</v>
      </c>
    </row>
    <row r="27" spans="1:12" ht="63.75" customHeight="1">
      <c r="A27" s="93" t="s">
        <v>89</v>
      </c>
      <c r="B27" s="93">
        <v>801</v>
      </c>
      <c r="C27" s="93">
        <v>80195</v>
      </c>
      <c r="D27" s="94" t="s">
        <v>184</v>
      </c>
      <c r="E27" s="92">
        <v>651540</v>
      </c>
      <c r="F27" s="92">
        <v>451540</v>
      </c>
      <c r="G27" s="91">
        <v>0</v>
      </c>
      <c r="H27" s="91">
        <v>0</v>
      </c>
      <c r="I27" s="91">
        <v>0</v>
      </c>
      <c r="J27" s="255" t="s">
        <v>275</v>
      </c>
      <c r="K27" s="89">
        <v>0</v>
      </c>
      <c r="L27" s="88" t="s">
        <v>183</v>
      </c>
    </row>
    <row r="28" spans="1:12" ht="41.25" customHeight="1">
      <c r="A28" s="93" t="s">
        <v>86</v>
      </c>
      <c r="B28" s="93">
        <v>801</v>
      </c>
      <c r="C28" s="93">
        <v>80195</v>
      </c>
      <c r="D28" s="94" t="s">
        <v>244</v>
      </c>
      <c r="E28" s="92">
        <f>F28</f>
        <v>57036</v>
      </c>
      <c r="F28" s="92">
        <v>57036</v>
      </c>
      <c r="G28" s="91">
        <v>0</v>
      </c>
      <c r="H28" s="91">
        <v>0</v>
      </c>
      <c r="I28" s="91">
        <v>0</v>
      </c>
      <c r="J28" s="90" t="s">
        <v>79</v>
      </c>
      <c r="K28" s="89">
        <v>0</v>
      </c>
      <c r="L28" s="88" t="s">
        <v>197</v>
      </c>
    </row>
    <row r="29" spans="1:12" ht="78.75" customHeight="1">
      <c r="A29" s="100" t="s">
        <v>83</v>
      </c>
      <c r="B29" s="100">
        <v>852</v>
      </c>
      <c r="C29" s="100">
        <v>85202</v>
      </c>
      <c r="D29" s="109" t="s">
        <v>171</v>
      </c>
      <c r="E29" s="99">
        <v>228700</v>
      </c>
      <c r="F29" s="98">
        <v>93700</v>
      </c>
      <c r="G29" s="91">
        <v>0</v>
      </c>
      <c r="H29" s="98">
        <v>0</v>
      </c>
      <c r="I29" s="98">
        <v>0</v>
      </c>
      <c r="J29" s="97" t="s">
        <v>243</v>
      </c>
      <c r="K29" s="96">
        <v>0</v>
      </c>
      <c r="L29" s="95" t="s">
        <v>172</v>
      </c>
    </row>
    <row r="30" spans="1:12" ht="51" customHeight="1">
      <c r="A30" s="100" t="s">
        <v>81</v>
      </c>
      <c r="B30" s="100">
        <v>852</v>
      </c>
      <c r="C30" s="100">
        <v>85202</v>
      </c>
      <c r="D30" s="272" t="s">
        <v>240</v>
      </c>
      <c r="E30" s="99">
        <v>17500</v>
      </c>
      <c r="F30" s="98">
        <v>17500</v>
      </c>
      <c r="G30" s="91">
        <v>0</v>
      </c>
      <c r="H30" s="98">
        <v>0</v>
      </c>
      <c r="I30" s="98">
        <v>0</v>
      </c>
      <c r="J30" s="97" t="s">
        <v>153</v>
      </c>
      <c r="K30" s="96">
        <v>0</v>
      </c>
      <c r="L30" s="95" t="s">
        <v>239</v>
      </c>
    </row>
    <row r="31" spans="1:12" ht="49.5" customHeight="1">
      <c r="A31" s="93" t="s">
        <v>78</v>
      </c>
      <c r="B31" s="93">
        <v>853</v>
      </c>
      <c r="C31" s="93">
        <v>85333</v>
      </c>
      <c r="D31" s="94" t="s">
        <v>174</v>
      </c>
      <c r="E31" s="92">
        <v>95000</v>
      </c>
      <c r="F31" s="92">
        <v>95000</v>
      </c>
      <c r="G31" s="91">
        <v>0</v>
      </c>
      <c r="H31" s="91">
        <v>0</v>
      </c>
      <c r="I31" s="91">
        <v>0</v>
      </c>
      <c r="J31" s="90" t="s">
        <v>153</v>
      </c>
      <c r="K31" s="89">
        <v>0</v>
      </c>
      <c r="L31" s="88" t="s">
        <v>175</v>
      </c>
    </row>
    <row r="32" spans="1:12" ht="60" customHeight="1">
      <c r="A32" s="93" t="s">
        <v>76</v>
      </c>
      <c r="B32" s="93">
        <v>854</v>
      </c>
      <c r="C32" s="93">
        <v>85403</v>
      </c>
      <c r="D32" s="90" t="s">
        <v>177</v>
      </c>
      <c r="E32" s="92">
        <v>122795</v>
      </c>
      <c r="F32" s="92">
        <v>122795</v>
      </c>
      <c r="G32" s="91">
        <v>0</v>
      </c>
      <c r="H32" s="91">
        <v>0</v>
      </c>
      <c r="I32" s="91">
        <v>0</v>
      </c>
      <c r="J32" s="90" t="s">
        <v>153</v>
      </c>
      <c r="K32" s="89">
        <v>0</v>
      </c>
      <c r="L32" s="88" t="s">
        <v>178</v>
      </c>
    </row>
    <row r="33" spans="1:12" ht="117" customHeight="1">
      <c r="A33" s="93" t="s">
        <v>74</v>
      </c>
      <c r="B33" s="93">
        <v>854</v>
      </c>
      <c r="C33" s="93">
        <v>85410</v>
      </c>
      <c r="D33" s="90" t="s">
        <v>237</v>
      </c>
      <c r="E33" s="92">
        <f>F33</f>
        <v>102980</v>
      </c>
      <c r="F33" s="92">
        <v>102980</v>
      </c>
      <c r="G33" s="91">
        <v>0</v>
      </c>
      <c r="H33" s="91">
        <v>0</v>
      </c>
      <c r="I33" s="91">
        <v>0</v>
      </c>
      <c r="J33" s="90" t="s">
        <v>79</v>
      </c>
      <c r="K33" s="89">
        <v>0</v>
      </c>
      <c r="L33" s="88" t="s">
        <v>183</v>
      </c>
    </row>
    <row r="34" spans="1:12" ht="80.25" customHeight="1">
      <c r="A34" s="93" t="s">
        <v>146</v>
      </c>
      <c r="B34" s="93">
        <v>854</v>
      </c>
      <c r="C34" s="93">
        <v>85410</v>
      </c>
      <c r="D34" s="90" t="s">
        <v>182</v>
      </c>
      <c r="E34" s="92">
        <v>151290</v>
      </c>
      <c r="F34" s="92">
        <v>151290</v>
      </c>
      <c r="G34" s="91"/>
      <c r="H34" s="91"/>
      <c r="I34" s="91"/>
      <c r="J34" s="90" t="s">
        <v>79</v>
      </c>
      <c r="K34" s="89">
        <v>0</v>
      </c>
      <c r="L34" s="88" t="s">
        <v>71</v>
      </c>
    </row>
    <row r="35" spans="1:12" ht="57" customHeight="1">
      <c r="A35" s="93" t="s">
        <v>167</v>
      </c>
      <c r="B35" s="93">
        <v>855</v>
      </c>
      <c r="C35" s="93">
        <v>85510</v>
      </c>
      <c r="D35" s="90" t="s">
        <v>250</v>
      </c>
      <c r="E35" s="92">
        <v>102730</v>
      </c>
      <c r="F35" s="92">
        <v>102730</v>
      </c>
      <c r="G35" s="91"/>
      <c r="H35" s="91"/>
      <c r="I35" s="91"/>
      <c r="J35" s="90" t="s">
        <v>79</v>
      </c>
      <c r="K35" s="89">
        <v>0</v>
      </c>
      <c r="L35" s="88" t="s">
        <v>249</v>
      </c>
    </row>
    <row r="36" spans="1:12" ht="37.5" customHeight="1">
      <c r="A36" s="320" t="s">
        <v>179</v>
      </c>
      <c r="B36" s="320"/>
      <c r="C36" s="320"/>
      <c r="D36" s="320"/>
      <c r="E36" s="87">
        <f>SUM(E10:E35)</f>
        <v>8704696</v>
      </c>
      <c r="F36" s="87">
        <f>SUM(F10:F35)</f>
        <v>6401297</v>
      </c>
      <c r="G36" s="86">
        <f>SUM(G10:G35)</f>
        <v>0</v>
      </c>
      <c r="H36" s="86">
        <f>SUM(H10:H35)</f>
        <v>0</v>
      </c>
      <c r="I36" s="86">
        <f>SUM(I10:I35)</f>
        <v>0</v>
      </c>
      <c r="J36" s="108">
        <v>1553399</v>
      </c>
      <c r="K36" s="86">
        <f>SUM(K10:K35)</f>
        <v>750000</v>
      </c>
      <c r="L36" s="85" t="s">
        <v>68</v>
      </c>
    </row>
    <row r="37" spans="1:12" ht="16.5" customHeight="1">
      <c r="A37" s="110"/>
      <c r="B37" s="110"/>
      <c r="C37" s="110"/>
      <c r="D37" s="110"/>
      <c r="E37" s="111"/>
      <c r="F37" s="110"/>
      <c r="G37" s="110"/>
      <c r="H37" s="110"/>
      <c r="I37" s="110"/>
      <c r="J37" s="110"/>
      <c r="K37" s="110"/>
      <c r="L37" s="110"/>
    </row>
    <row r="38" spans="1:12" ht="12.75">
      <c r="A38" s="110" t="s">
        <v>180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</row>
    <row r="39" spans="1:12" ht="12.75">
      <c r="A39" s="110" t="s">
        <v>65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</row>
    <row r="40" spans="1:12" ht="12.75">
      <c r="A40" s="84" t="s">
        <v>64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</row>
    <row r="41" spans="1:12" ht="12.75">
      <c r="A41" s="84" t="s">
        <v>181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</row>
    <row r="42" spans="1:12" ht="12.75">
      <c r="A42" s="84" t="s">
        <v>62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</row>
    <row r="46" ht="12.75">
      <c r="E46" s="44"/>
    </row>
  </sheetData>
  <sheetProtection selectLockedCells="1" selectUnlockedCells="1"/>
  <mergeCells count="17">
    <mergeCell ref="A1:K1"/>
    <mergeCell ref="K2:L2"/>
    <mergeCell ref="A3:A8"/>
    <mergeCell ref="B3:B8"/>
    <mergeCell ref="C3:C8"/>
    <mergeCell ref="D3:D8"/>
    <mergeCell ref="E3:K3"/>
    <mergeCell ref="L3:L8"/>
    <mergeCell ref="E4:E8"/>
    <mergeCell ref="F4:K4"/>
    <mergeCell ref="A36:D36"/>
    <mergeCell ref="F5:F8"/>
    <mergeCell ref="G5:G8"/>
    <mergeCell ref="H5:H8"/>
    <mergeCell ref="J5:J8"/>
    <mergeCell ref="K5:K8"/>
    <mergeCell ref="I6:I8"/>
  </mergeCells>
  <printOptions horizontalCentered="1"/>
  <pageMargins left="0.5118055555555555" right="0.39375" top="0.9840277777777777" bottom="0.7875" header="0.5118055555555555" footer="0.5118055555555555"/>
  <pageSetup horizontalDpi="600" verticalDpi="600" orientation="portrait" paperSize="9" scale="97" r:id="rId1"/>
  <headerFooter alignWithMargins="0">
    <oddHeader>&amp;R&amp;9Załącznik nr &amp;A
do uchwały Rady Powiatu w Opatowie nr LXXXVII.96.2023 
z dnia 8 grudnia 2023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89"/>
  <sheetViews>
    <sheetView zoomScalePageLayoutView="0" workbookViewId="0" topLeftCell="A1">
      <selection activeCell="M6" sqref="M6"/>
    </sheetView>
  </sheetViews>
  <sheetFormatPr defaultColWidth="9.33203125" defaultRowHeight="11.25"/>
  <cols>
    <col min="1" max="1" width="4.66015625" style="126" customWidth="1"/>
    <col min="2" max="2" width="23.66015625" style="126" customWidth="1"/>
    <col min="3" max="3" width="10.66015625" style="126" customWidth="1"/>
    <col min="4" max="4" width="11.33203125" style="126" customWidth="1"/>
    <col min="5" max="5" width="5.83203125" style="126" customWidth="1"/>
    <col min="6" max="6" width="7.16015625" style="126" customWidth="1"/>
    <col min="7" max="7" width="19" style="126" customWidth="1"/>
    <col min="8" max="8" width="12.16015625" style="126" customWidth="1"/>
    <col min="9" max="9" width="14.33203125" style="126" customWidth="1"/>
    <col min="10" max="16384" width="9.33203125" style="126" customWidth="1"/>
  </cols>
  <sheetData>
    <row r="1" spans="1:9" ht="40.5" customHeight="1">
      <c r="A1" s="127"/>
      <c r="B1" s="127"/>
      <c r="C1" s="127"/>
      <c r="D1" s="127"/>
      <c r="E1" s="127"/>
      <c r="F1" s="127"/>
      <c r="G1" s="341" t="s">
        <v>583</v>
      </c>
      <c r="H1" s="341"/>
      <c r="I1" s="341"/>
    </row>
    <row r="2" spans="1:9" ht="12.75" customHeight="1">
      <c r="A2" s="342" t="s">
        <v>388</v>
      </c>
      <c r="B2" s="342"/>
      <c r="C2" s="342"/>
      <c r="D2" s="342"/>
      <c r="E2" s="342"/>
      <c r="F2" s="342"/>
      <c r="G2" s="342"/>
      <c r="H2" s="342"/>
      <c r="I2" s="342"/>
    </row>
    <row r="3" spans="1:9" ht="12.75">
      <c r="A3" s="342"/>
      <c r="B3" s="342"/>
      <c r="C3" s="342"/>
      <c r="D3" s="342"/>
      <c r="E3" s="342"/>
      <c r="F3" s="342"/>
      <c r="G3" s="342"/>
      <c r="H3" s="342"/>
      <c r="I3" s="342"/>
    </row>
    <row r="4" spans="1:9" ht="12.75">
      <c r="A4" s="342"/>
      <c r="B4" s="342"/>
      <c r="C4" s="342"/>
      <c r="D4" s="342"/>
      <c r="E4" s="342"/>
      <c r="F4" s="342"/>
      <c r="G4" s="342"/>
      <c r="H4" s="342"/>
      <c r="I4" s="342"/>
    </row>
    <row r="5" spans="1:9" ht="12.75">
      <c r="A5" s="177"/>
      <c r="B5" s="177"/>
      <c r="C5" s="177"/>
      <c r="D5" s="177"/>
      <c r="E5" s="177"/>
      <c r="F5" s="177"/>
      <c r="G5" s="177"/>
      <c r="H5" s="177"/>
      <c r="I5" s="177"/>
    </row>
    <row r="6" spans="1:9" ht="22.5" customHeight="1">
      <c r="A6" s="343" t="s">
        <v>387</v>
      </c>
      <c r="B6" s="343" t="s">
        <v>386</v>
      </c>
      <c r="C6" s="343" t="s">
        <v>385</v>
      </c>
      <c r="D6" s="343" t="s">
        <v>139</v>
      </c>
      <c r="E6" s="343" t="s">
        <v>1</v>
      </c>
      <c r="F6" s="343" t="s">
        <v>2</v>
      </c>
      <c r="G6" s="343" t="s">
        <v>384</v>
      </c>
      <c r="H6" s="343"/>
      <c r="I6" s="343" t="s">
        <v>383</v>
      </c>
    </row>
    <row r="7" spans="1:9" ht="52.5" customHeight="1">
      <c r="A7" s="343"/>
      <c r="B7" s="343"/>
      <c r="C7" s="343"/>
      <c r="D7" s="343"/>
      <c r="E7" s="343"/>
      <c r="F7" s="343"/>
      <c r="G7" s="176" t="s">
        <v>382</v>
      </c>
      <c r="H7" s="176" t="s">
        <v>381</v>
      </c>
      <c r="I7" s="343"/>
    </row>
    <row r="8" spans="1:9" ht="12.75">
      <c r="A8" s="175">
        <v>1</v>
      </c>
      <c r="B8" s="175">
        <v>2</v>
      </c>
      <c r="C8" s="175">
        <v>3</v>
      </c>
      <c r="D8" s="175">
        <v>4</v>
      </c>
      <c r="E8" s="175">
        <v>5</v>
      </c>
      <c r="F8" s="175">
        <v>6</v>
      </c>
      <c r="G8" s="175">
        <v>7</v>
      </c>
      <c r="H8" s="175">
        <v>8</v>
      </c>
      <c r="I8" s="175">
        <v>9</v>
      </c>
    </row>
    <row r="9" spans="1:9" ht="36" customHeight="1">
      <c r="A9" s="172" t="s">
        <v>29</v>
      </c>
      <c r="B9" s="334" t="s">
        <v>372</v>
      </c>
      <c r="C9" s="269">
        <v>2023</v>
      </c>
      <c r="D9" s="171" t="s">
        <v>129</v>
      </c>
      <c r="E9" s="170" t="s">
        <v>215</v>
      </c>
      <c r="F9" s="170" t="s">
        <v>214</v>
      </c>
      <c r="G9" s="169" t="s">
        <v>358</v>
      </c>
      <c r="H9" s="178">
        <f>H10+H14</f>
        <v>1573695</v>
      </c>
      <c r="I9" s="159">
        <f>I10+I14</f>
        <v>1573695</v>
      </c>
    </row>
    <row r="10" spans="1:9" ht="13.5" customHeight="1">
      <c r="A10" s="166"/>
      <c r="B10" s="334"/>
      <c r="C10" s="167"/>
      <c r="D10" s="167"/>
      <c r="E10" s="166"/>
      <c r="F10" s="166"/>
      <c r="G10" s="169" t="s">
        <v>354</v>
      </c>
      <c r="H10" s="178">
        <f>H11+H12+H13</f>
        <v>0</v>
      </c>
      <c r="I10" s="159">
        <f>I11+I12+I13</f>
        <v>0</v>
      </c>
    </row>
    <row r="11" spans="1:9" ht="15" customHeight="1">
      <c r="A11" s="166"/>
      <c r="B11" s="333" t="s">
        <v>380</v>
      </c>
      <c r="C11" s="167"/>
      <c r="D11" s="167"/>
      <c r="E11" s="166"/>
      <c r="F11" s="166"/>
      <c r="G11" s="168" t="s">
        <v>352</v>
      </c>
      <c r="H11" s="179">
        <v>0</v>
      </c>
      <c r="I11" s="37">
        <v>0</v>
      </c>
    </row>
    <row r="12" spans="1:9" ht="24.75" customHeight="1">
      <c r="A12" s="166"/>
      <c r="B12" s="333"/>
      <c r="C12" s="167"/>
      <c r="D12" s="167"/>
      <c r="E12" s="166"/>
      <c r="F12" s="166"/>
      <c r="G12" s="163" t="s">
        <v>351</v>
      </c>
      <c r="H12" s="179">
        <v>0</v>
      </c>
      <c r="I12" s="37">
        <v>0</v>
      </c>
    </row>
    <row r="13" spans="1:9" ht="36" customHeight="1">
      <c r="A13" s="166"/>
      <c r="B13" s="167" t="s">
        <v>379</v>
      </c>
      <c r="C13" s="167"/>
      <c r="D13" s="167"/>
      <c r="E13" s="166"/>
      <c r="F13" s="166"/>
      <c r="G13" s="163" t="s">
        <v>350</v>
      </c>
      <c r="H13" s="179">
        <v>0</v>
      </c>
      <c r="I13" s="37">
        <v>0</v>
      </c>
    </row>
    <row r="14" spans="1:9" ht="14.25" customHeight="1">
      <c r="A14" s="166"/>
      <c r="B14" s="167"/>
      <c r="C14" s="167"/>
      <c r="D14" s="167"/>
      <c r="E14" s="166"/>
      <c r="F14" s="166"/>
      <c r="G14" s="169" t="s">
        <v>353</v>
      </c>
      <c r="H14" s="178">
        <f>H15+H16+H17+H18</f>
        <v>1573695</v>
      </c>
      <c r="I14" s="159">
        <f>I15+I16+I17+I18</f>
        <v>1573695</v>
      </c>
    </row>
    <row r="15" spans="1:9" ht="27.75" customHeight="1">
      <c r="A15" s="166"/>
      <c r="B15" s="339" t="s">
        <v>165</v>
      </c>
      <c r="C15" s="167"/>
      <c r="D15" s="167"/>
      <c r="E15" s="166"/>
      <c r="F15" s="166"/>
      <c r="G15" s="168" t="s">
        <v>352</v>
      </c>
      <c r="H15" s="179">
        <v>773695</v>
      </c>
      <c r="I15" s="37">
        <v>773695</v>
      </c>
    </row>
    <row r="16" spans="1:9" ht="24.75" customHeight="1">
      <c r="A16" s="166"/>
      <c r="B16" s="339"/>
      <c r="C16" s="167"/>
      <c r="D16" s="167"/>
      <c r="E16" s="166"/>
      <c r="F16" s="166"/>
      <c r="G16" s="163" t="s">
        <v>351</v>
      </c>
      <c r="H16" s="179">
        <v>50000</v>
      </c>
      <c r="I16" s="37">
        <v>50000</v>
      </c>
    </row>
    <row r="17" spans="1:9" ht="36" customHeight="1">
      <c r="A17" s="166"/>
      <c r="B17" s="339"/>
      <c r="C17" s="167"/>
      <c r="D17" s="167"/>
      <c r="E17" s="166"/>
      <c r="F17" s="166"/>
      <c r="G17" s="163" t="s">
        <v>350</v>
      </c>
      <c r="H17" s="179">
        <v>750000</v>
      </c>
      <c r="I17" s="37">
        <v>750000</v>
      </c>
    </row>
    <row r="18" spans="1:9" ht="63" customHeight="1">
      <c r="A18" s="164"/>
      <c r="B18" s="340"/>
      <c r="C18" s="165"/>
      <c r="D18" s="165"/>
      <c r="E18" s="164"/>
      <c r="F18" s="164"/>
      <c r="G18" s="163" t="s">
        <v>349</v>
      </c>
      <c r="H18" s="179"/>
      <c r="I18" s="37">
        <v>0</v>
      </c>
    </row>
    <row r="19" spans="1:9" ht="36.75" customHeight="1">
      <c r="A19" s="172" t="s">
        <v>31</v>
      </c>
      <c r="B19" s="334" t="s">
        <v>372</v>
      </c>
      <c r="C19" s="171" t="s">
        <v>378</v>
      </c>
      <c r="D19" s="171" t="s">
        <v>71</v>
      </c>
      <c r="E19" s="170" t="s">
        <v>377</v>
      </c>
      <c r="F19" s="170" t="s">
        <v>376</v>
      </c>
      <c r="G19" s="169" t="s">
        <v>358</v>
      </c>
      <c r="H19" s="178">
        <f>H20+H24</f>
        <v>6870299</v>
      </c>
      <c r="I19" s="159">
        <f>I20+I24</f>
        <v>6756715.1</v>
      </c>
    </row>
    <row r="20" spans="1:9" ht="18" customHeight="1">
      <c r="A20" s="166"/>
      <c r="B20" s="334"/>
      <c r="C20" s="167"/>
      <c r="D20" s="167"/>
      <c r="E20" s="166"/>
      <c r="F20" s="166"/>
      <c r="G20" s="169" t="s">
        <v>354</v>
      </c>
      <c r="H20" s="178">
        <f>H21+H22+H23</f>
        <v>44404</v>
      </c>
      <c r="I20" s="159">
        <f>I21+I22+I23</f>
        <v>31336.1</v>
      </c>
    </row>
    <row r="21" spans="1:9" ht="18.75" customHeight="1">
      <c r="A21" s="166"/>
      <c r="B21" s="333" t="s">
        <v>375</v>
      </c>
      <c r="C21" s="167"/>
      <c r="D21" s="167"/>
      <c r="E21" s="166"/>
      <c r="F21" s="166"/>
      <c r="G21" s="168" t="s">
        <v>352</v>
      </c>
      <c r="H21" s="179">
        <v>6661</v>
      </c>
      <c r="I21" s="37">
        <v>4700.82</v>
      </c>
    </row>
    <row r="22" spans="1:9" ht="23.25" customHeight="1">
      <c r="A22" s="166"/>
      <c r="B22" s="333"/>
      <c r="C22" s="167"/>
      <c r="D22" s="167"/>
      <c r="E22" s="166"/>
      <c r="F22" s="166"/>
      <c r="G22" s="163" t="s">
        <v>351</v>
      </c>
      <c r="H22" s="179">
        <v>0</v>
      </c>
      <c r="I22" s="37">
        <v>0</v>
      </c>
    </row>
    <row r="23" spans="1:9" ht="32.25" customHeight="1">
      <c r="A23" s="166"/>
      <c r="B23" s="335" t="s">
        <v>374</v>
      </c>
      <c r="C23" s="167"/>
      <c r="D23" s="167"/>
      <c r="E23" s="166"/>
      <c r="F23" s="166"/>
      <c r="G23" s="163" t="s">
        <v>350</v>
      </c>
      <c r="H23" s="179">
        <v>37743</v>
      </c>
      <c r="I23" s="37">
        <v>26635.28</v>
      </c>
    </row>
    <row r="24" spans="1:9" ht="15" customHeight="1">
      <c r="A24" s="166"/>
      <c r="B24" s="335"/>
      <c r="C24" s="167"/>
      <c r="D24" s="167"/>
      <c r="E24" s="166"/>
      <c r="F24" s="166"/>
      <c r="G24" s="169" t="s">
        <v>353</v>
      </c>
      <c r="H24" s="178">
        <f>H25+H26+H27+H28</f>
        <v>6825895</v>
      </c>
      <c r="I24" s="159">
        <f>I25+I26+I27+I28</f>
        <v>6725379</v>
      </c>
    </row>
    <row r="25" spans="1:9" ht="15" customHeight="1">
      <c r="A25" s="166"/>
      <c r="B25" s="335"/>
      <c r="C25" s="167"/>
      <c r="D25" s="167"/>
      <c r="E25" s="166"/>
      <c r="F25" s="166"/>
      <c r="G25" s="168" t="s">
        <v>352</v>
      </c>
      <c r="H25" s="179">
        <v>1824950.1</v>
      </c>
      <c r="I25" s="37">
        <v>1824950.1</v>
      </c>
    </row>
    <row r="26" spans="1:9" ht="24" customHeight="1">
      <c r="A26" s="166"/>
      <c r="B26" s="335"/>
      <c r="C26" s="167"/>
      <c r="D26" s="167"/>
      <c r="E26" s="166"/>
      <c r="F26" s="166"/>
      <c r="G26" s="163" t="s">
        <v>351</v>
      </c>
      <c r="H26" s="179">
        <v>0</v>
      </c>
      <c r="I26" s="37">
        <v>0</v>
      </c>
    </row>
    <row r="27" spans="1:9" ht="26.25" customHeight="1">
      <c r="A27" s="166"/>
      <c r="B27" s="332" t="s">
        <v>373</v>
      </c>
      <c r="C27" s="167"/>
      <c r="D27" s="167"/>
      <c r="E27" s="166"/>
      <c r="F27" s="166"/>
      <c r="G27" s="163" t="s">
        <v>350</v>
      </c>
      <c r="H27" s="179">
        <v>5000944.9</v>
      </c>
      <c r="I27" s="37">
        <v>4900428.9</v>
      </c>
    </row>
    <row r="28" spans="1:9" ht="48.75" customHeight="1">
      <c r="A28" s="164"/>
      <c r="B28" s="332"/>
      <c r="C28" s="165"/>
      <c r="D28" s="165"/>
      <c r="E28" s="164"/>
      <c r="F28" s="164"/>
      <c r="G28" s="163" t="s">
        <v>349</v>
      </c>
      <c r="H28" s="179"/>
      <c r="I28" s="37">
        <v>0</v>
      </c>
    </row>
    <row r="29" spans="1:9" ht="45" customHeight="1">
      <c r="A29" s="338" t="s">
        <v>32</v>
      </c>
      <c r="B29" s="156" t="s">
        <v>372</v>
      </c>
      <c r="C29" s="330" t="s">
        <v>371</v>
      </c>
      <c r="D29" s="330" t="s">
        <v>71</v>
      </c>
      <c r="E29" s="336" t="s">
        <v>276</v>
      </c>
      <c r="F29" s="336" t="s">
        <v>370</v>
      </c>
      <c r="G29" s="158" t="s">
        <v>358</v>
      </c>
      <c r="H29" s="180">
        <f>H30+H34</f>
        <v>3002600</v>
      </c>
      <c r="I29" s="174">
        <f>I30+I34</f>
        <v>1343494</v>
      </c>
    </row>
    <row r="30" spans="1:9" ht="21.75" customHeight="1">
      <c r="A30" s="338"/>
      <c r="B30" s="156" t="s">
        <v>369</v>
      </c>
      <c r="C30" s="330"/>
      <c r="D30" s="330"/>
      <c r="E30" s="336"/>
      <c r="F30" s="336"/>
      <c r="G30" s="158" t="s">
        <v>354</v>
      </c>
      <c r="H30" s="180">
        <f>H31+H32+H33</f>
        <v>18000</v>
      </c>
      <c r="I30" s="174">
        <f>I31+I32+I33</f>
        <v>18000</v>
      </c>
    </row>
    <row r="31" spans="1:9" ht="14.25" customHeight="1">
      <c r="A31" s="338"/>
      <c r="B31" s="337" t="s">
        <v>368</v>
      </c>
      <c r="C31" s="330"/>
      <c r="D31" s="330"/>
      <c r="E31" s="336"/>
      <c r="F31" s="336"/>
      <c r="G31" s="157" t="s">
        <v>352</v>
      </c>
      <c r="H31" s="181">
        <v>2700</v>
      </c>
      <c r="I31" s="173">
        <v>2700</v>
      </c>
    </row>
    <row r="32" spans="1:9" ht="22.5" customHeight="1">
      <c r="A32" s="338"/>
      <c r="B32" s="337"/>
      <c r="C32" s="330"/>
      <c r="D32" s="330"/>
      <c r="E32" s="336"/>
      <c r="F32" s="336"/>
      <c r="G32" s="156" t="s">
        <v>351</v>
      </c>
      <c r="H32" s="181">
        <v>0</v>
      </c>
      <c r="I32" s="173">
        <v>0</v>
      </c>
    </row>
    <row r="33" spans="1:9" ht="21.75" customHeight="1">
      <c r="A33" s="338"/>
      <c r="B33" s="337"/>
      <c r="C33" s="330"/>
      <c r="D33" s="330"/>
      <c r="E33" s="336"/>
      <c r="F33" s="336"/>
      <c r="G33" s="156" t="s">
        <v>350</v>
      </c>
      <c r="H33" s="181">
        <v>15300</v>
      </c>
      <c r="I33" s="173">
        <v>15300</v>
      </c>
    </row>
    <row r="34" spans="1:9" ht="18.75" customHeight="1">
      <c r="A34" s="338"/>
      <c r="B34" s="337"/>
      <c r="C34" s="330"/>
      <c r="D34" s="330"/>
      <c r="E34" s="336"/>
      <c r="F34" s="336"/>
      <c r="G34" s="158" t="s">
        <v>353</v>
      </c>
      <c r="H34" s="180">
        <f>H35+H36+H37+H38</f>
        <v>2984600</v>
      </c>
      <c r="I34" s="174">
        <f>I35+I36+I37+I38</f>
        <v>1325494</v>
      </c>
    </row>
    <row r="35" spans="1:9" ht="12.75" customHeight="1">
      <c r="A35" s="338"/>
      <c r="B35" s="337"/>
      <c r="C35" s="330"/>
      <c r="D35" s="330"/>
      <c r="E35" s="336"/>
      <c r="F35" s="336"/>
      <c r="G35" s="157" t="s">
        <v>352</v>
      </c>
      <c r="H35" s="181">
        <v>447690</v>
      </c>
      <c r="I35" s="173">
        <v>198824</v>
      </c>
    </row>
    <row r="36" spans="1:9" ht="24" customHeight="1">
      <c r="A36" s="338"/>
      <c r="B36" s="337"/>
      <c r="C36" s="330"/>
      <c r="D36" s="330"/>
      <c r="E36" s="336"/>
      <c r="F36" s="336"/>
      <c r="G36" s="156" t="s">
        <v>351</v>
      </c>
      <c r="H36" s="181">
        <v>0</v>
      </c>
      <c r="I36" s="173">
        <v>0</v>
      </c>
    </row>
    <row r="37" spans="1:9" ht="23.25" customHeight="1">
      <c r="A37" s="338"/>
      <c r="B37" s="337"/>
      <c r="C37" s="330"/>
      <c r="D37" s="330"/>
      <c r="E37" s="336"/>
      <c r="F37" s="336"/>
      <c r="G37" s="156" t="s">
        <v>350</v>
      </c>
      <c r="H37" s="181">
        <v>2536910</v>
      </c>
      <c r="I37" s="173">
        <v>1126670</v>
      </c>
    </row>
    <row r="38" spans="1:9" ht="54" customHeight="1">
      <c r="A38" s="338"/>
      <c r="B38" s="337"/>
      <c r="C38" s="330"/>
      <c r="D38" s="330"/>
      <c r="E38" s="336"/>
      <c r="F38" s="336"/>
      <c r="G38" s="156" t="s">
        <v>349</v>
      </c>
      <c r="H38" s="181">
        <v>0</v>
      </c>
      <c r="I38" s="173">
        <v>0</v>
      </c>
    </row>
    <row r="39" spans="1:9" ht="38.25" customHeight="1">
      <c r="A39" s="172" t="s">
        <v>33</v>
      </c>
      <c r="B39" s="334" t="s">
        <v>367</v>
      </c>
      <c r="C39" s="171" t="s">
        <v>366</v>
      </c>
      <c r="D39" s="171" t="s">
        <v>71</v>
      </c>
      <c r="E39" s="170" t="s">
        <v>59</v>
      </c>
      <c r="F39" s="170" t="s">
        <v>61</v>
      </c>
      <c r="G39" s="169" t="s">
        <v>358</v>
      </c>
      <c r="H39" s="178">
        <f>H40+H44</f>
        <v>1382671</v>
      </c>
      <c r="I39" s="160">
        <f>I40+I44</f>
        <v>172835</v>
      </c>
    </row>
    <row r="40" spans="1:9" ht="20.25" customHeight="1">
      <c r="A40" s="166"/>
      <c r="B40" s="334"/>
      <c r="C40" s="167"/>
      <c r="D40" s="167"/>
      <c r="E40" s="166"/>
      <c r="F40" s="166"/>
      <c r="G40" s="169" t="s">
        <v>354</v>
      </c>
      <c r="H40" s="178">
        <f>H41+H42+H43</f>
        <v>1382671</v>
      </c>
      <c r="I40" s="160">
        <f>I41+I42+I43</f>
        <v>172835</v>
      </c>
    </row>
    <row r="41" spans="1:9" ht="16.5" customHeight="1">
      <c r="A41" s="166"/>
      <c r="B41" s="333" t="s">
        <v>365</v>
      </c>
      <c r="C41" s="167"/>
      <c r="D41" s="167"/>
      <c r="E41" s="166"/>
      <c r="F41" s="166"/>
      <c r="G41" s="168" t="s">
        <v>352</v>
      </c>
      <c r="H41" s="179">
        <v>229717</v>
      </c>
      <c r="I41" s="162">
        <v>28715</v>
      </c>
    </row>
    <row r="42" spans="1:9" ht="24.75" customHeight="1">
      <c r="A42" s="166"/>
      <c r="B42" s="333"/>
      <c r="C42" s="167"/>
      <c r="D42" s="167"/>
      <c r="E42" s="166"/>
      <c r="F42" s="166"/>
      <c r="G42" s="163" t="s">
        <v>351</v>
      </c>
      <c r="H42" s="179">
        <v>0</v>
      </c>
      <c r="I42" s="162">
        <v>0</v>
      </c>
    </row>
    <row r="43" spans="1:9" ht="26.25" customHeight="1">
      <c r="A43" s="166"/>
      <c r="B43" s="335" t="s">
        <v>364</v>
      </c>
      <c r="C43" s="167"/>
      <c r="D43" s="167"/>
      <c r="E43" s="166"/>
      <c r="F43" s="166"/>
      <c r="G43" s="163" t="s">
        <v>350</v>
      </c>
      <c r="H43" s="179">
        <v>1152954</v>
      </c>
      <c r="I43" s="162">
        <v>144120</v>
      </c>
    </row>
    <row r="44" spans="1:9" ht="15.75" customHeight="1">
      <c r="A44" s="166"/>
      <c r="B44" s="335"/>
      <c r="C44" s="167"/>
      <c r="D44" s="167"/>
      <c r="E44" s="166"/>
      <c r="F44" s="166"/>
      <c r="G44" s="169" t="s">
        <v>353</v>
      </c>
      <c r="H44" s="178">
        <f>H45+H46+H47+H48</f>
        <v>0</v>
      </c>
      <c r="I44" s="160">
        <f>I45+I46+I47+I48</f>
        <v>0</v>
      </c>
    </row>
    <row r="45" spans="1:9" ht="15" customHeight="1">
      <c r="A45" s="166"/>
      <c r="B45" s="335"/>
      <c r="C45" s="167"/>
      <c r="D45" s="167"/>
      <c r="E45" s="166"/>
      <c r="F45" s="166"/>
      <c r="G45" s="168" t="s">
        <v>352</v>
      </c>
      <c r="H45" s="179">
        <v>0</v>
      </c>
      <c r="I45" s="162">
        <v>0</v>
      </c>
    </row>
    <row r="46" spans="1:9" ht="26.25" customHeight="1">
      <c r="A46" s="166"/>
      <c r="B46" s="335"/>
      <c r="C46" s="167"/>
      <c r="D46" s="167"/>
      <c r="E46" s="166"/>
      <c r="F46" s="166"/>
      <c r="G46" s="163" t="s">
        <v>351</v>
      </c>
      <c r="H46" s="179">
        <v>0</v>
      </c>
      <c r="I46" s="162">
        <v>0</v>
      </c>
    </row>
    <row r="47" spans="1:9" ht="30" customHeight="1">
      <c r="A47" s="166"/>
      <c r="B47" s="332" t="s">
        <v>363</v>
      </c>
      <c r="C47" s="167"/>
      <c r="D47" s="167"/>
      <c r="E47" s="166"/>
      <c r="F47" s="166"/>
      <c r="G47" s="163" t="s">
        <v>350</v>
      </c>
      <c r="H47" s="179">
        <v>0</v>
      </c>
      <c r="I47" s="162">
        <v>0</v>
      </c>
    </row>
    <row r="48" spans="1:9" ht="45.75" customHeight="1">
      <c r="A48" s="164"/>
      <c r="B48" s="332"/>
      <c r="C48" s="165"/>
      <c r="D48" s="165"/>
      <c r="E48" s="164"/>
      <c r="F48" s="164"/>
      <c r="G48" s="163" t="s">
        <v>349</v>
      </c>
      <c r="H48" s="179"/>
      <c r="I48" s="162">
        <v>0</v>
      </c>
    </row>
    <row r="49" spans="1:9" ht="20.25" customHeight="1">
      <c r="A49" s="172" t="s">
        <v>34</v>
      </c>
      <c r="B49" s="334" t="s">
        <v>410</v>
      </c>
      <c r="C49" s="171" t="s">
        <v>411</v>
      </c>
      <c r="D49" s="171" t="s">
        <v>286</v>
      </c>
      <c r="E49" s="170" t="s">
        <v>59</v>
      </c>
      <c r="F49" s="170" t="s">
        <v>61</v>
      </c>
      <c r="G49" s="169" t="s">
        <v>358</v>
      </c>
      <c r="H49" s="178">
        <f>H50+H54</f>
        <v>325285</v>
      </c>
      <c r="I49" s="178">
        <f>I50+I54</f>
        <v>6930</v>
      </c>
    </row>
    <row r="50" spans="1:9" ht="16.5" customHeight="1">
      <c r="A50" s="166"/>
      <c r="B50" s="334"/>
      <c r="C50" s="167"/>
      <c r="D50" s="167"/>
      <c r="E50" s="166"/>
      <c r="F50" s="166"/>
      <c r="G50" s="169" t="s">
        <v>354</v>
      </c>
      <c r="H50" s="178">
        <f>H51+H52+H53</f>
        <v>325285</v>
      </c>
      <c r="I50" s="178">
        <f>I51+I52+I53</f>
        <v>6930</v>
      </c>
    </row>
    <row r="51" spans="1:9" ht="18" customHeight="1">
      <c r="A51" s="166"/>
      <c r="B51" s="333"/>
      <c r="C51" s="167"/>
      <c r="D51" s="167"/>
      <c r="E51" s="166"/>
      <c r="F51" s="166"/>
      <c r="G51" s="168" t="s">
        <v>352</v>
      </c>
      <c r="H51" s="179">
        <v>56860</v>
      </c>
      <c r="I51" s="179">
        <v>0</v>
      </c>
    </row>
    <row r="52" spans="1:9" ht="28.5" customHeight="1">
      <c r="A52" s="166"/>
      <c r="B52" s="333"/>
      <c r="C52" s="167"/>
      <c r="D52" s="167"/>
      <c r="E52" s="166"/>
      <c r="F52" s="166"/>
      <c r="G52" s="163" t="s">
        <v>351</v>
      </c>
      <c r="H52" s="195">
        <v>0</v>
      </c>
      <c r="I52" s="195">
        <v>0</v>
      </c>
    </row>
    <row r="53" spans="1:9" ht="24" customHeight="1">
      <c r="A53" s="166"/>
      <c r="B53" s="335"/>
      <c r="C53" s="167"/>
      <c r="D53" s="167"/>
      <c r="E53" s="166"/>
      <c r="F53" s="166"/>
      <c r="G53" s="163" t="s">
        <v>350</v>
      </c>
      <c r="H53" s="179">
        <v>268425</v>
      </c>
      <c r="I53" s="179">
        <v>6930</v>
      </c>
    </row>
    <row r="54" spans="1:9" ht="15" customHeight="1">
      <c r="A54" s="166"/>
      <c r="B54" s="335"/>
      <c r="C54" s="167"/>
      <c r="D54" s="167"/>
      <c r="E54" s="166"/>
      <c r="F54" s="166"/>
      <c r="G54" s="169" t="s">
        <v>353</v>
      </c>
      <c r="H54" s="178">
        <f>H55+H56+H57+H58</f>
        <v>0</v>
      </c>
      <c r="I54" s="178">
        <f>I55+I56+I57+I58</f>
        <v>0</v>
      </c>
    </row>
    <row r="55" spans="1:9" ht="15.75" customHeight="1">
      <c r="A55" s="166"/>
      <c r="B55" s="335"/>
      <c r="C55" s="167"/>
      <c r="D55" s="167"/>
      <c r="E55" s="166"/>
      <c r="F55" s="166"/>
      <c r="G55" s="168" t="s">
        <v>352</v>
      </c>
      <c r="H55" s="195">
        <v>0</v>
      </c>
      <c r="I55" s="195">
        <v>0</v>
      </c>
    </row>
    <row r="56" spans="1:9" ht="24" customHeight="1">
      <c r="A56" s="166"/>
      <c r="B56" s="335"/>
      <c r="C56" s="167"/>
      <c r="D56" s="167"/>
      <c r="E56" s="166"/>
      <c r="F56" s="166"/>
      <c r="G56" s="163" t="s">
        <v>351</v>
      </c>
      <c r="H56" s="195">
        <v>0</v>
      </c>
      <c r="I56" s="195">
        <v>0</v>
      </c>
    </row>
    <row r="57" spans="1:9" ht="23.25" customHeight="1">
      <c r="A57" s="166"/>
      <c r="B57" s="332" t="s">
        <v>412</v>
      </c>
      <c r="C57" s="167"/>
      <c r="D57" s="167"/>
      <c r="E57" s="166"/>
      <c r="F57" s="166"/>
      <c r="G57" s="163" t="s">
        <v>350</v>
      </c>
      <c r="H57" s="195">
        <v>0</v>
      </c>
      <c r="I57" s="195">
        <v>0</v>
      </c>
    </row>
    <row r="58" spans="1:9" ht="42" customHeight="1">
      <c r="A58" s="164"/>
      <c r="B58" s="332"/>
      <c r="C58" s="165"/>
      <c r="D58" s="165"/>
      <c r="E58" s="164"/>
      <c r="F58" s="164"/>
      <c r="G58" s="163" t="s">
        <v>349</v>
      </c>
      <c r="H58" s="195">
        <v>0</v>
      </c>
      <c r="I58" s="195">
        <v>0</v>
      </c>
    </row>
    <row r="59" spans="1:9" ht="34.5" customHeight="1">
      <c r="A59" s="172" t="s">
        <v>35</v>
      </c>
      <c r="B59" s="334" t="s">
        <v>362</v>
      </c>
      <c r="C59" s="171" t="s">
        <v>361</v>
      </c>
      <c r="D59" s="171" t="s">
        <v>71</v>
      </c>
      <c r="E59" s="170" t="s">
        <v>360</v>
      </c>
      <c r="F59" s="170" t="s">
        <v>359</v>
      </c>
      <c r="G59" s="169" t="s">
        <v>358</v>
      </c>
      <c r="H59" s="178">
        <f>H60+H64</f>
        <v>248285</v>
      </c>
      <c r="I59" s="160">
        <f>I60+I64</f>
        <v>248285</v>
      </c>
    </row>
    <row r="60" spans="1:9" ht="17.25" customHeight="1">
      <c r="A60" s="166"/>
      <c r="B60" s="334"/>
      <c r="C60" s="167"/>
      <c r="D60" s="167"/>
      <c r="E60" s="166"/>
      <c r="F60" s="166"/>
      <c r="G60" s="169" t="s">
        <v>354</v>
      </c>
      <c r="H60" s="178">
        <f>H61+H62+H63</f>
        <v>37336</v>
      </c>
      <c r="I60" s="160">
        <f>I61+I62+I63</f>
        <v>37336</v>
      </c>
    </row>
    <row r="61" spans="1:9" ht="18.75" customHeight="1">
      <c r="A61" s="166"/>
      <c r="B61" s="333"/>
      <c r="C61" s="167"/>
      <c r="D61" s="167"/>
      <c r="E61" s="166"/>
      <c r="F61" s="166"/>
      <c r="G61" s="168" t="s">
        <v>352</v>
      </c>
      <c r="H61" s="179">
        <v>4725</v>
      </c>
      <c r="I61" s="162">
        <v>4725</v>
      </c>
    </row>
    <row r="62" spans="1:9" ht="26.25" customHeight="1">
      <c r="A62" s="166"/>
      <c r="B62" s="333"/>
      <c r="C62" s="167"/>
      <c r="D62" s="167"/>
      <c r="E62" s="166"/>
      <c r="F62" s="166"/>
      <c r="G62" s="163" t="s">
        <v>351</v>
      </c>
      <c r="H62" s="179">
        <v>5127</v>
      </c>
      <c r="I62" s="162">
        <v>5127</v>
      </c>
    </row>
    <row r="63" spans="1:9" ht="39" customHeight="1">
      <c r="A63" s="166"/>
      <c r="B63" s="335" t="s">
        <v>357</v>
      </c>
      <c r="C63" s="167"/>
      <c r="D63" s="167"/>
      <c r="E63" s="166"/>
      <c r="F63" s="166"/>
      <c r="G63" s="163" t="s">
        <v>350</v>
      </c>
      <c r="H63" s="179">
        <v>27484</v>
      </c>
      <c r="I63" s="162">
        <v>27484</v>
      </c>
    </row>
    <row r="64" spans="1:9" ht="22.5" customHeight="1">
      <c r="A64" s="166"/>
      <c r="B64" s="335"/>
      <c r="C64" s="167"/>
      <c r="D64" s="167"/>
      <c r="E64" s="166"/>
      <c r="F64" s="166"/>
      <c r="G64" s="169" t="s">
        <v>353</v>
      </c>
      <c r="H64" s="178">
        <f>H65+H66+H67+H68</f>
        <v>210949</v>
      </c>
      <c r="I64" s="160">
        <f>I65+I66+I67+I68</f>
        <v>210949</v>
      </c>
    </row>
    <row r="65" spans="1:9" ht="27.75" customHeight="1">
      <c r="A65" s="166"/>
      <c r="B65" s="335"/>
      <c r="C65" s="167"/>
      <c r="D65" s="167"/>
      <c r="E65" s="166"/>
      <c r="F65" s="166"/>
      <c r="G65" s="168" t="s">
        <v>352</v>
      </c>
      <c r="H65" s="179">
        <v>46000</v>
      </c>
      <c r="I65" s="162">
        <v>46000</v>
      </c>
    </row>
    <row r="66" spans="1:9" ht="26.25" customHeight="1">
      <c r="A66" s="166"/>
      <c r="B66" s="335"/>
      <c r="C66" s="167"/>
      <c r="D66" s="167"/>
      <c r="E66" s="166"/>
      <c r="F66" s="166"/>
      <c r="G66" s="163" t="s">
        <v>351</v>
      </c>
      <c r="H66" s="179">
        <v>25929</v>
      </c>
      <c r="I66" s="162">
        <v>25929</v>
      </c>
    </row>
    <row r="67" spans="1:9" ht="36" customHeight="1">
      <c r="A67" s="166"/>
      <c r="B67" s="332" t="s">
        <v>356</v>
      </c>
      <c r="C67" s="167"/>
      <c r="D67" s="167"/>
      <c r="E67" s="166"/>
      <c r="F67" s="166"/>
      <c r="G67" s="163" t="s">
        <v>350</v>
      </c>
      <c r="H67" s="179">
        <v>139020</v>
      </c>
      <c r="I67" s="162">
        <v>139020</v>
      </c>
    </row>
    <row r="68" spans="1:9" ht="48.75" customHeight="1">
      <c r="A68" s="164"/>
      <c r="B68" s="332"/>
      <c r="C68" s="165"/>
      <c r="D68" s="165"/>
      <c r="E68" s="164"/>
      <c r="F68" s="164"/>
      <c r="G68" s="163" t="s">
        <v>349</v>
      </c>
      <c r="H68" s="179"/>
      <c r="I68" s="162">
        <v>0</v>
      </c>
    </row>
    <row r="69" spans="1:9" ht="19.5" customHeight="1">
      <c r="A69" s="161"/>
      <c r="B69" s="158" t="s">
        <v>355</v>
      </c>
      <c r="C69" s="331"/>
      <c r="D69" s="331"/>
      <c r="E69" s="331"/>
      <c r="F69" s="331"/>
      <c r="G69" s="331"/>
      <c r="H69" s="178">
        <f>H70+H75</f>
        <v>13402835</v>
      </c>
      <c r="I69" s="159">
        <f>I70+I75</f>
        <v>10101954.1</v>
      </c>
    </row>
    <row r="70" spans="1:9" ht="21.75" customHeight="1">
      <c r="A70" s="153"/>
      <c r="B70" s="158" t="s">
        <v>354</v>
      </c>
      <c r="C70" s="331"/>
      <c r="D70" s="331"/>
      <c r="E70" s="331"/>
      <c r="F70" s="331"/>
      <c r="G70" s="331"/>
      <c r="H70" s="180">
        <f aca="true" t="shared" si="0" ref="H70:I73">H10+H20+H30+H40+H50+H60</f>
        <v>1807696</v>
      </c>
      <c r="I70" s="180">
        <f t="shared" si="0"/>
        <v>266437.1</v>
      </c>
    </row>
    <row r="71" spans="1:9" ht="18" customHeight="1">
      <c r="A71" s="153"/>
      <c r="B71" s="157" t="s">
        <v>352</v>
      </c>
      <c r="C71" s="330"/>
      <c r="D71" s="330"/>
      <c r="E71" s="330"/>
      <c r="F71" s="330"/>
      <c r="G71" s="330"/>
      <c r="H71" s="181">
        <f t="shared" si="0"/>
        <v>300663</v>
      </c>
      <c r="I71" s="181">
        <f t="shared" si="0"/>
        <v>40840.82</v>
      </c>
    </row>
    <row r="72" spans="1:9" ht="19.5" customHeight="1">
      <c r="A72" s="153"/>
      <c r="B72" s="157" t="s">
        <v>351</v>
      </c>
      <c r="C72" s="330"/>
      <c r="D72" s="330"/>
      <c r="E72" s="330"/>
      <c r="F72" s="330"/>
      <c r="G72" s="330"/>
      <c r="H72" s="181">
        <f t="shared" si="0"/>
        <v>5127</v>
      </c>
      <c r="I72" s="181">
        <f t="shared" si="0"/>
        <v>5127</v>
      </c>
    </row>
    <row r="73" spans="1:9" ht="22.5" customHeight="1">
      <c r="A73" s="153"/>
      <c r="B73" s="156" t="s">
        <v>350</v>
      </c>
      <c r="C73" s="330"/>
      <c r="D73" s="330"/>
      <c r="E73" s="330"/>
      <c r="F73" s="330"/>
      <c r="G73" s="330"/>
      <c r="H73" s="181">
        <f t="shared" si="0"/>
        <v>1501906</v>
      </c>
      <c r="I73" s="181">
        <f t="shared" si="0"/>
        <v>220469.28</v>
      </c>
    </row>
    <row r="74" spans="1:9" ht="32.25" customHeight="1">
      <c r="A74" s="153"/>
      <c r="B74" s="156" t="s">
        <v>349</v>
      </c>
      <c r="C74" s="330"/>
      <c r="D74" s="330"/>
      <c r="E74" s="330"/>
      <c r="F74" s="330"/>
      <c r="G74" s="330"/>
      <c r="H74" s="181">
        <v>0</v>
      </c>
      <c r="I74" s="151">
        <v>0</v>
      </c>
    </row>
    <row r="75" spans="1:9" ht="16.5" customHeight="1">
      <c r="A75" s="153"/>
      <c r="B75" s="155" t="s">
        <v>353</v>
      </c>
      <c r="C75" s="331"/>
      <c r="D75" s="331"/>
      <c r="E75" s="331"/>
      <c r="F75" s="331"/>
      <c r="G75" s="331"/>
      <c r="H75" s="180">
        <f aca="true" t="shared" si="1" ref="H75:I79">H14+H24+H34+H44+H54+H64</f>
        <v>11595139</v>
      </c>
      <c r="I75" s="180">
        <f t="shared" si="1"/>
        <v>9835517</v>
      </c>
    </row>
    <row r="76" spans="1:9" ht="18.75" customHeight="1">
      <c r="A76" s="153"/>
      <c r="B76" s="154" t="s">
        <v>352</v>
      </c>
      <c r="C76" s="330"/>
      <c r="D76" s="330"/>
      <c r="E76" s="330"/>
      <c r="F76" s="330"/>
      <c r="G76" s="330"/>
      <c r="H76" s="181">
        <f t="shared" si="1"/>
        <v>3092335.1</v>
      </c>
      <c r="I76" s="181">
        <f t="shared" si="1"/>
        <v>2843469.1</v>
      </c>
    </row>
    <row r="77" spans="1:9" ht="20.25" customHeight="1">
      <c r="A77" s="153"/>
      <c r="B77" s="154" t="s">
        <v>351</v>
      </c>
      <c r="C77" s="330"/>
      <c r="D77" s="330"/>
      <c r="E77" s="330"/>
      <c r="F77" s="330"/>
      <c r="G77" s="330"/>
      <c r="H77" s="181">
        <f t="shared" si="1"/>
        <v>75929</v>
      </c>
      <c r="I77" s="181">
        <f t="shared" si="1"/>
        <v>75929</v>
      </c>
    </row>
    <row r="78" spans="1:9" ht="32.25" customHeight="1">
      <c r="A78" s="153"/>
      <c r="B78" s="152" t="s">
        <v>350</v>
      </c>
      <c r="C78" s="330"/>
      <c r="D78" s="330"/>
      <c r="E78" s="330"/>
      <c r="F78" s="330"/>
      <c r="G78" s="330"/>
      <c r="H78" s="181">
        <f t="shared" si="1"/>
        <v>8426874.9</v>
      </c>
      <c r="I78" s="181">
        <f t="shared" si="1"/>
        <v>6916118.9</v>
      </c>
    </row>
    <row r="79" spans="1:9" ht="33" customHeight="1">
      <c r="A79" s="153"/>
      <c r="B79" s="152" t="s">
        <v>349</v>
      </c>
      <c r="C79" s="330"/>
      <c r="D79" s="330"/>
      <c r="E79" s="330"/>
      <c r="F79" s="330"/>
      <c r="G79" s="330"/>
      <c r="H79" s="181">
        <f t="shared" si="1"/>
        <v>0</v>
      </c>
      <c r="I79" s="181">
        <f t="shared" si="1"/>
        <v>0</v>
      </c>
    </row>
    <row r="80" spans="1:9" ht="12.75">
      <c r="A80" s="150"/>
      <c r="B80" s="150"/>
      <c r="C80" s="150"/>
      <c r="D80" s="150"/>
      <c r="E80" s="150"/>
      <c r="F80" s="150"/>
      <c r="G80" s="150"/>
      <c r="H80" s="150"/>
      <c r="I80" s="150"/>
    </row>
    <row r="81" spans="1:9" ht="12.75" customHeight="1" hidden="1">
      <c r="A81" s="149"/>
      <c r="B81" s="327"/>
      <c r="C81" s="327"/>
      <c r="D81" s="327"/>
      <c r="E81" s="327"/>
      <c r="F81" s="327"/>
      <c r="G81" s="327"/>
      <c r="H81" s="327"/>
      <c r="I81" s="327"/>
    </row>
    <row r="82" spans="1:9" ht="8.25" customHeight="1">
      <c r="A82" s="328"/>
      <c r="B82" s="329"/>
      <c r="C82" s="329"/>
      <c r="D82" s="329"/>
      <c r="E82" s="329"/>
      <c r="F82" s="329"/>
      <c r="G82" s="329"/>
      <c r="H82" s="329"/>
      <c r="I82" s="329"/>
    </row>
    <row r="83" spans="1:9" ht="39" customHeight="1">
      <c r="A83" s="328"/>
      <c r="B83" s="329"/>
      <c r="C83" s="329"/>
      <c r="D83" s="329"/>
      <c r="E83" s="329"/>
      <c r="F83" s="329"/>
      <c r="G83" s="329"/>
      <c r="H83" s="329"/>
      <c r="I83" s="329"/>
    </row>
    <row r="84" spans="1:9" ht="12.75" customHeight="1" hidden="1">
      <c r="A84" s="328"/>
      <c r="B84" s="329"/>
      <c r="C84" s="329"/>
      <c r="D84" s="329"/>
      <c r="E84" s="329"/>
      <c r="F84" s="329"/>
      <c r="G84" s="329"/>
      <c r="H84" s="329"/>
      <c r="I84" s="329"/>
    </row>
    <row r="85" spans="1:9" ht="12.75">
      <c r="A85" s="122"/>
      <c r="B85" s="122"/>
      <c r="C85" s="122"/>
      <c r="D85" s="122"/>
      <c r="E85" s="122"/>
      <c r="F85" s="122"/>
      <c r="G85" s="122"/>
      <c r="H85" s="122"/>
      <c r="I85" s="122"/>
    </row>
    <row r="86" spans="1:9" ht="12.75">
      <c r="A86" s="122"/>
      <c r="B86" s="122"/>
      <c r="C86" s="122"/>
      <c r="D86" s="122"/>
      <c r="E86" s="122"/>
      <c r="F86" s="122"/>
      <c r="G86" s="122"/>
      <c r="H86" s="122"/>
      <c r="I86" s="122"/>
    </row>
    <row r="87" spans="1:9" ht="12.75">
      <c r="A87" s="122"/>
      <c r="B87" s="122"/>
      <c r="C87" s="122"/>
      <c r="D87" s="122"/>
      <c r="E87" s="122"/>
      <c r="F87" s="122"/>
      <c r="G87" s="122"/>
      <c r="H87" s="122"/>
      <c r="I87" s="122"/>
    </row>
    <row r="88" spans="1:9" ht="12.75">
      <c r="A88" s="122"/>
      <c r="B88" s="122"/>
      <c r="C88" s="122"/>
      <c r="D88" s="122"/>
      <c r="E88" s="122"/>
      <c r="F88" s="122"/>
      <c r="G88" s="122"/>
      <c r="H88" s="122"/>
      <c r="I88" s="122"/>
    </row>
    <row r="89" spans="1:9" ht="12.75">
      <c r="A89" s="122"/>
      <c r="B89" s="122"/>
      <c r="C89" s="122"/>
      <c r="D89" s="122"/>
      <c r="E89" s="122"/>
      <c r="F89" s="122"/>
      <c r="G89" s="122"/>
      <c r="H89" s="122"/>
      <c r="I89" s="122"/>
    </row>
  </sheetData>
  <sheetProtection selectLockedCells="1" selectUnlockedCells="1"/>
  <mergeCells count="49">
    <mergeCell ref="G1:I1"/>
    <mergeCell ref="A2:I4"/>
    <mergeCell ref="A6:A7"/>
    <mergeCell ref="B6:B7"/>
    <mergeCell ref="C6:C7"/>
    <mergeCell ref="D6:D7"/>
    <mergeCell ref="E6:E7"/>
    <mergeCell ref="F6:F7"/>
    <mergeCell ref="G6:H6"/>
    <mergeCell ref="I6:I7"/>
    <mergeCell ref="B9:B10"/>
    <mergeCell ref="B11:B12"/>
    <mergeCell ref="A29:A38"/>
    <mergeCell ref="C29:C38"/>
    <mergeCell ref="B19:B20"/>
    <mergeCell ref="B21:B22"/>
    <mergeCell ref="B23:B26"/>
    <mergeCell ref="B27:B28"/>
    <mergeCell ref="B15:B18"/>
    <mergeCell ref="D29:D38"/>
    <mergeCell ref="E29:E38"/>
    <mergeCell ref="F29:F38"/>
    <mergeCell ref="B31:B38"/>
    <mergeCell ref="B59:B60"/>
    <mergeCell ref="B49:B50"/>
    <mergeCell ref="B51:B52"/>
    <mergeCell ref="B53:B56"/>
    <mergeCell ref="B57:B58"/>
    <mergeCell ref="B61:B62"/>
    <mergeCell ref="B39:B40"/>
    <mergeCell ref="B41:B42"/>
    <mergeCell ref="B43:B46"/>
    <mergeCell ref="B47:B48"/>
    <mergeCell ref="B63:B66"/>
    <mergeCell ref="B67:B68"/>
    <mergeCell ref="C69:G69"/>
    <mergeCell ref="C70:G70"/>
    <mergeCell ref="C71:G71"/>
    <mergeCell ref="C72:G72"/>
    <mergeCell ref="C79:G79"/>
    <mergeCell ref="B81:I81"/>
    <mergeCell ref="A82:A84"/>
    <mergeCell ref="B82:I84"/>
    <mergeCell ref="C73:G73"/>
    <mergeCell ref="C74:G74"/>
    <mergeCell ref="C75:G75"/>
    <mergeCell ref="C76:G76"/>
    <mergeCell ref="C77:G77"/>
    <mergeCell ref="C78:G78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57"/>
  <sheetViews>
    <sheetView view="pageLayout" workbookViewId="0" topLeftCell="A1">
      <selection activeCell="E13" sqref="E13"/>
    </sheetView>
  </sheetViews>
  <sheetFormatPr defaultColWidth="9.33203125" defaultRowHeight="11.25"/>
  <cols>
    <col min="1" max="1" width="9.33203125" style="122" customWidth="1"/>
    <col min="2" max="2" width="69.33203125" style="122" customWidth="1"/>
    <col min="3" max="3" width="18" style="122" customWidth="1"/>
    <col min="4" max="4" width="19.5" style="122" customWidth="1"/>
    <col min="5" max="16384" width="9.33203125" style="122" customWidth="1"/>
  </cols>
  <sheetData>
    <row r="1" spans="1:4" ht="12.75">
      <c r="A1" s="148"/>
      <c r="B1" s="148"/>
      <c r="C1" s="148"/>
      <c r="D1" s="148"/>
    </row>
    <row r="2" spans="1:4" ht="18.75">
      <c r="A2" s="345" t="s">
        <v>348</v>
      </c>
      <c r="B2" s="345"/>
      <c r="C2" s="345"/>
      <c r="D2" s="345"/>
    </row>
    <row r="3" spans="1:4" ht="12.75">
      <c r="A3" s="147"/>
      <c r="B3" s="146"/>
      <c r="C3" s="146"/>
      <c r="D3" s="146"/>
    </row>
    <row r="4" spans="1:8" ht="12.75">
      <c r="A4" s="146"/>
      <c r="B4" s="146"/>
      <c r="C4" s="146"/>
      <c r="D4" s="145" t="s">
        <v>0</v>
      </c>
      <c r="H4" s="144"/>
    </row>
    <row r="5" spans="1:4" ht="12.75" customHeight="1">
      <c r="A5" s="346" t="s">
        <v>28</v>
      </c>
      <c r="B5" s="346" t="s">
        <v>347</v>
      </c>
      <c r="C5" s="347" t="s">
        <v>346</v>
      </c>
      <c r="D5" s="348" t="s">
        <v>345</v>
      </c>
    </row>
    <row r="6" spans="1:4" ht="12.75">
      <c r="A6" s="346"/>
      <c r="B6" s="346"/>
      <c r="C6" s="346"/>
      <c r="D6" s="348"/>
    </row>
    <row r="7" spans="1:4" ht="12.75">
      <c r="A7" s="346"/>
      <c r="B7" s="346"/>
      <c r="C7" s="346"/>
      <c r="D7" s="348"/>
    </row>
    <row r="8" spans="1:4" ht="12.75">
      <c r="A8" s="129">
        <v>1</v>
      </c>
      <c r="B8" s="129">
        <v>2</v>
      </c>
      <c r="C8" s="129">
        <v>3</v>
      </c>
      <c r="D8" s="129">
        <v>4</v>
      </c>
    </row>
    <row r="9" spans="1:4" ht="12.75" customHeight="1">
      <c r="A9" s="349" t="s">
        <v>344</v>
      </c>
      <c r="B9" s="349"/>
      <c r="C9" s="129"/>
      <c r="D9" s="268">
        <f>SUM(D10:D28)</f>
        <v>22397365.7</v>
      </c>
    </row>
    <row r="10" spans="1:4" ht="12.75">
      <c r="A10" s="133" t="s">
        <v>29</v>
      </c>
      <c r="B10" s="143" t="s">
        <v>343</v>
      </c>
      <c r="C10" s="129" t="s">
        <v>341</v>
      </c>
      <c r="D10" s="139">
        <v>0</v>
      </c>
    </row>
    <row r="11" spans="1:4" ht="22.5">
      <c r="A11" s="141" t="s">
        <v>311</v>
      </c>
      <c r="B11" s="130" t="s">
        <v>335</v>
      </c>
      <c r="C11" s="142" t="s">
        <v>341</v>
      </c>
      <c r="D11" s="139">
        <v>0</v>
      </c>
    </row>
    <row r="12" spans="1:4" ht="12.75">
      <c r="A12" s="133" t="s">
        <v>31</v>
      </c>
      <c r="B12" s="135" t="s">
        <v>342</v>
      </c>
      <c r="C12" s="129" t="s">
        <v>341</v>
      </c>
      <c r="D12" s="139">
        <v>0</v>
      </c>
    </row>
    <row r="13" spans="1:4" ht="22.5">
      <c r="A13" s="133" t="s">
        <v>32</v>
      </c>
      <c r="B13" s="130" t="s">
        <v>340</v>
      </c>
      <c r="C13" s="129" t="s">
        <v>339</v>
      </c>
      <c r="D13" s="139">
        <v>0</v>
      </c>
    </row>
    <row r="14" spans="1:4" ht="22.5">
      <c r="A14" s="133" t="s">
        <v>33</v>
      </c>
      <c r="B14" s="130" t="s">
        <v>338</v>
      </c>
      <c r="C14" s="129" t="s">
        <v>337</v>
      </c>
      <c r="D14" s="139">
        <v>0</v>
      </c>
    </row>
    <row r="15" spans="1:4" ht="12.75">
      <c r="A15" s="133" t="s">
        <v>34</v>
      </c>
      <c r="B15" s="130" t="s">
        <v>336</v>
      </c>
      <c r="C15" s="129" t="s">
        <v>334</v>
      </c>
      <c r="D15" s="139">
        <v>0</v>
      </c>
    </row>
    <row r="16" spans="1:4" ht="22.5">
      <c r="A16" s="133" t="s">
        <v>302</v>
      </c>
      <c r="B16" s="130" t="s">
        <v>335</v>
      </c>
      <c r="C16" s="129" t="s">
        <v>334</v>
      </c>
      <c r="D16" s="139">
        <v>0</v>
      </c>
    </row>
    <row r="17" spans="1:4" ht="12.75">
      <c r="A17" s="133" t="s">
        <v>35</v>
      </c>
      <c r="B17" s="135" t="s">
        <v>333</v>
      </c>
      <c r="C17" s="129" t="s">
        <v>330</v>
      </c>
      <c r="D17" s="139">
        <v>0</v>
      </c>
    </row>
    <row r="18" spans="1:4" ht="22.5">
      <c r="A18" s="133" t="s">
        <v>298</v>
      </c>
      <c r="B18" s="130" t="s">
        <v>332</v>
      </c>
      <c r="C18" s="129" t="s">
        <v>330</v>
      </c>
      <c r="D18" s="139">
        <v>0</v>
      </c>
    </row>
    <row r="19" spans="1:4" ht="22.5">
      <c r="A19" s="133" t="s">
        <v>119</v>
      </c>
      <c r="B19" s="130" t="s">
        <v>331</v>
      </c>
      <c r="C19" s="129" t="s">
        <v>330</v>
      </c>
      <c r="D19" s="139">
        <v>0</v>
      </c>
    </row>
    <row r="20" spans="1:4" ht="22.5">
      <c r="A20" s="141" t="s">
        <v>117</v>
      </c>
      <c r="B20" s="135" t="s">
        <v>329</v>
      </c>
      <c r="C20" s="140" t="s">
        <v>328</v>
      </c>
      <c r="D20" s="139">
        <v>0</v>
      </c>
    </row>
    <row r="21" spans="1:4" ht="22.5">
      <c r="A21" s="133" t="s">
        <v>115</v>
      </c>
      <c r="B21" s="135" t="s">
        <v>327</v>
      </c>
      <c r="C21" s="129" t="s">
        <v>326</v>
      </c>
      <c r="D21" s="138">
        <v>21390894.75</v>
      </c>
    </row>
    <row r="22" spans="1:4" ht="12.75">
      <c r="A22" s="133" t="s">
        <v>113</v>
      </c>
      <c r="B22" s="135" t="s">
        <v>325</v>
      </c>
      <c r="C22" s="129" t="s">
        <v>324</v>
      </c>
      <c r="D22" s="139">
        <v>0</v>
      </c>
    </row>
    <row r="23" spans="1:4" ht="12.75">
      <c r="A23" s="133" t="s">
        <v>111</v>
      </c>
      <c r="B23" s="132" t="s">
        <v>323</v>
      </c>
      <c r="C23" s="129" t="s">
        <v>322</v>
      </c>
      <c r="D23" s="139">
        <v>0</v>
      </c>
    </row>
    <row r="24" spans="1:4" ht="33.75">
      <c r="A24" s="133" t="s">
        <v>107</v>
      </c>
      <c r="B24" s="135" t="s">
        <v>321</v>
      </c>
      <c r="C24" s="134" t="s">
        <v>320</v>
      </c>
      <c r="D24" s="138">
        <v>1006470.95</v>
      </c>
    </row>
    <row r="25" spans="1:4" ht="33.75">
      <c r="A25" s="133" t="s">
        <v>105</v>
      </c>
      <c r="B25" s="135" t="s">
        <v>319</v>
      </c>
      <c r="C25" s="134" t="s">
        <v>318</v>
      </c>
      <c r="D25" s="128">
        <v>0</v>
      </c>
    </row>
    <row r="26" spans="1:4" ht="12.75">
      <c r="A26" s="133" t="s">
        <v>103</v>
      </c>
      <c r="B26" s="137" t="s">
        <v>317</v>
      </c>
      <c r="C26" s="129" t="s">
        <v>289</v>
      </c>
      <c r="D26" s="128">
        <v>0</v>
      </c>
    </row>
    <row r="27" spans="1:4" ht="12.75">
      <c r="A27" s="133" t="s">
        <v>100</v>
      </c>
      <c r="B27" s="137" t="s">
        <v>316</v>
      </c>
      <c r="C27" s="129" t="s">
        <v>315</v>
      </c>
      <c r="D27" s="128">
        <v>0</v>
      </c>
    </row>
    <row r="28" spans="1:4" ht="12.75">
      <c r="A28" s="133" t="s">
        <v>97</v>
      </c>
      <c r="B28" s="130" t="s">
        <v>314</v>
      </c>
      <c r="C28" s="129" t="s">
        <v>287</v>
      </c>
      <c r="D28" s="128">
        <v>0</v>
      </c>
    </row>
    <row r="29" spans="1:4" ht="12.75" customHeight="1">
      <c r="A29" s="344" t="s">
        <v>313</v>
      </c>
      <c r="B29" s="344"/>
      <c r="C29" s="129"/>
      <c r="D29" s="136">
        <f>SUM(D30:D36)</f>
        <v>0</v>
      </c>
    </row>
    <row r="30" spans="1:4" ht="12.75">
      <c r="A30" s="133" t="s">
        <v>29</v>
      </c>
      <c r="B30" s="132" t="s">
        <v>312</v>
      </c>
      <c r="C30" s="129" t="s">
        <v>309</v>
      </c>
      <c r="D30" s="128">
        <v>0</v>
      </c>
    </row>
    <row r="31" spans="1:4" ht="22.5">
      <c r="A31" s="133" t="s">
        <v>311</v>
      </c>
      <c r="B31" s="130" t="s">
        <v>301</v>
      </c>
      <c r="C31" s="129" t="s">
        <v>309</v>
      </c>
      <c r="D31" s="128">
        <v>0</v>
      </c>
    </row>
    <row r="32" spans="1:4" ht="12.75">
      <c r="A32" s="133" t="s">
        <v>31</v>
      </c>
      <c r="B32" s="132" t="s">
        <v>310</v>
      </c>
      <c r="C32" s="129" t="s">
        <v>309</v>
      </c>
      <c r="D32" s="128">
        <v>0</v>
      </c>
    </row>
    <row r="33" spans="1:4" ht="22.5">
      <c r="A33" s="133" t="s">
        <v>308</v>
      </c>
      <c r="B33" s="130" t="s">
        <v>307</v>
      </c>
      <c r="C33" s="129" t="s">
        <v>306</v>
      </c>
      <c r="D33" s="128">
        <v>0</v>
      </c>
    </row>
    <row r="34" spans="1:4" ht="22.5">
      <c r="A34" s="133" t="s">
        <v>33</v>
      </c>
      <c r="B34" s="130" t="s">
        <v>305</v>
      </c>
      <c r="C34" s="129" t="s">
        <v>304</v>
      </c>
      <c r="D34" s="128">
        <v>0</v>
      </c>
    </row>
    <row r="35" spans="1:4" ht="12.75">
      <c r="A35" s="133" t="s">
        <v>34</v>
      </c>
      <c r="B35" s="130" t="s">
        <v>303</v>
      </c>
      <c r="C35" s="129" t="s">
        <v>300</v>
      </c>
      <c r="D35" s="128">
        <v>0</v>
      </c>
    </row>
    <row r="36" spans="1:4" ht="22.5">
      <c r="A36" s="133" t="s">
        <v>302</v>
      </c>
      <c r="B36" s="130" t="s">
        <v>301</v>
      </c>
      <c r="C36" s="129" t="s">
        <v>300</v>
      </c>
      <c r="D36" s="128">
        <v>0</v>
      </c>
    </row>
    <row r="37" spans="1:4" ht="12.75">
      <c r="A37" s="133" t="s">
        <v>35</v>
      </c>
      <c r="B37" s="135" t="s">
        <v>299</v>
      </c>
      <c r="C37" s="129" t="s">
        <v>295</v>
      </c>
      <c r="D37" s="128">
        <v>0</v>
      </c>
    </row>
    <row r="38" spans="1:4" ht="22.5">
      <c r="A38" s="133" t="s">
        <v>298</v>
      </c>
      <c r="B38" s="130" t="s">
        <v>297</v>
      </c>
      <c r="C38" s="129" t="s">
        <v>295</v>
      </c>
      <c r="D38" s="128">
        <v>0</v>
      </c>
    </row>
    <row r="39" spans="1:4" ht="22.5">
      <c r="A39" s="133" t="s">
        <v>119</v>
      </c>
      <c r="B39" s="130" t="s">
        <v>296</v>
      </c>
      <c r="C39" s="129" t="s">
        <v>295</v>
      </c>
      <c r="D39" s="128">
        <v>0</v>
      </c>
    </row>
    <row r="40" spans="1:4" ht="12.75">
      <c r="A40" s="133" t="s">
        <v>117</v>
      </c>
      <c r="B40" s="135" t="s">
        <v>294</v>
      </c>
      <c r="C40" s="134" t="s">
        <v>293</v>
      </c>
      <c r="D40" s="128">
        <v>0</v>
      </c>
    </row>
    <row r="41" spans="1:4" ht="12.75">
      <c r="A41" s="133" t="s">
        <v>115</v>
      </c>
      <c r="B41" s="132" t="s">
        <v>292</v>
      </c>
      <c r="C41" s="129" t="s">
        <v>291</v>
      </c>
      <c r="D41" s="128">
        <v>0</v>
      </c>
    </row>
    <row r="42" spans="1:4" ht="12.75">
      <c r="A42" s="131" t="s">
        <v>113</v>
      </c>
      <c r="B42" s="132" t="s">
        <v>290</v>
      </c>
      <c r="C42" s="129" t="s">
        <v>289</v>
      </c>
      <c r="D42" s="128">
        <v>0</v>
      </c>
    </row>
    <row r="43" spans="1:4" ht="12.75">
      <c r="A43" s="131" t="s">
        <v>111</v>
      </c>
      <c r="B43" s="130" t="s">
        <v>288</v>
      </c>
      <c r="C43" s="129" t="s">
        <v>287</v>
      </c>
      <c r="D43" s="128">
        <v>0</v>
      </c>
    </row>
    <row r="44" spans="1:4" ht="12.75">
      <c r="A44" s="127"/>
      <c r="B44" s="127"/>
      <c r="C44" s="127"/>
      <c r="D44" s="127"/>
    </row>
    <row r="45" spans="1:4" ht="12.75">
      <c r="A45" s="127"/>
      <c r="B45" s="127"/>
      <c r="C45" s="127"/>
      <c r="D45" s="127"/>
    </row>
    <row r="53" spans="1:4" ht="12.75">
      <c r="A53" s="126"/>
      <c r="B53" s="126"/>
      <c r="C53" s="126"/>
      <c r="D53" s="126"/>
    </row>
    <row r="54" spans="1:4" ht="12.75">
      <c r="A54" s="126"/>
      <c r="B54" s="126"/>
      <c r="C54" s="126"/>
      <c r="D54" s="126"/>
    </row>
    <row r="55" spans="1:4" ht="12.75">
      <c r="A55" s="126"/>
      <c r="B55" s="126"/>
      <c r="C55" s="126"/>
      <c r="D55" s="126"/>
    </row>
    <row r="56" spans="1:4" ht="12.75">
      <c r="A56" s="126"/>
      <c r="B56" s="126"/>
      <c r="C56" s="126"/>
      <c r="D56" s="126"/>
    </row>
    <row r="57" spans="1:4" ht="12.75">
      <c r="A57" s="126"/>
      <c r="B57" s="126"/>
      <c r="C57" s="126"/>
      <c r="D57" s="126"/>
    </row>
  </sheetData>
  <sheetProtection selectLockedCells="1" selectUnlockedCells="1"/>
  <mergeCells count="7">
    <mergeCell ref="A29:B29"/>
    <mergeCell ref="A2:D2"/>
    <mergeCell ref="A5:A7"/>
    <mergeCell ref="B5:B7"/>
    <mergeCell ref="C5:C7"/>
    <mergeCell ref="D5:D7"/>
    <mergeCell ref="A9:B9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portrait" paperSize="9" scale="86" r:id="rId1"/>
  <headerFooter alignWithMargins="0">
    <oddHeader>&amp;RZałącznik nr &amp;A
do uchwały Rady Powiatu w Opatowie nr LXXXVII.96.2023
z dnia 8 grudnia 2023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R38"/>
  <sheetViews>
    <sheetView view="pageLayout" zoomScaleNormal="90" workbookViewId="0" topLeftCell="A1">
      <selection activeCell="Q21" sqref="Q21"/>
    </sheetView>
  </sheetViews>
  <sheetFormatPr defaultColWidth="9.33203125" defaultRowHeight="11.25"/>
  <cols>
    <col min="1" max="1" width="5.66015625" style="43" customWidth="1"/>
    <col min="2" max="2" width="11" style="43" customWidth="1"/>
    <col min="3" max="3" width="8.66015625" style="43" customWidth="1"/>
    <col min="4" max="4" width="15" style="43" customWidth="1"/>
    <col min="5" max="5" width="16.83203125" style="43" customWidth="1"/>
    <col min="6" max="6" width="14.16015625" style="43" customWidth="1"/>
    <col min="7" max="7" width="14.33203125" style="43" customWidth="1"/>
    <col min="8" max="8" width="14.5" style="43" customWidth="1"/>
    <col min="9" max="9" width="10.66015625" style="43" customWidth="1"/>
    <col min="10" max="10" width="12.66015625" style="43" customWidth="1"/>
    <col min="11" max="11" width="10.83203125" style="42" customWidth="1"/>
    <col min="12" max="12" width="15" style="42" customWidth="1"/>
    <col min="13" max="14" width="12.33203125" style="42" customWidth="1"/>
    <col min="15" max="15" width="12.16015625" style="42" customWidth="1"/>
    <col min="16" max="16384" width="9.33203125" style="42" customWidth="1"/>
  </cols>
  <sheetData>
    <row r="1" spans="1:17" ht="36" customHeight="1">
      <c r="A1" s="354" t="s">
        <v>196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75"/>
    </row>
    <row r="2" spans="1:16" ht="18.75">
      <c r="A2" s="74"/>
      <c r="B2" s="74"/>
      <c r="C2" s="74"/>
      <c r="D2" s="74"/>
      <c r="E2" s="74"/>
      <c r="F2" s="74"/>
      <c r="G2" s="74"/>
      <c r="H2" s="48"/>
      <c r="I2" s="48"/>
      <c r="J2" s="48"/>
      <c r="K2" s="47"/>
      <c r="L2" s="47"/>
      <c r="M2" s="47"/>
      <c r="N2" s="47"/>
      <c r="O2" s="47"/>
      <c r="P2" s="47"/>
    </row>
    <row r="3" spans="1:16" s="68" customFormat="1" ht="18.75" customHeight="1">
      <c r="A3" s="49"/>
      <c r="B3" s="49"/>
      <c r="C3" s="49"/>
      <c r="D3" s="49"/>
      <c r="E3" s="49"/>
      <c r="F3" s="49"/>
      <c r="G3" s="48"/>
      <c r="H3" s="48"/>
      <c r="I3" s="48"/>
      <c r="J3" s="48"/>
      <c r="K3" s="48"/>
      <c r="L3" s="47"/>
      <c r="M3" s="47"/>
      <c r="N3" s="47"/>
      <c r="O3" s="47"/>
      <c r="P3" s="73" t="s">
        <v>195</v>
      </c>
    </row>
    <row r="4" spans="1:16" s="68" customFormat="1" ht="12.75" customHeight="1">
      <c r="A4" s="355" t="s">
        <v>1</v>
      </c>
      <c r="B4" s="355" t="s">
        <v>2</v>
      </c>
      <c r="C4" s="355" t="s">
        <v>194</v>
      </c>
      <c r="D4" s="355" t="s">
        <v>193</v>
      </c>
      <c r="E4" s="352" t="s">
        <v>192</v>
      </c>
      <c r="F4" s="352" t="s">
        <v>15</v>
      </c>
      <c r="G4" s="352"/>
      <c r="H4" s="352"/>
      <c r="I4" s="352"/>
      <c r="J4" s="352"/>
      <c r="K4" s="352"/>
      <c r="L4" s="352"/>
      <c r="M4" s="352"/>
      <c r="N4" s="352"/>
      <c r="O4" s="352"/>
      <c r="P4" s="352"/>
    </row>
    <row r="5" spans="1:16" s="68" customFormat="1" ht="12.75" customHeight="1">
      <c r="A5" s="355"/>
      <c r="B5" s="355"/>
      <c r="C5" s="355"/>
      <c r="D5" s="355"/>
      <c r="E5" s="352"/>
      <c r="F5" s="352" t="s">
        <v>14</v>
      </c>
      <c r="G5" s="352" t="s">
        <v>15</v>
      </c>
      <c r="H5" s="352"/>
      <c r="I5" s="352"/>
      <c r="J5" s="352"/>
      <c r="K5" s="352"/>
      <c r="L5" s="352" t="s">
        <v>191</v>
      </c>
      <c r="M5" s="351" t="s">
        <v>15</v>
      </c>
      <c r="N5" s="351"/>
      <c r="O5" s="351"/>
      <c r="P5" s="351"/>
    </row>
    <row r="6" spans="1:16" s="68" customFormat="1" ht="25.5" customHeight="1">
      <c r="A6" s="355"/>
      <c r="B6" s="355"/>
      <c r="C6" s="355"/>
      <c r="D6" s="355"/>
      <c r="E6" s="352"/>
      <c r="F6" s="352"/>
      <c r="G6" s="352" t="s">
        <v>190</v>
      </c>
      <c r="H6" s="352"/>
      <c r="I6" s="352" t="s">
        <v>189</v>
      </c>
      <c r="J6" s="352" t="s">
        <v>188</v>
      </c>
      <c r="K6" s="352" t="s">
        <v>187</v>
      </c>
      <c r="L6" s="352"/>
      <c r="M6" s="353" t="s">
        <v>22</v>
      </c>
      <c r="N6" s="72" t="s">
        <v>23</v>
      </c>
      <c r="O6" s="352" t="s">
        <v>24</v>
      </c>
      <c r="P6" s="352" t="s">
        <v>186</v>
      </c>
    </row>
    <row r="7" spans="1:16" s="68" customFormat="1" ht="72">
      <c r="A7" s="355"/>
      <c r="B7" s="355"/>
      <c r="C7" s="355"/>
      <c r="D7" s="355"/>
      <c r="E7" s="352"/>
      <c r="F7" s="352"/>
      <c r="G7" s="71" t="s">
        <v>26</v>
      </c>
      <c r="H7" s="71" t="s">
        <v>185</v>
      </c>
      <c r="I7" s="352"/>
      <c r="J7" s="352"/>
      <c r="K7" s="352"/>
      <c r="L7" s="352"/>
      <c r="M7" s="353"/>
      <c r="N7" s="70" t="s">
        <v>19</v>
      </c>
      <c r="O7" s="352"/>
      <c r="P7" s="352"/>
    </row>
    <row r="8" spans="1:16" s="68" customFormat="1" ht="10.5" customHeight="1">
      <c r="A8" s="69">
        <v>1</v>
      </c>
      <c r="B8" s="69">
        <v>2</v>
      </c>
      <c r="C8" s="69">
        <v>3</v>
      </c>
      <c r="D8" s="69">
        <v>4</v>
      </c>
      <c r="E8" s="69">
        <v>5</v>
      </c>
      <c r="F8" s="69">
        <v>6</v>
      </c>
      <c r="G8" s="69">
        <v>7</v>
      </c>
      <c r="H8" s="69">
        <v>8</v>
      </c>
      <c r="I8" s="69">
        <v>9</v>
      </c>
      <c r="J8" s="69">
        <v>10</v>
      </c>
      <c r="K8" s="69">
        <v>11</v>
      </c>
      <c r="L8" s="69">
        <v>12</v>
      </c>
      <c r="M8" s="69">
        <v>13</v>
      </c>
      <c r="N8" s="69">
        <v>14</v>
      </c>
      <c r="O8" s="69">
        <v>15</v>
      </c>
      <c r="P8" s="69">
        <v>16</v>
      </c>
    </row>
    <row r="9" spans="1:16" s="68" customFormat="1" ht="12.75">
      <c r="A9" s="61">
        <v>600</v>
      </c>
      <c r="B9" s="66"/>
      <c r="C9" s="60"/>
      <c r="D9" s="65">
        <f aca="true" t="shared" si="0" ref="D9:N9">SUM(D10:D10)</f>
        <v>2146</v>
      </c>
      <c r="E9" s="65">
        <f t="shared" si="0"/>
        <v>2146</v>
      </c>
      <c r="F9" s="65">
        <f t="shared" si="0"/>
        <v>2146</v>
      </c>
      <c r="G9" s="65">
        <f t="shared" si="0"/>
        <v>2146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3">
        <f t="shared" si="0"/>
        <v>0</v>
      </c>
      <c r="L9" s="63">
        <f t="shared" si="0"/>
        <v>0</v>
      </c>
      <c r="M9" s="63">
        <f t="shared" si="0"/>
        <v>0</v>
      </c>
      <c r="N9" s="63">
        <f t="shared" si="0"/>
        <v>0</v>
      </c>
      <c r="O9" s="63">
        <f>O11</f>
        <v>0</v>
      </c>
      <c r="P9" s="63">
        <f>P11</f>
        <v>0</v>
      </c>
    </row>
    <row r="10" spans="1:16" s="68" customFormat="1" ht="12.75">
      <c r="A10" s="56">
        <v>600</v>
      </c>
      <c r="B10" s="55">
        <v>60095</v>
      </c>
      <c r="C10" s="197">
        <v>2110</v>
      </c>
      <c r="D10" s="54">
        <v>2146</v>
      </c>
      <c r="E10" s="54">
        <f>SUM(F10)</f>
        <v>2146</v>
      </c>
      <c r="F10" s="54">
        <f>SUM(G10:H10)</f>
        <v>2146</v>
      </c>
      <c r="G10" s="52">
        <v>2146</v>
      </c>
      <c r="H10" s="53">
        <v>0</v>
      </c>
      <c r="I10" s="53">
        <v>0</v>
      </c>
      <c r="J10" s="53">
        <v>0</v>
      </c>
      <c r="K10" s="51">
        <v>0</v>
      </c>
      <c r="L10" s="51">
        <v>0</v>
      </c>
      <c r="M10" s="51">
        <v>0</v>
      </c>
      <c r="N10" s="51">
        <f>SUM(O10+Q10+R10)</f>
        <v>0</v>
      </c>
      <c r="O10" s="51">
        <v>0</v>
      </c>
      <c r="P10" s="51">
        <v>0</v>
      </c>
    </row>
    <row r="11" spans="1:16" s="68" customFormat="1" ht="12.75">
      <c r="A11" s="112" t="s">
        <v>10</v>
      </c>
      <c r="B11" s="113"/>
      <c r="C11" s="60"/>
      <c r="D11" s="65">
        <f aca="true" t="shared" si="1" ref="D11:M11">SUM(D12)</f>
        <v>7404443.08</v>
      </c>
      <c r="E11" s="65">
        <f t="shared" si="1"/>
        <v>7404443.08</v>
      </c>
      <c r="F11" s="65">
        <f t="shared" si="1"/>
        <v>7404443.08</v>
      </c>
      <c r="G11" s="65">
        <f t="shared" si="1"/>
        <v>48856</v>
      </c>
      <c r="H11" s="65">
        <f t="shared" si="1"/>
        <v>7355587.08</v>
      </c>
      <c r="I11" s="64">
        <f t="shared" si="1"/>
        <v>0</v>
      </c>
      <c r="J11" s="64">
        <f t="shared" si="1"/>
        <v>0</v>
      </c>
      <c r="K11" s="64">
        <f t="shared" si="1"/>
        <v>0</v>
      </c>
      <c r="L11" s="63">
        <f t="shared" si="1"/>
        <v>0</v>
      </c>
      <c r="M11" s="63">
        <f t="shared" si="1"/>
        <v>0</v>
      </c>
      <c r="N11" s="63">
        <v>0</v>
      </c>
      <c r="O11" s="63">
        <f>SUM(O12)</f>
        <v>0</v>
      </c>
      <c r="P11" s="63">
        <f>SUM(P12)</f>
        <v>0</v>
      </c>
    </row>
    <row r="12" spans="1:18" s="68" customFormat="1" ht="12.75">
      <c r="A12" s="56">
        <v>700</v>
      </c>
      <c r="B12" s="55">
        <v>70005</v>
      </c>
      <c r="C12" s="197">
        <v>2110</v>
      </c>
      <c r="D12" s="54">
        <v>7404443.08</v>
      </c>
      <c r="E12" s="54">
        <f>SUM(F12)</f>
        <v>7404443.08</v>
      </c>
      <c r="F12" s="54">
        <f>SUM(G12:H12)</f>
        <v>7404443.08</v>
      </c>
      <c r="G12" s="52">
        <v>48856</v>
      </c>
      <c r="H12" s="52">
        <v>7355587.08</v>
      </c>
      <c r="I12" s="53">
        <v>0</v>
      </c>
      <c r="J12" s="53">
        <v>0</v>
      </c>
      <c r="K12" s="53">
        <v>0</v>
      </c>
      <c r="L12" s="51">
        <v>0</v>
      </c>
      <c r="M12" s="51">
        <v>0</v>
      </c>
      <c r="N12" s="51">
        <f>SUM(O12+Q12+R12)</f>
        <v>0</v>
      </c>
      <c r="O12" s="51">
        <v>0</v>
      </c>
      <c r="P12" s="51">
        <v>0</v>
      </c>
      <c r="Q12" s="62"/>
      <c r="R12" s="62"/>
    </row>
    <row r="13" spans="1:16" s="68" customFormat="1" ht="12.75">
      <c r="A13" s="61">
        <v>710</v>
      </c>
      <c r="B13" s="66"/>
      <c r="C13" s="60"/>
      <c r="D13" s="65">
        <f aca="true" t="shared" si="2" ref="D13:P13">SUM(D14:D15)</f>
        <v>951955</v>
      </c>
      <c r="E13" s="65">
        <f t="shared" si="2"/>
        <v>951955</v>
      </c>
      <c r="F13" s="65">
        <f t="shared" si="2"/>
        <v>951955</v>
      </c>
      <c r="G13" s="65">
        <f t="shared" si="2"/>
        <v>744725.1</v>
      </c>
      <c r="H13" s="65">
        <f t="shared" si="2"/>
        <v>206919.9</v>
      </c>
      <c r="I13" s="64">
        <f t="shared" si="2"/>
        <v>0</v>
      </c>
      <c r="J13" s="65">
        <f t="shared" si="2"/>
        <v>310</v>
      </c>
      <c r="K13" s="64">
        <f t="shared" si="2"/>
        <v>0</v>
      </c>
      <c r="L13" s="63">
        <f t="shared" si="2"/>
        <v>0</v>
      </c>
      <c r="M13" s="63">
        <f t="shared" si="2"/>
        <v>0</v>
      </c>
      <c r="N13" s="63">
        <f t="shared" si="2"/>
        <v>0</v>
      </c>
      <c r="O13" s="63">
        <f t="shared" si="2"/>
        <v>0</v>
      </c>
      <c r="P13" s="63">
        <f t="shared" si="2"/>
        <v>0</v>
      </c>
    </row>
    <row r="14" spans="1:18" s="68" customFormat="1" ht="12.75">
      <c r="A14" s="56">
        <v>710</v>
      </c>
      <c r="B14" s="55">
        <v>71012</v>
      </c>
      <c r="C14" s="197">
        <v>2110</v>
      </c>
      <c r="D14" s="54">
        <v>369855</v>
      </c>
      <c r="E14" s="54">
        <f>SUM(N14+F14)</f>
        <v>369855</v>
      </c>
      <c r="F14" s="54">
        <f>SUM(G14:K14)</f>
        <v>369855</v>
      </c>
      <c r="G14" s="52">
        <v>267636.1</v>
      </c>
      <c r="H14" s="52">
        <v>102218.9</v>
      </c>
      <c r="I14" s="53">
        <v>0</v>
      </c>
      <c r="J14" s="53">
        <v>0</v>
      </c>
      <c r="K14" s="53">
        <v>0</v>
      </c>
      <c r="L14" s="51">
        <v>0</v>
      </c>
      <c r="M14" s="51">
        <v>0</v>
      </c>
      <c r="N14" s="51">
        <f>SUM(O14+Q14+R14)</f>
        <v>0</v>
      </c>
      <c r="O14" s="51">
        <v>0</v>
      </c>
      <c r="P14" s="51">
        <v>0</v>
      </c>
      <c r="Q14" s="62"/>
      <c r="R14" s="62"/>
    </row>
    <row r="15" spans="1:16" s="68" customFormat="1" ht="12.75">
      <c r="A15" s="56">
        <v>710</v>
      </c>
      <c r="B15" s="55">
        <v>71015</v>
      </c>
      <c r="C15" s="197">
        <v>2110</v>
      </c>
      <c r="D15" s="54">
        <v>582100</v>
      </c>
      <c r="E15" s="54">
        <f>SUM(F15)</f>
        <v>582100</v>
      </c>
      <c r="F15" s="54">
        <f>SUM(G15:J15)</f>
        <v>582100</v>
      </c>
      <c r="G15" s="52">
        <v>477089</v>
      </c>
      <c r="H15" s="52">
        <v>104701</v>
      </c>
      <c r="I15" s="53">
        <v>0</v>
      </c>
      <c r="J15" s="52">
        <v>310</v>
      </c>
      <c r="K15" s="53">
        <v>0</v>
      </c>
      <c r="L15" s="51">
        <v>0</v>
      </c>
      <c r="M15" s="51">
        <v>0</v>
      </c>
      <c r="N15" s="51">
        <f>SUM(O15+Q15+R15)</f>
        <v>0</v>
      </c>
      <c r="O15" s="51">
        <v>0</v>
      </c>
      <c r="P15" s="51">
        <v>0</v>
      </c>
    </row>
    <row r="16" spans="1:16" s="68" customFormat="1" ht="12.75">
      <c r="A16" s="61">
        <v>752</v>
      </c>
      <c r="B16" s="66"/>
      <c r="C16" s="60"/>
      <c r="D16" s="65">
        <f aca="true" t="shared" si="3" ref="D16:P16">SUM(D17:D17)</f>
        <v>27803</v>
      </c>
      <c r="E16" s="65">
        <f t="shared" si="3"/>
        <v>27803</v>
      </c>
      <c r="F16" s="65">
        <f t="shared" si="3"/>
        <v>27803</v>
      </c>
      <c r="G16" s="65">
        <f t="shared" si="3"/>
        <v>20516.32</v>
      </c>
      <c r="H16" s="65">
        <f t="shared" si="3"/>
        <v>7286.68</v>
      </c>
      <c r="I16" s="64">
        <f t="shared" si="3"/>
        <v>0</v>
      </c>
      <c r="J16" s="64">
        <f t="shared" si="3"/>
        <v>0</v>
      </c>
      <c r="K16" s="64">
        <f t="shared" si="3"/>
        <v>0</v>
      </c>
      <c r="L16" s="63">
        <f t="shared" si="3"/>
        <v>0</v>
      </c>
      <c r="M16" s="63">
        <f t="shared" si="3"/>
        <v>0</v>
      </c>
      <c r="N16" s="63">
        <f t="shared" si="3"/>
        <v>0</v>
      </c>
      <c r="O16" s="63">
        <f t="shared" si="3"/>
        <v>0</v>
      </c>
      <c r="P16" s="63">
        <f t="shared" si="3"/>
        <v>0</v>
      </c>
    </row>
    <row r="17" spans="1:16" s="68" customFormat="1" ht="12.75">
      <c r="A17" s="56">
        <v>752</v>
      </c>
      <c r="B17" s="55">
        <v>75224</v>
      </c>
      <c r="C17" s="197">
        <v>2110</v>
      </c>
      <c r="D17" s="54">
        <v>27803</v>
      </c>
      <c r="E17" s="54">
        <f>SUM(F17)</f>
        <v>27803</v>
      </c>
      <c r="F17" s="54">
        <f>SUM(G17:H17)</f>
        <v>27803</v>
      </c>
      <c r="G17" s="52">
        <v>20516.32</v>
      </c>
      <c r="H17" s="52">
        <v>7286.68</v>
      </c>
      <c r="I17" s="53">
        <v>0</v>
      </c>
      <c r="J17" s="53">
        <v>0</v>
      </c>
      <c r="K17" s="53">
        <v>0</v>
      </c>
      <c r="L17" s="51">
        <v>0</v>
      </c>
      <c r="M17" s="51">
        <v>0</v>
      </c>
      <c r="N17" s="51">
        <f>SUM(O17+Q17+R17)</f>
        <v>0</v>
      </c>
      <c r="O17" s="51">
        <v>0</v>
      </c>
      <c r="P17" s="51">
        <v>0</v>
      </c>
    </row>
    <row r="18" spans="1:16" s="67" customFormat="1" ht="14.25" customHeight="1">
      <c r="A18" s="61">
        <v>754</v>
      </c>
      <c r="B18" s="66"/>
      <c r="C18" s="60"/>
      <c r="D18" s="65">
        <f>SUM(D19:D19)</f>
        <v>5912402</v>
      </c>
      <c r="E18" s="65">
        <f>E19</f>
        <v>5912402</v>
      </c>
      <c r="F18" s="65">
        <f aca="true" t="shared" si="4" ref="F18:K18">SUM(F19)</f>
        <v>5912402</v>
      </c>
      <c r="G18" s="65">
        <f t="shared" si="4"/>
        <v>5223198</v>
      </c>
      <c r="H18" s="65">
        <f t="shared" si="4"/>
        <v>498367</v>
      </c>
      <c r="I18" s="64">
        <f t="shared" si="4"/>
        <v>0</v>
      </c>
      <c r="J18" s="65">
        <f t="shared" si="4"/>
        <v>190837</v>
      </c>
      <c r="K18" s="64">
        <f t="shared" si="4"/>
        <v>0</v>
      </c>
      <c r="L18" s="63">
        <f>SUM(L19:L19)</f>
        <v>0</v>
      </c>
      <c r="M18" s="63">
        <f>SUM(M19:M19)</f>
        <v>0</v>
      </c>
      <c r="N18" s="63">
        <f>SUM(N19)</f>
        <v>0</v>
      </c>
      <c r="O18" s="63">
        <f>SUM(O19)</f>
        <v>0</v>
      </c>
      <c r="P18" s="63">
        <f>SUM(P19)</f>
        <v>0</v>
      </c>
    </row>
    <row r="19" spans="1:16" ht="12.75" customHeight="1">
      <c r="A19" s="56">
        <v>754</v>
      </c>
      <c r="B19" s="55">
        <v>75411</v>
      </c>
      <c r="C19" s="197">
        <v>2110</v>
      </c>
      <c r="D19" s="54">
        <v>5912402</v>
      </c>
      <c r="E19" s="54">
        <f>SUM(F19)</f>
        <v>5912402</v>
      </c>
      <c r="F19" s="54">
        <f>SUM(G19:J19)</f>
        <v>5912402</v>
      </c>
      <c r="G19" s="52">
        <v>5223198</v>
      </c>
      <c r="H19" s="52">
        <v>498367</v>
      </c>
      <c r="I19" s="53">
        <v>0</v>
      </c>
      <c r="J19" s="52">
        <v>190837</v>
      </c>
      <c r="K19" s="53">
        <v>0</v>
      </c>
      <c r="L19" s="51">
        <v>0</v>
      </c>
      <c r="M19" s="51">
        <v>0</v>
      </c>
      <c r="N19" s="51">
        <f>SUM(O19+Q19+R19)</f>
        <v>0</v>
      </c>
      <c r="O19" s="51">
        <v>0</v>
      </c>
      <c r="P19" s="51"/>
    </row>
    <row r="20" spans="1:16" ht="12.75" customHeight="1">
      <c r="A20" s="61">
        <v>755</v>
      </c>
      <c r="B20" s="66"/>
      <c r="C20" s="60"/>
      <c r="D20" s="65">
        <f>SUM(D21:D21)</f>
        <v>132000</v>
      </c>
      <c r="E20" s="65">
        <f>E21</f>
        <v>132000</v>
      </c>
      <c r="F20" s="65">
        <f aca="true" t="shared" si="5" ref="F20:K20">SUM(F21)</f>
        <v>132000</v>
      </c>
      <c r="G20" s="64">
        <f t="shared" si="5"/>
        <v>0</v>
      </c>
      <c r="H20" s="65">
        <f t="shared" si="5"/>
        <v>67980</v>
      </c>
      <c r="I20" s="65">
        <f t="shared" si="5"/>
        <v>64020</v>
      </c>
      <c r="J20" s="64">
        <f t="shared" si="5"/>
        <v>0</v>
      </c>
      <c r="K20" s="64">
        <f t="shared" si="5"/>
        <v>0</v>
      </c>
      <c r="L20" s="63">
        <f>SUM(L21:L21)</f>
        <v>0</v>
      </c>
      <c r="M20" s="63">
        <f>SUM(M21:M21)</f>
        <v>0</v>
      </c>
      <c r="N20" s="63">
        <f>SUM(N21)</f>
        <v>0</v>
      </c>
      <c r="O20" s="63">
        <f>SUM(O21)</f>
        <v>0</v>
      </c>
      <c r="P20" s="63">
        <f>SUM(P21)</f>
        <v>0</v>
      </c>
    </row>
    <row r="21" spans="1:16" ht="17.25" customHeight="1">
      <c r="A21" s="56">
        <v>755</v>
      </c>
      <c r="B21" s="55">
        <v>75515</v>
      </c>
      <c r="C21" s="197">
        <v>2110</v>
      </c>
      <c r="D21" s="54">
        <v>132000</v>
      </c>
      <c r="E21" s="54">
        <f>SUM(F21)</f>
        <v>132000</v>
      </c>
      <c r="F21" s="54">
        <f>SUM(G21:J21)</f>
        <v>132000</v>
      </c>
      <c r="G21" s="53">
        <v>0</v>
      </c>
      <c r="H21" s="52">
        <v>67980</v>
      </c>
      <c r="I21" s="52">
        <v>64020</v>
      </c>
      <c r="J21" s="53">
        <v>0</v>
      </c>
      <c r="K21" s="53">
        <v>0</v>
      </c>
      <c r="L21" s="51">
        <v>0</v>
      </c>
      <c r="M21" s="51">
        <v>0</v>
      </c>
      <c r="N21" s="51">
        <f>SUM(O21+Q21+R21)</f>
        <v>0</v>
      </c>
      <c r="O21" s="51">
        <v>0</v>
      </c>
      <c r="P21" s="51"/>
    </row>
    <row r="22" spans="1:16" ht="14.25" customHeight="1">
      <c r="A22" s="61">
        <v>801</v>
      </c>
      <c r="B22" s="66"/>
      <c r="C22" s="60"/>
      <c r="D22" s="65">
        <f>SUM(D23:D23)</f>
        <v>40148</v>
      </c>
      <c r="E22" s="65">
        <f>SUM(E23:E23)</f>
        <v>40148</v>
      </c>
      <c r="F22" s="65">
        <f>SUM(F23:F23)</f>
        <v>40148</v>
      </c>
      <c r="G22" s="53">
        <v>0</v>
      </c>
      <c r="H22" s="65">
        <f aca="true" t="shared" si="6" ref="H22:N22">SUM(H23:H23)</f>
        <v>40148</v>
      </c>
      <c r="I22" s="64">
        <f t="shared" si="6"/>
        <v>0</v>
      </c>
      <c r="J22" s="64">
        <f t="shared" si="6"/>
        <v>0</v>
      </c>
      <c r="K22" s="64">
        <f t="shared" si="6"/>
        <v>0</v>
      </c>
      <c r="L22" s="63">
        <f t="shared" si="6"/>
        <v>0</v>
      </c>
      <c r="M22" s="63">
        <f t="shared" si="6"/>
        <v>0</v>
      </c>
      <c r="N22" s="63">
        <f t="shared" si="6"/>
        <v>0</v>
      </c>
      <c r="O22" s="63">
        <f>O24</f>
        <v>0</v>
      </c>
      <c r="P22" s="63">
        <f>P24</f>
        <v>0</v>
      </c>
    </row>
    <row r="23" spans="1:16" ht="14.25" customHeight="1">
      <c r="A23" s="56">
        <v>801</v>
      </c>
      <c r="B23" s="55">
        <v>80153</v>
      </c>
      <c r="C23" s="197">
        <v>2110</v>
      </c>
      <c r="D23" s="54">
        <v>40148</v>
      </c>
      <c r="E23" s="54">
        <f>SUM(F23)</f>
        <v>40148</v>
      </c>
      <c r="F23" s="54">
        <f>SUM(G23:H23)</f>
        <v>40148</v>
      </c>
      <c r="G23" s="53">
        <v>0</v>
      </c>
      <c r="H23" s="52">
        <v>40148</v>
      </c>
      <c r="I23" s="53">
        <v>0</v>
      </c>
      <c r="J23" s="53">
        <v>0</v>
      </c>
      <c r="K23" s="53">
        <v>0</v>
      </c>
      <c r="L23" s="51">
        <v>0</v>
      </c>
      <c r="M23" s="51">
        <v>0</v>
      </c>
      <c r="N23" s="51">
        <f>SUM(O23+Q23+R23)</f>
        <v>0</v>
      </c>
      <c r="O23" s="51">
        <v>0</v>
      </c>
      <c r="P23" s="51">
        <v>0</v>
      </c>
    </row>
    <row r="24" spans="1:17" ht="12.75">
      <c r="A24" s="61">
        <v>852</v>
      </c>
      <c r="B24" s="198"/>
      <c r="C24" s="60"/>
      <c r="D24" s="58">
        <f>SUM(D25:D25)</f>
        <v>1667624.8</v>
      </c>
      <c r="E24" s="58">
        <f>SUM(E25:E25)</f>
        <v>1667624.8</v>
      </c>
      <c r="F24" s="58">
        <f>SUM(F25:F25)</f>
        <v>1667624.8</v>
      </c>
      <c r="G24" s="58">
        <f>SUM(G25:G25)</f>
        <v>1021420.28</v>
      </c>
      <c r="H24" s="58">
        <f>SUM(H25:H25)</f>
        <v>646204.52</v>
      </c>
      <c r="I24" s="59">
        <f>SUM(I25)</f>
        <v>0</v>
      </c>
      <c r="J24" s="58">
        <f>SUM(J25:J25)</f>
        <v>0</v>
      </c>
      <c r="K24" s="59">
        <f aca="true" t="shared" si="7" ref="K24:P24">SUM(K25)</f>
        <v>0</v>
      </c>
      <c r="L24" s="57">
        <f t="shared" si="7"/>
        <v>0</v>
      </c>
      <c r="M24" s="57">
        <f t="shared" si="7"/>
        <v>0</v>
      </c>
      <c r="N24" s="57">
        <f t="shared" si="7"/>
        <v>0</v>
      </c>
      <c r="O24" s="57">
        <f t="shared" si="7"/>
        <v>0</v>
      </c>
      <c r="P24" s="57">
        <f t="shared" si="7"/>
        <v>0</v>
      </c>
      <c r="Q24" s="62"/>
    </row>
    <row r="25" spans="1:17" ht="12.75">
      <c r="A25" s="56">
        <v>852</v>
      </c>
      <c r="B25" s="55">
        <v>85203</v>
      </c>
      <c r="C25" s="197">
        <v>2110</v>
      </c>
      <c r="D25" s="52">
        <v>1667624.8</v>
      </c>
      <c r="E25" s="54">
        <f>SUM(F25)</f>
        <v>1667624.8</v>
      </c>
      <c r="F25" s="54">
        <f>SUM(G25:J25)</f>
        <v>1667624.8</v>
      </c>
      <c r="G25" s="52">
        <v>1021420.28</v>
      </c>
      <c r="H25" s="52">
        <v>646204.52</v>
      </c>
      <c r="I25" s="53">
        <v>0</v>
      </c>
      <c r="J25" s="52">
        <v>0</v>
      </c>
      <c r="K25" s="53">
        <v>0</v>
      </c>
      <c r="L25" s="51">
        <v>0</v>
      </c>
      <c r="M25" s="51">
        <v>0</v>
      </c>
      <c r="N25" s="51">
        <f>SUM(O25+Q25+R25)</f>
        <v>0</v>
      </c>
      <c r="O25" s="51">
        <v>0</v>
      </c>
      <c r="P25" s="51">
        <v>0</v>
      </c>
      <c r="Q25" s="62"/>
    </row>
    <row r="26" spans="1:16" ht="12.75">
      <c r="A26" s="61">
        <v>853</v>
      </c>
      <c r="B26" s="198"/>
      <c r="C26" s="60"/>
      <c r="D26" s="58">
        <f>SUM(D27)</f>
        <v>979078</v>
      </c>
      <c r="E26" s="58">
        <f>E27</f>
        <v>979078</v>
      </c>
      <c r="F26" s="58">
        <f>F27</f>
        <v>979078</v>
      </c>
      <c r="G26" s="58">
        <f>G27</f>
        <v>780833</v>
      </c>
      <c r="H26" s="58">
        <f>H27</f>
        <v>197995</v>
      </c>
      <c r="I26" s="59">
        <f aca="true" t="shared" si="8" ref="I26:P26">SUM(I27)</f>
        <v>0</v>
      </c>
      <c r="J26" s="58">
        <f t="shared" si="8"/>
        <v>250</v>
      </c>
      <c r="K26" s="59">
        <f t="shared" si="8"/>
        <v>0</v>
      </c>
      <c r="L26" s="57">
        <f t="shared" si="8"/>
        <v>0</v>
      </c>
      <c r="M26" s="57">
        <f t="shared" si="8"/>
        <v>0</v>
      </c>
      <c r="N26" s="57">
        <f t="shared" si="8"/>
        <v>0</v>
      </c>
      <c r="O26" s="57">
        <f t="shared" si="8"/>
        <v>0</v>
      </c>
      <c r="P26" s="57">
        <f t="shared" si="8"/>
        <v>0</v>
      </c>
    </row>
    <row r="27" spans="1:16" ht="12.75">
      <c r="A27" s="56">
        <v>853</v>
      </c>
      <c r="B27" s="55">
        <v>85321</v>
      </c>
      <c r="C27" s="197">
        <v>2110</v>
      </c>
      <c r="D27" s="52">
        <v>979078</v>
      </c>
      <c r="E27" s="54">
        <f>SUM(H27+G27+J27)</f>
        <v>979078</v>
      </c>
      <c r="F27" s="52">
        <f>SUM(G27:K27)</f>
        <v>979078</v>
      </c>
      <c r="G27" s="52">
        <v>780833</v>
      </c>
      <c r="H27" s="52">
        <v>197995</v>
      </c>
      <c r="I27" s="53">
        <v>0</v>
      </c>
      <c r="J27" s="52">
        <v>250</v>
      </c>
      <c r="K27" s="53">
        <v>0</v>
      </c>
      <c r="L27" s="51">
        <v>0</v>
      </c>
      <c r="M27" s="51">
        <f>SUM(N27+P27+Q27)</f>
        <v>0</v>
      </c>
      <c r="N27" s="51">
        <v>0</v>
      </c>
      <c r="O27" s="51">
        <v>0</v>
      </c>
      <c r="P27" s="51">
        <v>0</v>
      </c>
    </row>
    <row r="28" spans="1:16" ht="15" customHeight="1">
      <c r="A28" s="350" t="s">
        <v>30</v>
      </c>
      <c r="B28" s="350"/>
      <c r="C28" s="350"/>
      <c r="D28" s="121">
        <f aca="true" t="shared" si="9" ref="D28:P28">SUM(D9+D11+D13+D16+D18+D20+D22+D24+D26)</f>
        <v>17117599.880000003</v>
      </c>
      <c r="E28" s="121">
        <f t="shared" si="9"/>
        <v>17117599.880000003</v>
      </c>
      <c r="F28" s="121">
        <f t="shared" si="9"/>
        <v>17117599.880000003</v>
      </c>
      <c r="G28" s="121">
        <f t="shared" si="9"/>
        <v>7841694.7</v>
      </c>
      <c r="H28" s="121">
        <f t="shared" si="9"/>
        <v>9020488.18</v>
      </c>
      <c r="I28" s="121">
        <f t="shared" si="9"/>
        <v>64020</v>
      </c>
      <c r="J28" s="121">
        <f t="shared" si="9"/>
        <v>191397</v>
      </c>
      <c r="K28" s="121">
        <f t="shared" si="9"/>
        <v>0</v>
      </c>
      <c r="L28" s="50">
        <f t="shared" si="9"/>
        <v>0</v>
      </c>
      <c r="M28" s="50">
        <f t="shared" si="9"/>
        <v>0</v>
      </c>
      <c r="N28" s="50">
        <f t="shared" si="9"/>
        <v>0</v>
      </c>
      <c r="O28" s="50">
        <f t="shared" si="9"/>
        <v>0</v>
      </c>
      <c r="P28" s="50">
        <f t="shared" si="9"/>
        <v>0</v>
      </c>
    </row>
    <row r="29" spans="1:16" ht="12.75">
      <c r="A29" s="119"/>
      <c r="B29" s="119"/>
      <c r="C29" s="119"/>
      <c r="D29" s="119"/>
      <c r="E29" s="120"/>
      <c r="F29" s="119"/>
      <c r="G29" s="119"/>
      <c r="H29" s="119"/>
      <c r="I29" s="119"/>
      <c r="J29" s="119"/>
      <c r="K29" s="118"/>
      <c r="L29" s="47"/>
      <c r="M29" s="47"/>
      <c r="N29" s="47"/>
      <c r="O29" s="47"/>
      <c r="P29" s="47"/>
    </row>
    <row r="30" spans="1:16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7"/>
      <c r="L30" s="47"/>
      <c r="M30" s="47"/>
      <c r="N30" s="47"/>
      <c r="O30" s="47"/>
      <c r="P30" s="47"/>
    </row>
    <row r="31" spans="7:8" ht="12.75">
      <c r="G31" s="44"/>
      <c r="H31" s="44"/>
    </row>
    <row r="32" spans="1:16" ht="12.7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5"/>
      <c r="L32" s="45"/>
      <c r="M32" s="45"/>
      <c r="N32" s="45"/>
      <c r="O32" s="45"/>
      <c r="P32" s="45"/>
    </row>
    <row r="38" spans="1:10" ht="12.75">
      <c r="A38" s="42"/>
      <c r="B38" s="42"/>
      <c r="C38" s="42"/>
      <c r="D38" s="42"/>
      <c r="E38" s="42"/>
      <c r="F38" s="42"/>
      <c r="G38" s="42"/>
      <c r="H38" s="42"/>
      <c r="I38" s="42"/>
      <c r="J38" s="44"/>
    </row>
  </sheetData>
  <sheetProtection selectLockedCells="1" selectUnlockedCells="1"/>
  <mergeCells count="19"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A28:C28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5" right="0.39375" top="1.1069444444444443" bottom="0.7875" header="0.5118055555555555" footer="0.5118055555555555"/>
  <pageSetup horizontalDpi="600" verticalDpi="600" orientation="landscape" paperSize="9" scale="85" r:id="rId1"/>
  <headerFooter alignWithMargins="0">
    <oddHeader>&amp;RZałącznik nr &amp;A
do uchwały Rady Powiatu w Opatowie nr LXXXVII.96.2023
z dnia 8 grudnia 2023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U27"/>
  <sheetViews>
    <sheetView view="pageLayout" zoomScaleNormal="78" workbookViewId="0" topLeftCell="A1">
      <selection activeCell="R14" sqref="R14"/>
    </sheetView>
  </sheetViews>
  <sheetFormatPr defaultColWidth="9.33203125" defaultRowHeight="11.25"/>
  <cols>
    <col min="1" max="1" width="32.16015625" style="224" customWidth="1"/>
    <col min="2" max="2" width="4.66015625" style="224" customWidth="1"/>
    <col min="3" max="3" width="6.83203125" style="224" customWidth="1"/>
    <col min="4" max="4" width="9.16015625" style="224" customWidth="1"/>
    <col min="5" max="5" width="13.33203125" style="224" customWidth="1"/>
    <col min="6" max="6" width="14.5" style="224" customWidth="1"/>
    <col min="7" max="7" width="13.66015625" style="224" customWidth="1"/>
    <col min="8" max="8" width="11.16015625" style="224" customWidth="1"/>
    <col min="9" max="9" width="13.16015625" style="224" customWidth="1"/>
    <col min="10" max="10" width="14.16015625" style="224" customWidth="1"/>
    <col min="11" max="12" width="9.83203125" style="224" customWidth="1"/>
    <col min="13" max="13" width="7.5" style="224" customWidth="1"/>
    <col min="14" max="14" width="9" style="224" customWidth="1"/>
    <col min="15" max="15" width="13.83203125" style="224" customWidth="1"/>
    <col min="16" max="17" width="14.33203125" style="223" customWidth="1"/>
    <col min="18" max="18" width="11.83203125" style="223" customWidth="1"/>
    <col min="19" max="19" width="11.66015625" style="223" customWidth="1"/>
    <col min="20" max="20" width="9.33203125" style="223" customWidth="1"/>
    <col min="21" max="21" width="10.83203125" style="223" customWidth="1"/>
    <col min="22" max="16384" width="9.33203125" style="223" customWidth="1"/>
  </cols>
  <sheetData>
    <row r="1" spans="1:19" ht="18.75" customHeight="1">
      <c r="A1" s="360" t="s">
        <v>508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</row>
    <row r="2" spans="1:19" ht="18.75" customHeight="1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</row>
    <row r="3" spans="1:19" ht="12.75">
      <c r="A3" s="254"/>
      <c r="B3" s="254"/>
      <c r="C3" s="254"/>
      <c r="D3" s="254"/>
      <c r="E3" s="254"/>
      <c r="F3" s="254"/>
      <c r="G3" s="254"/>
      <c r="H3" s="125"/>
      <c r="I3" s="125"/>
      <c r="J3" s="125"/>
      <c r="K3" s="125"/>
      <c r="L3" s="125"/>
      <c r="M3" s="125"/>
      <c r="N3" s="125"/>
      <c r="O3" s="125"/>
      <c r="P3" s="127"/>
      <c r="Q3" s="127"/>
      <c r="R3" s="127"/>
      <c r="S3" s="253" t="s">
        <v>195</v>
      </c>
    </row>
    <row r="4" spans="1:19" s="250" customFormat="1" ht="12.75" customHeight="1">
      <c r="A4" s="343" t="s">
        <v>507</v>
      </c>
      <c r="B4" s="361" t="s">
        <v>1</v>
      </c>
      <c r="C4" s="361" t="s">
        <v>2</v>
      </c>
      <c r="D4" s="343" t="s">
        <v>194</v>
      </c>
      <c r="E4" s="343" t="s">
        <v>506</v>
      </c>
      <c r="F4" s="343" t="s">
        <v>505</v>
      </c>
      <c r="G4" s="343" t="s">
        <v>15</v>
      </c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</row>
    <row r="5" spans="1:19" s="250" customFormat="1" ht="11.25" customHeight="1">
      <c r="A5" s="343"/>
      <c r="B5" s="361"/>
      <c r="C5" s="361"/>
      <c r="D5" s="343"/>
      <c r="E5" s="343"/>
      <c r="F5" s="343"/>
      <c r="G5" s="343" t="s">
        <v>14</v>
      </c>
      <c r="H5" s="343" t="s">
        <v>15</v>
      </c>
      <c r="I5" s="343"/>
      <c r="J5" s="343"/>
      <c r="K5" s="343"/>
      <c r="L5" s="343"/>
      <c r="M5" s="343"/>
      <c r="N5" s="343"/>
      <c r="O5" s="343" t="s">
        <v>191</v>
      </c>
      <c r="P5" s="356" t="s">
        <v>15</v>
      </c>
      <c r="Q5" s="356"/>
      <c r="R5" s="356"/>
      <c r="S5" s="356"/>
    </row>
    <row r="6" spans="1:19" s="250" customFormat="1" ht="11.25" customHeight="1">
      <c r="A6" s="343"/>
      <c r="B6" s="361"/>
      <c r="C6" s="361"/>
      <c r="D6" s="343"/>
      <c r="E6" s="343"/>
      <c r="F6" s="343"/>
      <c r="G6" s="343"/>
      <c r="H6" s="343" t="s">
        <v>190</v>
      </c>
      <c r="I6" s="343"/>
      <c r="J6" s="343" t="s">
        <v>189</v>
      </c>
      <c r="K6" s="343" t="s">
        <v>188</v>
      </c>
      <c r="L6" s="343" t="s">
        <v>187</v>
      </c>
      <c r="M6" s="343" t="s">
        <v>504</v>
      </c>
      <c r="N6" s="343" t="s">
        <v>503</v>
      </c>
      <c r="O6" s="343"/>
      <c r="P6" s="359" t="s">
        <v>22</v>
      </c>
      <c r="Q6" s="252" t="s">
        <v>23</v>
      </c>
      <c r="R6" s="343" t="s">
        <v>24</v>
      </c>
      <c r="S6" s="343" t="s">
        <v>502</v>
      </c>
    </row>
    <row r="7" spans="1:19" s="250" customFormat="1" ht="90">
      <c r="A7" s="343"/>
      <c r="B7" s="361"/>
      <c r="C7" s="361"/>
      <c r="D7" s="343"/>
      <c r="E7" s="343"/>
      <c r="F7" s="343"/>
      <c r="G7" s="343"/>
      <c r="H7" s="251" t="s">
        <v>26</v>
      </c>
      <c r="I7" s="251" t="s">
        <v>185</v>
      </c>
      <c r="J7" s="343"/>
      <c r="K7" s="343"/>
      <c r="L7" s="343"/>
      <c r="M7" s="343"/>
      <c r="N7" s="343"/>
      <c r="O7" s="343"/>
      <c r="P7" s="359"/>
      <c r="Q7" s="176" t="s">
        <v>19</v>
      </c>
      <c r="R7" s="343"/>
      <c r="S7" s="343"/>
    </row>
    <row r="8" spans="1:19" ht="12" customHeight="1">
      <c r="A8" s="249">
        <v>1</v>
      </c>
      <c r="B8" s="249">
        <v>2</v>
      </c>
      <c r="C8" s="249">
        <v>3</v>
      </c>
      <c r="D8" s="249">
        <v>4</v>
      </c>
      <c r="E8" s="249">
        <v>5</v>
      </c>
      <c r="F8" s="249">
        <v>6</v>
      </c>
      <c r="G8" s="249">
        <v>7</v>
      </c>
      <c r="H8" s="249">
        <v>8</v>
      </c>
      <c r="I8" s="249">
        <v>9</v>
      </c>
      <c r="J8" s="249">
        <v>10</v>
      </c>
      <c r="K8" s="249">
        <v>11</v>
      </c>
      <c r="L8" s="249">
        <v>12</v>
      </c>
      <c r="M8" s="249">
        <v>13</v>
      </c>
      <c r="N8" s="249">
        <v>14</v>
      </c>
      <c r="O8" s="249">
        <v>15</v>
      </c>
      <c r="P8" s="249">
        <v>16</v>
      </c>
      <c r="Q8" s="249">
        <v>17</v>
      </c>
      <c r="R8" s="249">
        <v>18</v>
      </c>
      <c r="S8" s="249">
        <v>19</v>
      </c>
    </row>
    <row r="9" spans="1:21" ht="48.75" customHeight="1">
      <c r="A9" s="357" t="s">
        <v>501</v>
      </c>
      <c r="B9" s="357"/>
      <c r="C9" s="357"/>
      <c r="D9" s="248"/>
      <c r="E9" s="228">
        <f aca="true" t="shared" si="0" ref="E9:S9">SUM(E10:E19)</f>
        <v>6423354</v>
      </c>
      <c r="F9" s="228">
        <f t="shared" si="0"/>
        <v>1331646</v>
      </c>
      <c r="G9" s="228">
        <f t="shared" si="0"/>
        <v>1331646</v>
      </c>
      <c r="H9" s="228">
        <f t="shared" si="0"/>
        <v>0</v>
      </c>
      <c r="I9" s="228">
        <f t="shared" si="0"/>
        <v>160800</v>
      </c>
      <c r="J9" s="228">
        <f t="shared" si="0"/>
        <v>1170846</v>
      </c>
      <c r="K9" s="228">
        <f t="shared" si="0"/>
        <v>0</v>
      </c>
      <c r="L9" s="228">
        <f t="shared" si="0"/>
        <v>0</v>
      </c>
      <c r="M9" s="228">
        <f t="shared" si="0"/>
        <v>0</v>
      </c>
      <c r="N9" s="228">
        <f t="shared" si="0"/>
        <v>0</v>
      </c>
      <c r="O9" s="228">
        <f t="shared" si="0"/>
        <v>0</v>
      </c>
      <c r="P9" s="228">
        <f t="shared" si="0"/>
        <v>0</v>
      </c>
      <c r="Q9" s="228">
        <f t="shared" si="0"/>
        <v>0</v>
      </c>
      <c r="R9" s="228">
        <f t="shared" si="0"/>
        <v>0</v>
      </c>
      <c r="S9" s="228">
        <f t="shared" si="0"/>
        <v>0</v>
      </c>
      <c r="U9" s="247"/>
    </row>
    <row r="10" spans="1:19" s="246" customFormat="1" ht="20.25" customHeight="1">
      <c r="A10" s="237" t="s">
        <v>500</v>
      </c>
      <c r="B10" s="236">
        <v>600</v>
      </c>
      <c r="C10" s="236">
        <v>60004</v>
      </c>
      <c r="D10" s="235" t="s">
        <v>499</v>
      </c>
      <c r="E10" s="232">
        <v>150000</v>
      </c>
      <c r="F10" s="232">
        <f aca="true" t="shared" si="1" ref="F10:F19">G10</f>
        <v>150000</v>
      </c>
      <c r="G10" s="245">
        <f aca="true" t="shared" si="2" ref="G10:G19">H10+I10+J10+K10+L10+M10+N10</f>
        <v>150000</v>
      </c>
      <c r="H10" s="245">
        <v>0</v>
      </c>
      <c r="I10" s="245">
        <v>150000</v>
      </c>
      <c r="J10" s="245">
        <v>0</v>
      </c>
      <c r="K10" s="245">
        <v>0</v>
      </c>
      <c r="L10" s="245">
        <v>0</v>
      </c>
      <c r="M10" s="245">
        <v>0</v>
      </c>
      <c r="N10" s="245">
        <v>0</v>
      </c>
      <c r="O10" s="245">
        <v>0</v>
      </c>
      <c r="P10" s="245">
        <v>0</v>
      </c>
      <c r="Q10" s="245">
        <v>0</v>
      </c>
      <c r="R10" s="245">
        <v>0</v>
      </c>
      <c r="S10" s="245">
        <v>0</v>
      </c>
    </row>
    <row r="11" spans="1:19" s="246" customFormat="1" ht="20.25" customHeight="1">
      <c r="A11" s="237" t="s">
        <v>512</v>
      </c>
      <c r="B11" s="236">
        <v>600</v>
      </c>
      <c r="C11" s="236">
        <v>60014</v>
      </c>
      <c r="D11" s="235" t="s">
        <v>494</v>
      </c>
      <c r="E11" s="232">
        <v>0</v>
      </c>
      <c r="F11" s="232">
        <f t="shared" si="1"/>
        <v>16000</v>
      </c>
      <c r="G11" s="241">
        <f t="shared" si="2"/>
        <v>16000</v>
      </c>
      <c r="H11" s="241">
        <v>0</v>
      </c>
      <c r="I11" s="241">
        <v>0</v>
      </c>
      <c r="J11" s="241">
        <v>16000</v>
      </c>
      <c r="K11" s="241">
        <v>0</v>
      </c>
      <c r="L11" s="241">
        <v>0</v>
      </c>
      <c r="M11" s="241">
        <v>0</v>
      </c>
      <c r="N11" s="241">
        <v>0</v>
      </c>
      <c r="O11" s="241">
        <v>0</v>
      </c>
      <c r="P11" s="241">
        <v>0</v>
      </c>
      <c r="Q11" s="241">
        <v>0</v>
      </c>
      <c r="R11" s="241">
        <v>0</v>
      </c>
      <c r="S11" s="241">
        <v>0</v>
      </c>
    </row>
    <row r="12" spans="1:19" s="246" customFormat="1" ht="20.25" customHeight="1">
      <c r="A12" s="244" t="s">
        <v>498</v>
      </c>
      <c r="B12" s="243">
        <v>853</v>
      </c>
      <c r="C12" s="243">
        <v>85321</v>
      </c>
      <c r="D12" s="242">
        <v>2320</v>
      </c>
      <c r="E12" s="232">
        <v>10800</v>
      </c>
      <c r="F12" s="241">
        <f t="shared" si="1"/>
        <v>10800</v>
      </c>
      <c r="G12" s="241">
        <f t="shared" si="2"/>
        <v>10800</v>
      </c>
      <c r="H12" s="241">
        <v>0</v>
      </c>
      <c r="I12" s="241">
        <v>10800</v>
      </c>
      <c r="J12" s="241">
        <v>0</v>
      </c>
      <c r="K12" s="241">
        <v>0</v>
      </c>
      <c r="L12" s="241">
        <v>0</v>
      </c>
      <c r="M12" s="241">
        <v>0</v>
      </c>
      <c r="N12" s="241">
        <v>0</v>
      </c>
      <c r="O12" s="241">
        <v>0</v>
      </c>
      <c r="P12" s="241">
        <v>0</v>
      </c>
      <c r="Q12" s="241">
        <v>0</v>
      </c>
      <c r="R12" s="241">
        <v>0</v>
      </c>
      <c r="S12" s="241">
        <v>0</v>
      </c>
    </row>
    <row r="13" spans="1:19" s="246" customFormat="1" ht="20.25" customHeight="1">
      <c r="A13" s="244" t="s">
        <v>496</v>
      </c>
      <c r="B13" s="243">
        <v>853</v>
      </c>
      <c r="C13" s="243">
        <v>85311</v>
      </c>
      <c r="D13" s="242" t="s">
        <v>497</v>
      </c>
      <c r="E13" s="241">
        <v>227772</v>
      </c>
      <c r="F13" s="241">
        <f t="shared" si="1"/>
        <v>52446</v>
      </c>
      <c r="G13" s="241">
        <f t="shared" si="2"/>
        <v>52446</v>
      </c>
      <c r="H13" s="241">
        <v>0</v>
      </c>
      <c r="I13" s="241">
        <v>0</v>
      </c>
      <c r="J13" s="241">
        <v>52446</v>
      </c>
      <c r="K13" s="241">
        <v>0</v>
      </c>
      <c r="L13" s="241">
        <v>0</v>
      </c>
      <c r="M13" s="241">
        <v>0</v>
      </c>
      <c r="N13" s="241">
        <v>0</v>
      </c>
      <c r="O13" s="241">
        <v>0</v>
      </c>
      <c r="P13" s="241">
        <v>0</v>
      </c>
      <c r="Q13" s="241">
        <v>0</v>
      </c>
      <c r="R13" s="241">
        <v>0</v>
      </c>
      <c r="S13" s="241">
        <v>0</v>
      </c>
    </row>
    <row r="14" spans="1:19" ht="21.75" customHeight="1">
      <c r="A14" s="244" t="s">
        <v>496</v>
      </c>
      <c r="B14" s="243">
        <v>853</v>
      </c>
      <c r="C14" s="243">
        <v>85311</v>
      </c>
      <c r="D14" s="242">
        <v>2580</v>
      </c>
      <c r="E14" s="241">
        <v>0</v>
      </c>
      <c r="F14" s="241">
        <f t="shared" si="1"/>
        <v>521202</v>
      </c>
      <c r="G14" s="241">
        <f t="shared" si="2"/>
        <v>521202</v>
      </c>
      <c r="H14" s="241">
        <v>0</v>
      </c>
      <c r="I14" s="241">
        <v>0</v>
      </c>
      <c r="J14" s="241">
        <v>521202</v>
      </c>
      <c r="K14" s="241">
        <v>0</v>
      </c>
      <c r="L14" s="241">
        <v>0</v>
      </c>
      <c r="M14" s="241">
        <v>0</v>
      </c>
      <c r="N14" s="241">
        <v>0</v>
      </c>
      <c r="O14" s="241">
        <v>0</v>
      </c>
      <c r="P14" s="241">
        <v>0</v>
      </c>
      <c r="Q14" s="241">
        <v>0</v>
      </c>
      <c r="R14" s="241">
        <v>0</v>
      </c>
      <c r="S14" s="241">
        <v>0</v>
      </c>
    </row>
    <row r="15" spans="1:19" ht="21.75" customHeight="1">
      <c r="A15" s="244" t="s">
        <v>495</v>
      </c>
      <c r="B15" s="243">
        <v>855</v>
      </c>
      <c r="C15" s="243">
        <v>85508</v>
      </c>
      <c r="D15" s="242" t="s">
        <v>494</v>
      </c>
      <c r="E15" s="232">
        <v>149963</v>
      </c>
      <c r="F15" s="241">
        <f t="shared" si="1"/>
        <v>0</v>
      </c>
      <c r="G15" s="241">
        <f t="shared" si="2"/>
        <v>0</v>
      </c>
      <c r="H15" s="241">
        <v>0</v>
      </c>
      <c r="I15" s="241">
        <v>0</v>
      </c>
      <c r="J15" s="241">
        <v>0</v>
      </c>
      <c r="K15" s="241">
        <v>0</v>
      </c>
      <c r="L15" s="241">
        <v>0</v>
      </c>
      <c r="M15" s="241">
        <v>0</v>
      </c>
      <c r="N15" s="241">
        <v>0</v>
      </c>
      <c r="O15" s="241">
        <v>0</v>
      </c>
      <c r="P15" s="241">
        <v>0</v>
      </c>
      <c r="Q15" s="241">
        <v>0</v>
      </c>
      <c r="R15" s="241">
        <v>0</v>
      </c>
      <c r="S15" s="241">
        <v>0</v>
      </c>
    </row>
    <row r="16" spans="1:19" ht="21.75" customHeight="1">
      <c r="A16" s="244" t="s">
        <v>495</v>
      </c>
      <c r="B16" s="243">
        <v>855</v>
      </c>
      <c r="C16" s="243">
        <v>85508</v>
      </c>
      <c r="D16" s="242">
        <v>2320</v>
      </c>
      <c r="E16" s="232">
        <v>80484</v>
      </c>
      <c r="F16" s="241">
        <f t="shared" si="1"/>
        <v>551198</v>
      </c>
      <c r="G16" s="241">
        <f t="shared" si="2"/>
        <v>551198</v>
      </c>
      <c r="H16" s="241">
        <v>0</v>
      </c>
      <c r="I16" s="241">
        <v>0</v>
      </c>
      <c r="J16" s="241">
        <v>551198</v>
      </c>
      <c r="K16" s="241">
        <v>0</v>
      </c>
      <c r="L16" s="241">
        <v>0</v>
      </c>
      <c r="M16" s="241">
        <v>0</v>
      </c>
      <c r="N16" s="241">
        <v>0</v>
      </c>
      <c r="O16" s="241">
        <v>0</v>
      </c>
      <c r="P16" s="241">
        <v>0</v>
      </c>
      <c r="Q16" s="241">
        <v>0</v>
      </c>
      <c r="R16" s="241">
        <v>0</v>
      </c>
      <c r="S16" s="241">
        <v>0</v>
      </c>
    </row>
    <row r="17" spans="1:19" ht="21.75" customHeight="1">
      <c r="A17" s="244" t="s">
        <v>493</v>
      </c>
      <c r="B17" s="243">
        <v>855</v>
      </c>
      <c r="C17" s="243">
        <v>85510</v>
      </c>
      <c r="D17" s="242" t="s">
        <v>494</v>
      </c>
      <c r="E17" s="232">
        <v>739320</v>
      </c>
      <c r="F17" s="241">
        <f t="shared" si="1"/>
        <v>0</v>
      </c>
      <c r="G17" s="241">
        <f t="shared" si="2"/>
        <v>0</v>
      </c>
      <c r="H17" s="241">
        <v>0</v>
      </c>
      <c r="I17" s="241">
        <v>0</v>
      </c>
      <c r="J17" s="241">
        <v>0</v>
      </c>
      <c r="K17" s="241">
        <v>0</v>
      </c>
      <c r="L17" s="241">
        <v>0</v>
      </c>
      <c r="M17" s="241">
        <v>0</v>
      </c>
      <c r="N17" s="241">
        <v>0</v>
      </c>
      <c r="O17" s="241">
        <v>0</v>
      </c>
      <c r="P17" s="241">
        <v>0</v>
      </c>
      <c r="Q17" s="241">
        <v>0</v>
      </c>
      <c r="R17" s="241">
        <v>0</v>
      </c>
      <c r="S17" s="241">
        <v>0</v>
      </c>
    </row>
    <row r="18" spans="1:19" ht="21.75" customHeight="1">
      <c r="A18" s="244" t="s">
        <v>493</v>
      </c>
      <c r="B18" s="243">
        <v>855</v>
      </c>
      <c r="C18" s="243">
        <v>85510</v>
      </c>
      <c r="D18" s="242">
        <v>2320</v>
      </c>
      <c r="E18" s="232">
        <v>5065015</v>
      </c>
      <c r="F18" s="241">
        <f t="shared" si="1"/>
        <v>0</v>
      </c>
      <c r="G18" s="241">
        <f t="shared" si="2"/>
        <v>0</v>
      </c>
      <c r="H18" s="241">
        <v>0</v>
      </c>
      <c r="I18" s="241">
        <v>0</v>
      </c>
      <c r="J18" s="241">
        <v>0</v>
      </c>
      <c r="K18" s="241">
        <v>0</v>
      </c>
      <c r="L18" s="241">
        <v>0</v>
      </c>
      <c r="M18" s="241">
        <v>0</v>
      </c>
      <c r="N18" s="241">
        <v>0</v>
      </c>
      <c r="O18" s="241">
        <v>0</v>
      </c>
      <c r="P18" s="241">
        <v>0</v>
      </c>
      <c r="Q18" s="241">
        <v>0</v>
      </c>
      <c r="R18" s="241">
        <v>0</v>
      </c>
      <c r="S18" s="241">
        <v>0</v>
      </c>
    </row>
    <row r="19" spans="1:19" ht="27.75" customHeight="1">
      <c r="A19" s="244" t="s">
        <v>492</v>
      </c>
      <c r="B19" s="243">
        <v>921</v>
      </c>
      <c r="C19" s="243">
        <v>92116</v>
      </c>
      <c r="D19" s="242">
        <v>2310</v>
      </c>
      <c r="E19" s="241">
        <v>0</v>
      </c>
      <c r="F19" s="241">
        <f t="shared" si="1"/>
        <v>30000</v>
      </c>
      <c r="G19" s="241">
        <f t="shared" si="2"/>
        <v>30000</v>
      </c>
      <c r="H19" s="241">
        <v>0</v>
      </c>
      <c r="I19" s="241">
        <v>0</v>
      </c>
      <c r="J19" s="241">
        <v>30000</v>
      </c>
      <c r="K19" s="241">
        <v>0</v>
      </c>
      <c r="L19" s="241">
        <v>0</v>
      </c>
      <c r="M19" s="241">
        <v>0</v>
      </c>
      <c r="N19" s="241">
        <v>0</v>
      </c>
      <c r="O19" s="241">
        <v>0</v>
      </c>
      <c r="P19" s="241">
        <v>0</v>
      </c>
      <c r="Q19" s="241">
        <v>0</v>
      </c>
      <c r="R19" s="241">
        <v>0</v>
      </c>
      <c r="S19" s="241">
        <v>0</v>
      </c>
    </row>
    <row r="20" spans="1:19" ht="37.5" customHeight="1">
      <c r="A20" s="358" t="s">
        <v>491</v>
      </c>
      <c r="B20" s="358"/>
      <c r="C20" s="358"/>
      <c r="D20" s="240"/>
      <c r="E20" s="238">
        <f aca="true" t="shared" si="3" ref="E20:S20">SUM(E21:E22)</f>
        <v>219583</v>
      </c>
      <c r="F20" s="239">
        <f t="shared" si="3"/>
        <v>7528304.1</v>
      </c>
      <c r="G20" s="239">
        <f t="shared" si="3"/>
        <v>862925.1</v>
      </c>
      <c r="H20" s="238">
        <f t="shared" si="3"/>
        <v>0</v>
      </c>
      <c r="I20" s="238">
        <f t="shared" si="3"/>
        <v>831589</v>
      </c>
      <c r="J20" s="238">
        <f t="shared" si="3"/>
        <v>0</v>
      </c>
      <c r="K20" s="238">
        <f t="shared" si="3"/>
        <v>0</v>
      </c>
      <c r="L20" s="239">
        <f t="shared" si="3"/>
        <v>31336.1</v>
      </c>
      <c r="M20" s="238">
        <f t="shared" si="3"/>
        <v>0</v>
      </c>
      <c r="N20" s="238">
        <f t="shared" si="3"/>
        <v>0</v>
      </c>
      <c r="O20" s="238">
        <f t="shared" si="3"/>
        <v>6665379</v>
      </c>
      <c r="P20" s="238">
        <f t="shared" si="3"/>
        <v>6665379</v>
      </c>
      <c r="Q20" s="238">
        <f t="shared" si="3"/>
        <v>6665379</v>
      </c>
      <c r="R20" s="238">
        <f t="shared" si="3"/>
        <v>0</v>
      </c>
      <c r="S20" s="238">
        <f t="shared" si="3"/>
        <v>0</v>
      </c>
    </row>
    <row r="21" spans="1:19" ht="37.5" customHeight="1">
      <c r="A21" s="237" t="s">
        <v>490</v>
      </c>
      <c r="B21" s="236">
        <v>600</v>
      </c>
      <c r="C21" s="236">
        <v>60014</v>
      </c>
      <c r="D21" s="235" t="s">
        <v>489</v>
      </c>
      <c r="E21" s="232">
        <v>207897</v>
      </c>
      <c r="F21" s="234">
        <f>G21+O21</f>
        <v>831589</v>
      </c>
      <c r="G21" s="234">
        <f>H21+I21+J21+K21+L21+M21+N21</f>
        <v>831589</v>
      </c>
      <c r="H21" s="232">
        <v>0</v>
      </c>
      <c r="I21" s="232">
        <v>831589</v>
      </c>
      <c r="J21" s="232">
        <v>0</v>
      </c>
      <c r="K21" s="232">
        <v>0</v>
      </c>
      <c r="L21" s="232">
        <v>0</v>
      </c>
      <c r="M21" s="232">
        <v>0</v>
      </c>
      <c r="N21" s="232">
        <v>0</v>
      </c>
      <c r="O21" s="232">
        <v>0</v>
      </c>
      <c r="P21" s="232">
        <v>0</v>
      </c>
      <c r="Q21" s="232">
        <v>0</v>
      </c>
      <c r="R21" s="232">
        <v>0</v>
      </c>
      <c r="S21" s="232">
        <v>0</v>
      </c>
    </row>
    <row r="22" spans="1:19" ht="36" customHeight="1">
      <c r="A22" s="237" t="s">
        <v>373</v>
      </c>
      <c r="B22" s="236">
        <v>900</v>
      </c>
      <c r="C22" s="236">
        <v>90019</v>
      </c>
      <c r="D22" s="235" t="s">
        <v>488</v>
      </c>
      <c r="E22" s="232">
        <v>11686</v>
      </c>
      <c r="F22" s="234">
        <f>G22+O22</f>
        <v>6696715.1</v>
      </c>
      <c r="G22" s="234">
        <f>H22+I22+J22+K22+L22+M22+N22</f>
        <v>31336.1</v>
      </c>
      <c r="H22" s="232">
        <v>0</v>
      </c>
      <c r="I22" s="232">
        <v>0</v>
      </c>
      <c r="J22" s="232">
        <v>0</v>
      </c>
      <c r="K22" s="232">
        <v>0</v>
      </c>
      <c r="L22" s="233">
        <v>31336.1</v>
      </c>
      <c r="M22" s="232">
        <v>0</v>
      </c>
      <c r="N22" s="232">
        <v>0</v>
      </c>
      <c r="O22" s="232">
        <v>6665379</v>
      </c>
      <c r="P22" s="232">
        <v>6665379</v>
      </c>
      <c r="Q22" s="232">
        <v>6665379</v>
      </c>
      <c r="R22" s="232">
        <v>0</v>
      </c>
      <c r="S22" s="232">
        <v>0</v>
      </c>
    </row>
    <row r="23" spans="1:19" ht="30.75" customHeight="1">
      <c r="A23" s="344" t="s">
        <v>30</v>
      </c>
      <c r="B23" s="344"/>
      <c r="C23" s="344"/>
      <c r="D23" s="231"/>
      <c r="E23" s="228">
        <f aca="true" t="shared" si="4" ref="E23:S23">SUM(E9+E20)</f>
        <v>6642937</v>
      </c>
      <c r="F23" s="230">
        <f t="shared" si="4"/>
        <v>8859950.1</v>
      </c>
      <c r="G23" s="230">
        <f t="shared" si="4"/>
        <v>2194571.1</v>
      </c>
      <c r="H23" s="228">
        <f t="shared" si="4"/>
        <v>0</v>
      </c>
      <c r="I23" s="228">
        <f t="shared" si="4"/>
        <v>992389</v>
      </c>
      <c r="J23" s="228">
        <f t="shared" si="4"/>
        <v>1170846</v>
      </c>
      <c r="K23" s="228">
        <f t="shared" si="4"/>
        <v>0</v>
      </c>
      <c r="L23" s="229">
        <f t="shared" si="4"/>
        <v>31336.1</v>
      </c>
      <c r="M23" s="228">
        <f t="shared" si="4"/>
        <v>0</v>
      </c>
      <c r="N23" s="228">
        <f t="shared" si="4"/>
        <v>0</v>
      </c>
      <c r="O23" s="228">
        <f t="shared" si="4"/>
        <v>6665379</v>
      </c>
      <c r="P23" s="228">
        <f t="shared" si="4"/>
        <v>6665379</v>
      </c>
      <c r="Q23" s="228">
        <f t="shared" si="4"/>
        <v>6665379</v>
      </c>
      <c r="R23" s="228">
        <f t="shared" si="4"/>
        <v>0</v>
      </c>
      <c r="S23" s="228">
        <f t="shared" si="4"/>
        <v>0</v>
      </c>
    </row>
    <row r="24" spans="1:19" ht="12.75">
      <c r="A24" s="226"/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124"/>
      <c r="Q24" s="124"/>
      <c r="R24" s="124"/>
      <c r="S24" s="124"/>
    </row>
    <row r="25" spans="1:19" ht="12.75">
      <c r="A25" s="226"/>
      <c r="B25" s="226"/>
      <c r="C25" s="226"/>
      <c r="D25" s="226"/>
      <c r="E25" s="227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124"/>
      <c r="Q25" s="124"/>
      <c r="R25" s="124"/>
      <c r="S25" s="124"/>
    </row>
    <row r="26" spans="1:19" ht="12.75">
      <c r="A26" s="226"/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124"/>
      <c r="Q26" s="124"/>
      <c r="R26" s="124"/>
      <c r="S26" s="124"/>
    </row>
    <row r="27" spans="5:9" ht="12.75">
      <c r="E27" s="225"/>
      <c r="F27" s="225"/>
      <c r="G27" s="225"/>
      <c r="H27" s="225"/>
      <c r="I27" s="225"/>
    </row>
  </sheetData>
  <sheetProtection selectLockedCells="1" selectUnlockedCells="1"/>
  <mergeCells count="24">
    <mergeCell ref="A1:S2"/>
    <mergeCell ref="A4:A7"/>
    <mergeCell ref="B4:B7"/>
    <mergeCell ref="C4:C7"/>
    <mergeCell ref="D4:D7"/>
    <mergeCell ref="E4:E7"/>
    <mergeCell ref="G4:S4"/>
    <mergeCell ref="G5:G7"/>
    <mergeCell ref="A9:C9"/>
    <mergeCell ref="A20:C20"/>
    <mergeCell ref="M6:M7"/>
    <mergeCell ref="N6:N7"/>
    <mergeCell ref="P6:P7"/>
    <mergeCell ref="R6:R7"/>
    <mergeCell ref="A23:C23"/>
    <mergeCell ref="O5:O7"/>
    <mergeCell ref="P5:S5"/>
    <mergeCell ref="H6:I6"/>
    <mergeCell ref="J6:J7"/>
    <mergeCell ref="K6:K7"/>
    <mergeCell ref="L6:L7"/>
    <mergeCell ref="H5:N5"/>
    <mergeCell ref="S6:S7"/>
    <mergeCell ref="F4:F7"/>
  </mergeCells>
  <printOptions horizontalCentered="1"/>
  <pageMargins left="0.27569444444444446" right="0.4722222222222222" top="1.1020833333333333" bottom="0.7875" header="0.5118055555555555" footer="0.5118055555555555"/>
  <pageSetup horizontalDpi="600" verticalDpi="600" orientation="landscape" paperSize="9" scale="73" r:id="rId1"/>
  <headerFooter alignWithMargins="0">
    <oddHeader>&amp;RZałącznik nr &amp;A
do uchwały Rady Powiatu w Opatowie nr LXXXVII.96.2023
z dnia 8 grudnia 2023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2:F15"/>
  <sheetViews>
    <sheetView view="pageLayout" workbookViewId="0" topLeftCell="A1">
      <selection activeCell="G9" sqref="G9"/>
    </sheetView>
  </sheetViews>
  <sheetFormatPr defaultColWidth="9.33203125" defaultRowHeight="11.25"/>
  <cols>
    <col min="1" max="2" width="9.33203125" style="42" customWidth="1"/>
    <col min="3" max="3" width="13.16015625" style="42" customWidth="1"/>
    <col min="4" max="4" width="23.16015625" style="42" customWidth="1"/>
    <col min="5" max="5" width="22.16015625" style="42" customWidth="1"/>
    <col min="6" max="6" width="18.5" style="42" customWidth="1"/>
    <col min="7" max="16384" width="9.33203125" style="42" customWidth="1"/>
  </cols>
  <sheetData>
    <row r="2" spans="1:6" ht="12.75" customHeight="1">
      <c r="A2" s="362" t="s">
        <v>426</v>
      </c>
      <c r="B2" s="362"/>
      <c r="C2" s="362"/>
      <c r="D2" s="362"/>
      <c r="E2" s="362"/>
      <c r="F2" s="362"/>
    </row>
    <row r="3" spans="1:6" ht="12.75">
      <c r="A3" s="116"/>
      <c r="B3" s="116"/>
      <c r="C3" s="116"/>
      <c r="D3" s="115"/>
      <c r="E3" s="115"/>
      <c r="F3" s="193" t="s">
        <v>0</v>
      </c>
    </row>
    <row r="4" spans="1:6" ht="51" customHeight="1">
      <c r="A4" s="186" t="s">
        <v>28</v>
      </c>
      <c r="B4" s="186" t="s">
        <v>1</v>
      </c>
      <c r="C4" s="186" t="s">
        <v>2</v>
      </c>
      <c r="D4" s="192" t="s">
        <v>425</v>
      </c>
      <c r="E4" s="186" t="s">
        <v>424</v>
      </c>
      <c r="F4" s="192" t="s">
        <v>423</v>
      </c>
    </row>
    <row r="5" spans="1:6" ht="12.75">
      <c r="A5" s="191">
        <v>1</v>
      </c>
      <c r="B5" s="191">
        <v>2</v>
      </c>
      <c r="C5" s="191">
        <v>3</v>
      </c>
      <c r="D5" s="191">
        <v>4</v>
      </c>
      <c r="E5" s="191">
        <v>5</v>
      </c>
      <c r="F5" s="191">
        <v>6</v>
      </c>
    </row>
    <row r="6" spans="1:6" ht="21" customHeight="1">
      <c r="A6" s="363" t="s">
        <v>422</v>
      </c>
      <c r="B6" s="363"/>
      <c r="C6" s="363"/>
      <c r="D6" s="363"/>
      <c r="E6" s="363"/>
      <c r="F6" s="189">
        <f>SUM(F7)</f>
        <v>870000</v>
      </c>
    </row>
    <row r="7" spans="1:6" ht="72">
      <c r="A7" s="114" t="s">
        <v>29</v>
      </c>
      <c r="B7" s="114">
        <v>921</v>
      </c>
      <c r="C7" s="114">
        <v>92113</v>
      </c>
      <c r="D7" s="188" t="s">
        <v>421</v>
      </c>
      <c r="E7" s="190" t="s">
        <v>420</v>
      </c>
      <c r="F7" s="187">
        <v>870000</v>
      </c>
    </row>
    <row r="8" spans="1:6" ht="27.75" customHeight="1">
      <c r="A8" s="363" t="s">
        <v>419</v>
      </c>
      <c r="B8" s="363"/>
      <c r="C8" s="363"/>
      <c r="D8" s="363"/>
      <c r="E8" s="363"/>
      <c r="F8" s="189">
        <f>SUM(F9:F14)</f>
        <v>3293773.13</v>
      </c>
    </row>
    <row r="9" spans="1:6" ht="44.25" customHeight="1">
      <c r="A9" s="114" t="s">
        <v>29</v>
      </c>
      <c r="B9" s="114">
        <v>801</v>
      </c>
      <c r="C9" s="114">
        <v>80115</v>
      </c>
      <c r="D9" s="188" t="s">
        <v>417</v>
      </c>
      <c r="E9" s="267" t="s">
        <v>418</v>
      </c>
      <c r="F9" s="187">
        <v>20481.13</v>
      </c>
    </row>
    <row r="10" spans="1:6" ht="30.75" customHeight="1">
      <c r="A10" s="114" t="s">
        <v>31</v>
      </c>
      <c r="B10" s="114">
        <v>801</v>
      </c>
      <c r="C10" s="114">
        <v>80115</v>
      </c>
      <c r="D10" s="188" t="s">
        <v>417</v>
      </c>
      <c r="E10" s="188" t="s">
        <v>416</v>
      </c>
      <c r="F10" s="187">
        <v>1542905</v>
      </c>
    </row>
    <row r="11" spans="1:6" ht="31.5" customHeight="1">
      <c r="A11" s="114" t="s">
        <v>32</v>
      </c>
      <c r="B11" s="114">
        <v>801</v>
      </c>
      <c r="C11" s="114">
        <v>80116</v>
      </c>
      <c r="D11" s="188" t="s">
        <v>417</v>
      </c>
      <c r="E11" s="188" t="s">
        <v>416</v>
      </c>
      <c r="F11" s="187">
        <v>1191385</v>
      </c>
    </row>
    <row r="12" spans="1:6" ht="31.5" customHeight="1">
      <c r="A12" s="114" t="s">
        <v>33</v>
      </c>
      <c r="B12" s="114">
        <v>801</v>
      </c>
      <c r="C12" s="114">
        <v>80120</v>
      </c>
      <c r="D12" s="188" t="s">
        <v>417</v>
      </c>
      <c r="E12" s="188" t="s">
        <v>416</v>
      </c>
      <c r="F12" s="187">
        <v>17800</v>
      </c>
    </row>
    <row r="13" spans="1:6" ht="57.75" customHeight="1">
      <c r="A13" s="114" t="s">
        <v>34</v>
      </c>
      <c r="B13" s="114">
        <v>853</v>
      </c>
      <c r="C13" s="114">
        <v>85311</v>
      </c>
      <c r="D13" s="188" t="s">
        <v>415</v>
      </c>
      <c r="E13" s="188" t="s">
        <v>413</v>
      </c>
      <c r="F13" s="187">
        <v>324522</v>
      </c>
    </row>
    <row r="14" spans="1:6" ht="67.5" customHeight="1">
      <c r="A14" s="114" t="s">
        <v>35</v>
      </c>
      <c r="B14" s="114">
        <v>853</v>
      </c>
      <c r="C14" s="114">
        <v>85311</v>
      </c>
      <c r="D14" s="188" t="s">
        <v>414</v>
      </c>
      <c r="E14" s="188" t="s">
        <v>413</v>
      </c>
      <c r="F14" s="187">
        <v>196680</v>
      </c>
    </row>
    <row r="15" spans="1:6" ht="28.5" customHeight="1">
      <c r="A15" s="364" t="s">
        <v>30</v>
      </c>
      <c r="B15" s="364"/>
      <c r="C15" s="364"/>
      <c r="D15" s="364"/>
      <c r="E15" s="185"/>
      <c r="F15" s="184">
        <f>(F6+F8)</f>
        <v>4163773.13</v>
      </c>
    </row>
  </sheetData>
  <sheetProtection selectLockedCells="1" selectUnlockedCells="1"/>
  <mergeCells count="4">
    <mergeCell ref="A2:F2"/>
    <mergeCell ref="A6:E6"/>
    <mergeCell ref="A8:E8"/>
    <mergeCell ref="A15:D15"/>
  </mergeCells>
  <printOptions/>
  <pageMargins left="0.75" right="0.75" top="1.0729166666666665" bottom="1" header="0.5" footer="0.5118055555555555"/>
  <pageSetup horizontalDpi="600" verticalDpi="600" orientation="portrait" paperSize="9" r:id="rId1"/>
  <headerFooter alignWithMargins="0">
    <oddHeader>&amp;RZałącznik nr &amp;A
do uchwały Rady Powiatu w Opatowie nr LXXXVII.96.2023 r.
z dnia 8 grudnia 2023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Maruda Kostępska</cp:lastModifiedBy>
  <cp:lastPrinted>2023-12-07T06:53:42Z</cp:lastPrinted>
  <dcterms:created xsi:type="dcterms:W3CDTF">2023-01-17T19:36:20Z</dcterms:created>
  <dcterms:modified xsi:type="dcterms:W3CDTF">2024-01-25T08:58:09Z</dcterms:modified>
  <cp:category/>
  <cp:version/>
  <cp:contentType/>
  <cp:contentStatus/>
</cp:coreProperties>
</file>