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<sst xmlns="http://schemas.openxmlformats.org/spreadsheetml/2006/main" count="1108" uniqueCount="437">
  <si>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</si>
  <si>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</si>
  <si>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</si>
  <si>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</si>
  <si>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</si>
  <si>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</si>
  <si>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</si>
  <si>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</si>
  <si>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</si>
  <si>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</si>
  <si>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</si>
  <si>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</si>
  <si>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</si>
  <si>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Oświata i wychowanie</t>
  </si>
  <si>
    <t>Pozostała działalność</t>
  </si>
  <si>
    <t>852</t>
  </si>
  <si>
    <t>Pomoc społeczna</t>
  </si>
  <si>
    <t>854</t>
  </si>
  <si>
    <t>Edukacyjna opieka wychowawcza</t>
  </si>
  <si>
    <t>85403</t>
  </si>
  <si>
    <t>Specjalne ośrodki szkolno-wychowawcze</t>
  </si>
  <si>
    <t>razem:</t>
  </si>
  <si>
    <t>majątkowe</t>
  </si>
  <si>
    <t>Ogółem:</t>
  </si>
  <si>
    <t>Wydatki razem: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</si>
  <si>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</si>
  <si>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</si>
  <si>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</si>
  <si>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</si>
  <si>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</si>
  <si>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</si>
  <si>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</si>
  <si>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</si>
  <si>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</si>
  <si>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</si>
  <si>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</si>
  <si>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</si>
  <si>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(* kol 2 do wykorzystania fakultatywnego)</t>
  </si>
  <si>
    <t>801</t>
  </si>
  <si>
    <t>Z tego:</t>
  </si>
  <si>
    <t>obsługa długu</t>
  </si>
  <si>
    <t>Wniesienie wkładów do spółek prawa handlowego</t>
  </si>
  <si>
    <t/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</si>
  <si>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</si>
  <si>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</si>
  <si>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</si>
  <si>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</si>
  <si>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</si>
  <si>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</si>
  <si>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</si>
  <si>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</si>
  <si>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po zmianach</t>
  </si>
  <si>
    <t>zwiększenie</t>
  </si>
  <si>
    <t>zmniejszenie</t>
  </si>
  <si>
    <t>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</si>
  <si>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</si>
  <si>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</si>
  <si>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</si>
  <si>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</si>
  <si>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</si>
  <si>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</si>
  <si>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</si>
  <si>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</si>
  <si>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</si>
  <si>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</si>
  <si>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</si>
  <si>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</si>
  <si>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</si>
  <si>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</si>
  <si>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>80148</t>
  </si>
  <si>
    <t>Stołówki szkolne i przedszkolne</t>
  </si>
  <si>
    <t>80120</t>
  </si>
  <si>
    <t>Licea ogólnokształcące</t>
  </si>
  <si>
    <t>80102</t>
  </si>
  <si>
    <t>Szkoły podstawowe specjalne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</si>
  <si>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</si>
  <si>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</si>
  <si>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</si>
  <si>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</si>
  <si>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</si>
  <si>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</si>
  <si>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Ogółem</t>
  </si>
  <si>
    <t>Starostwo Powiatowe w Opatowie</t>
  </si>
  <si>
    <t xml:space="preserve">A.      
B.
C.
D. </t>
  </si>
  <si>
    <t xml:space="preserve">A. 
B.
C. 
D. </t>
  </si>
  <si>
    <t>Dom Pomocy Społecznej w Sobowie</t>
  </si>
  <si>
    <t>Zakup samochodu służbowego na potrzeby WTZ przy DPS w Sobowie</t>
  </si>
  <si>
    <t>Dom Pomocy Społecznej w Zochcinku</t>
  </si>
  <si>
    <t xml:space="preserve">A.      
B. 
C.
D. </t>
  </si>
  <si>
    <t>Zespół Szkół Nr 2 w Opatowie</t>
  </si>
  <si>
    <t>24.</t>
  </si>
  <si>
    <t>Zespół Szkół Nr 1 w Opatowie</t>
  </si>
  <si>
    <t>23.</t>
  </si>
  <si>
    <t>22.</t>
  </si>
  <si>
    <t>21.</t>
  </si>
  <si>
    <t>20.</t>
  </si>
  <si>
    <t>19.</t>
  </si>
  <si>
    <t>Wykonanie klimatyzacji w sali konferencyjnej SP w Opatowie</t>
  </si>
  <si>
    <t>18.</t>
  </si>
  <si>
    <t>17.</t>
  </si>
  <si>
    <t>16.</t>
  </si>
  <si>
    <t>15.</t>
  </si>
  <si>
    <t>14.</t>
  </si>
  <si>
    <t>13.</t>
  </si>
  <si>
    <t>12.</t>
  </si>
  <si>
    <t>Zarząd Dróg Powiatowych  w Opatowie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</si>
  <si>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</si>
  <si>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</si>
  <si>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</si>
  <si>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</si>
  <si>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</si>
  <si>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</si>
  <si>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</si>
  <si>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</si>
  <si>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</si>
  <si>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</si>
  <si>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</si>
  <si>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</si>
  <si>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</si>
  <si>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</si>
  <si>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</si>
  <si>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</si>
  <si>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</si>
  <si>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</si>
  <si>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</si>
  <si>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Nazwa zadania inwestycyjnego</t>
  </si>
  <si>
    <t>Rozdz.</t>
  </si>
  <si>
    <t>Lp.</t>
  </si>
  <si>
    <t>C. Inne źródła - środki krajowe - kapitał ludzki.</t>
  </si>
  <si>
    <t>wydatki majątkowe</t>
  </si>
  <si>
    <t>wydatki bieżące</t>
  </si>
  <si>
    <t xml:space="preserve">A.  
B.
C.
D. </t>
  </si>
  <si>
    <t>Budowa obiektu sportowo - rekreacyjnego na terenie miejscowości Zwola -  utrzymanie trwałości projektu (2019 - 2025)</t>
  </si>
  <si>
    <t>Opracowanie dokumentacji dot. zmiany sposobu użytkowania pomieszczeń przy ul. Sempołowskiej 3 na Poradnię Psychologiczno - Pedagogiczną (2020-2021)</t>
  </si>
  <si>
    <t>Klub ,,Senior+'' w Ożarowie</t>
  </si>
  <si>
    <t xml:space="preserve">A. 76 800,00    
B.
C.
D. </t>
  </si>
  <si>
    <t>Dzienny Dom ,,Senior+'' w Stodołach-Koloniach</t>
  </si>
  <si>
    <t xml:space="preserve">A. 54 000,00     
B.
C.
D. </t>
  </si>
  <si>
    <t>Dzienny Dom ,,Senior - WIGOR'' w Opatowie</t>
  </si>
  <si>
    <t>Specjalny Ośrodek Szkolno - Wychowawczy - Centrum Autyzmu i Całościowych Zaburzeń Rozwojowych w Niemienicach</t>
  </si>
  <si>
    <t>Program kompleksowego wsparcia rodzin ,,Za życiem'' (2017-2021)</t>
  </si>
  <si>
    <t>Projekt ,,Czas na profesjonalistów - podniesienie jakości kształcenia zawodowego w Powiecie Opatowskim’' (2019-2021)</t>
  </si>
  <si>
    <t>Opracowanie dokumentacji dot. remontu pomieszczenia z przeznaczeniem na Wydział Komunikacji, Transportu i Dróg w Starostwie Powiatowym w Opatowie (2020-2021)</t>
  </si>
  <si>
    <t>Opracowanie Strategii Rozwoju Powiatu Opatowskiego (2020-2021)</t>
  </si>
  <si>
    <t>Projekt ,,e-świętokrzyskie rozbudowa infrastruktury informatycznej JST" - utrzymanie trwałości projektu (2018-2021)</t>
  </si>
  <si>
    <t>Wykonanie dokumentacji projektowej termomodernizacji budynku użyteczności publicznej przy ul. Szpitalnej 4 w Opatowie (2020-2021)</t>
  </si>
  <si>
    <t>Wykonanie dokumentacji projektowej dla zadania pn. ,,Rozbudowa budynku wielofunkcyjnego przy ul. Szpitalnej 4 w Opatowie'' (2020-2021)</t>
  </si>
  <si>
    <t>Wykonanie studium wykonalności wraz ze strategią rozwoju terenu i źródeł finansowania inwestycji oraz inwentaryzacji terenu dla zadania pn. ,,Utworzenie Świętokrzyskiego Centrum Przedsiębiorczości Rolnej'' (2020-2021)</t>
  </si>
  <si>
    <t>Zarząd Dróg Powiatowych w Opatowie</t>
  </si>
  <si>
    <t>Remont DP 0707T Stara Słupia - Jeleniów - Wieś - Majdan - Podłazy - Piórków - Załącze - Komorniki - Wszachów w m. Piórków w km 3+003 -3+683 odc. dł. 0,680 km (2020-2021)</t>
  </si>
  <si>
    <t>dotacje i środki pochodzące z innych  źr.*</t>
  </si>
  <si>
    <t>Łączne nakłady finansowe</t>
  </si>
  <si>
    <t>Nazwa przedsięwzięcia</t>
  </si>
  <si>
    <t>Wykonanie dokumentacji projektowej termomodernizacji budynków DPS w Czachowie (2020-2021)</t>
  </si>
  <si>
    <t>Opracowanie dokumentacji projektowej dla zadania ,,Podniesienie świadomości społecznej uczniów i społeczności lokalnej powiatu opatowskiego poprzez działania minimalizujące skutki zmian klimatu oraz wzmocnienie bioróżnorodności (2020-2021)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</si>
  <si>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</si>
  <si>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</si>
  <si>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</si>
  <si>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</si>
  <si>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</si>
  <si>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</si>
  <si>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</si>
  <si>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</si>
  <si>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</si>
  <si>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</si>
  <si>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Dotacje ogółem</t>
  </si>
  <si>
    <t>w  złotych</t>
  </si>
  <si>
    <t>Projekt ,,Zabezpieczenie mieszkańców Powiatu Opatowskiego w walce z COVID-19 oraz podmiotów zaangażowanych w walkę z epidemią’'  (2020-2021)</t>
  </si>
  <si>
    <t>Przebudowa dróg wewnętrznych na terenie Zespołu Szkół Nr 1 w Opatowie (2020-2021)</t>
  </si>
  <si>
    <t>Rozbudowa, nadbudowa oraz przebudowa istniejącego budynku pralni wraz ze zmianą sposobu użytkowania na budynek Środowiskowego Domu Samopomocy w Opatowie – ETAP I (2020-2021)</t>
  </si>
  <si>
    <t>851</t>
  </si>
  <si>
    <t>Ochrona zdrowia</t>
  </si>
  <si>
    <t>85195</t>
  </si>
  <si>
    <t>Przygotowanie wielobranżowej dokumentacji projektowo - kosztorysowej dotyczącej zadania pn. ,,Dokończenie budowy Szpitala św. Leona w Opatowie'' (2020-2021)</t>
  </si>
  <si>
    <t>Projekt ,,e-Geodezja - cyfrowy zasób geodezyjny powiatów: Sandomierskiego, Opatowskiego i Staszowskiego'' (2018-2021)</t>
  </si>
  <si>
    <t>Projekt ,,Specjalny znaczy Lepszy - wsparcie dla uczniów szkół podstawowych w ramach Specjalnych Ośrodków Szkolno - Wychowawczych w Niemienicach i Dębnie’' (2021-2022)</t>
  </si>
  <si>
    <t xml:space="preserve">A. 42 655,00     
B.
C.
D. </t>
  </si>
  <si>
    <t xml:space="preserve">A. 59 083,00     
B.
C.
D. </t>
  </si>
  <si>
    <t xml:space="preserve">A. 505 014,00     
B.
C.
D. </t>
  </si>
  <si>
    <t>Program wieloletni ,,Senior - Wigor'' na lata 2015 - 2020 - trwałość projektu (2021 - 2023)</t>
  </si>
  <si>
    <t xml:space="preserve">A.     
B.
C.
D. </t>
  </si>
  <si>
    <t>Program wieloletni ,,SENIOR+'' na lata 2015 - 2020 - Dzienny Dom Senior+ w Stodołach - Koloniach (2018 - 2024)</t>
  </si>
  <si>
    <t>Program wieloletni ,,SENIOR+'' na lata 2015 - 2020 - Klub Senior+ w Ożarowie (2018 - 2024)</t>
  </si>
  <si>
    <t>Otwarta Strefa Aktywności w Powiecie Opatowskim w miejscowości Niemienice -  utrzymanie trwałości projektu (2020 - 2026)</t>
  </si>
  <si>
    <t>Otwarta Strefa Aktywności w Powiecie Opatowskim w miejscowości Sulejów -  utrzymanie trwałości projektu (2020 - 2026)</t>
  </si>
  <si>
    <t>rok budżetowy 2021 (8+9+10+11)</t>
  </si>
  <si>
    <t xml:space="preserve">A. 528 968,00  
B.
C.
D. </t>
  </si>
  <si>
    <t>Limity wydatków na wieloletnie przedsięwzięcia planowane do poniesienia w 2021 roku</t>
  </si>
  <si>
    <t>Wydatki
na 2021 r.</t>
  </si>
  <si>
    <t>Dochody i wydatki związane z realizacją zadań z zakresu administracji rządowej i innych zadań zleconych odrębnymi ustawami w  2021 r.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</si>
  <si>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</si>
  <si>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</si>
  <si>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</si>
  <si>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</si>
  <si>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</si>
  <si>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</si>
  <si>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</si>
  <si>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</si>
  <si>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</si>
  <si>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</si>
  <si>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</si>
  <si>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</si>
  <si>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</si>
  <si>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</si>
  <si>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2021 r.</t>
  </si>
  <si>
    <t>Realizacja zadań w ramach nieodpłatnej pomocy prawnej</t>
  </si>
  <si>
    <t>Organizacja pożytku publicznego</t>
  </si>
  <si>
    <t>II. Dotacje dla jednostek spoza sektora finansów publicznych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</si>
  <si>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</si>
  <si>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</si>
  <si>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</si>
  <si>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</si>
  <si>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Rehabilitacja zawodowa i społeczna osób niepełnosprawnych</t>
  </si>
  <si>
    <t>Powiat Sandomierz (WTZ Piotrowice i Śmiechowice)</t>
  </si>
  <si>
    <t>I. Dotacje dla jednostek sektora finansów publicznych</t>
  </si>
  <si>
    <t>Kwota dotacji</t>
  </si>
  <si>
    <t>Zakres</t>
  </si>
  <si>
    <t>Nazwa jednostki otrzymującej dotacje</t>
  </si>
  <si>
    <t>Dotacje celowe w 2021 roku</t>
  </si>
  <si>
    <t>Powiat Ostrowiec Św. (WTZ ,,Karczma Miłkowska'')</t>
  </si>
  <si>
    <t xml:space="preserve">A. 109 200,00     
B.
C.
D. </t>
  </si>
  <si>
    <t>Wykonywanie publicznego transportu zbiorowego</t>
  </si>
  <si>
    <t>Powiatowy Zakład Transportu w Opatowie</t>
  </si>
  <si>
    <t>I. Dotacje  dla jednostek  sektora finansów publicznych</t>
  </si>
  <si>
    <t xml:space="preserve"> Ogółem kwota dotacji</t>
  </si>
  <si>
    <t>Dotacje przedmiotowe w 2021 roku</t>
  </si>
  <si>
    <t>wpłata do budżetu</t>
  </si>
  <si>
    <t>celowa na inwestycje</t>
  </si>
  <si>
    <t>celowa na zadania realizowane z udziałem środków UE</t>
  </si>
  <si>
    <t>na pierwsze wyposażenie</t>
  </si>
  <si>
    <t>przedmiotowa</t>
  </si>
  <si>
    <t xml:space="preserve">w tym: </t>
  </si>
  <si>
    <t>ogółem</t>
  </si>
  <si>
    <t>w tym: dotacja
z budżetu</t>
  </si>
  <si>
    <t>Koszty</t>
  </si>
  <si>
    <t>Przychody</t>
  </si>
  <si>
    <t>Wyszczególnienie</t>
  </si>
  <si>
    <t>Plan przychodów i kosztów samorządowych zakładów budżetowych na 2021 r.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</si>
  <si>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</si>
  <si>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</si>
  <si>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</si>
  <si>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</si>
  <si>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</si>
  <si>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</si>
  <si>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</si>
  <si>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</si>
  <si>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</si>
  <si>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</si>
  <si>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</si>
  <si>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</si>
  <si>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color indexed="8"/>
        <rFont val="Arial"/>
        <family val="2"/>
      </rPr>
      <t xml:space="preserve"> w tym:</t>
    </r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</si>
  <si>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</si>
  <si>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</si>
  <si>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</si>
  <si>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</si>
  <si>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</si>
  <si>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</si>
  <si>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</si>
  <si>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</si>
  <si>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</si>
  <si>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</si>
  <si>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</si>
  <si>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</si>
  <si>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</si>
  <si>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</si>
  <si>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</si>
  <si>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</si>
  <si>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</si>
  <si>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</si>
  <si>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</si>
  <si>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r>
      <rPr>
        <b/>
        <sz val="8"/>
        <rFont val="Arial CE"/>
        <family val="0"/>
      </rPr>
      <t>Przychody wynikające z rozliczenia</t>
    </r>
    <r>
      <rPr>
        <sz val="8"/>
        <color indexed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color indexed="8"/>
        <rFont val="Arial"/>
        <family val="2"/>
      </rPr>
      <t xml:space="preserve"> u.f.p. i dotacji na realizację programu, projekt lub zadania finansowanego z udziałem tych środków</t>
    </r>
  </si>
  <si>
    <t>§ 905</t>
  </si>
  <si>
    <r>
      <rPr>
        <b/>
        <sz val="8"/>
        <rFont val="Arial CE"/>
        <family val="0"/>
      </rPr>
      <t>Przychody z niewykorzystanych środków pieniężnych</t>
    </r>
    <r>
      <rPr>
        <sz val="8"/>
        <color indexed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color indexed="8"/>
        <rFont val="Arial"/>
        <family val="2"/>
      </rPr>
      <t xml:space="preserve"> określonymi w odrębnych ustawach</t>
    </r>
  </si>
  <si>
    <t>§ 951</t>
  </si>
  <si>
    <t>Spłaty pożyczek udzielonych</t>
  </si>
  <si>
    <t>§ 950</t>
  </si>
  <si>
    <r>
      <rPr>
        <b/>
        <sz val="8"/>
        <rFont val="Arial CE"/>
        <family val="0"/>
      </rPr>
      <t>Wolne środki</t>
    </r>
    <r>
      <rPr>
        <sz val="8"/>
        <color indexed="8"/>
        <rFont val="Arial"/>
        <family val="2"/>
      </rPr>
      <t xml:space="preserve"> art. 217 ust. 2 pkt. 6 u.f.p.</t>
    </r>
  </si>
  <si>
    <t>§ 957</t>
  </si>
  <si>
    <r>
      <rPr>
        <b/>
        <sz val="8"/>
        <rFont val="Arial CE"/>
        <family val="0"/>
      </rPr>
      <t>Nadwyżka z lat ubiegłych</t>
    </r>
    <r>
      <rPr>
        <sz val="8"/>
        <color indexed="8"/>
        <rFont val="Arial"/>
        <family val="2"/>
      </rPr>
      <t xml:space="preserve"> (pomniejszona o środki, o których mowa w art.. 217 ust. 2 pkt 8 u.f.p.)</t>
    </r>
  </si>
  <si>
    <t>§ 907</t>
  </si>
  <si>
    <r>
      <rPr>
        <b/>
        <sz val="8"/>
        <rFont val="Arial CE"/>
        <family val="0"/>
      </rPr>
      <t>Przychody</t>
    </r>
    <r>
      <rPr>
        <sz val="8"/>
        <color indexed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</si>
  <si>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t>§ 931</t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</si>
  <si>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color indexed="8"/>
        <rFont val="Arial"/>
        <family val="2"/>
      </rPr>
      <t>, czyli takie, dla których istnieje płynny rynek wtórny</t>
    </r>
  </si>
  <si>
    <t>emitowane w związku z umową zawartą z podmiotem dysponujacym środkami pochodzącymi z budżetu U.E.</t>
  </si>
  <si>
    <r>
      <rPr>
        <b/>
        <sz val="8"/>
        <rFont val="Arial CE"/>
        <family val="0"/>
      </rPr>
      <t>Papiery wartościowe (obligacje)</t>
    </r>
    <r>
      <rPr>
        <sz val="8"/>
        <color indexed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color indexed="8"/>
        <rFont val="Arial"/>
        <family val="2"/>
      </rPr>
      <t>, w tym:</t>
    </r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</si>
  <si>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</si>
  <si>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</si>
  <si>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</si>
  <si>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</si>
  <si>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</si>
  <si>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</si>
  <si>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</si>
  <si>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</si>
  <si>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r>
      <rPr>
        <b/>
        <sz val="8"/>
        <rFont val="Arial CE"/>
        <family val="0"/>
      </rPr>
      <t>Pożyczki</t>
    </r>
    <r>
      <rPr>
        <sz val="8"/>
        <color indexed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</si>
  <si>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Kredyty</t>
    </r>
    <r>
      <rPr>
        <sz val="8"/>
        <color indexed="8"/>
        <rFont val="Arial"/>
        <family val="2"/>
      </rPr>
      <t xml:space="preserve"> zaciągnięte na rynku krajowym, w tym:</t>
    </r>
  </si>
  <si>
    <t>Przychody ogółem:</t>
  </si>
  <si>
    <t>Kwota 2021 r.</t>
  </si>
  <si>
    <t>Klasyfikacja §</t>
  </si>
  <si>
    <t>Treść</t>
  </si>
  <si>
    <t>Przychody i rozchody budżetu w 2021 r.</t>
  </si>
  <si>
    <t>Rozbudowa oraz przebudowa istniejącego budynku mieszkalnego jednorodzinnego wraz ze zmianą sposobu użytkowania budynku na potrzeby placówki opiekuńczo - wychowawczej</t>
  </si>
  <si>
    <t>Budowa Tężni Solankowej na terenie DPS w Zochcinku wraz z opracowaniem dokumentacji projektowej</t>
  </si>
  <si>
    <t>Wymiana pokrycia dachowego na budynku użytkowym ZS Nr 2 w Opatowie</t>
  </si>
  <si>
    <t>Modernizacja i przebudowa pomieszczeń sanitarnych oraz adaptacja na łazienkę dla osób niepełnosprawnych w budynku dydaktycznym Zespołu Szkół Nr 1 w Opatowie</t>
  </si>
  <si>
    <t>Zakup sprzętu, urządzeń dot. sieci teleinformatycznej oraz wymiana serwera głównego i urządzeń podtrzymania zasilania</t>
  </si>
  <si>
    <t>Zakup urządzeń informatycznych dla Wydziału Geodezji, Kartografii, Katastru i Gospodarki Mieniem</t>
  </si>
  <si>
    <t>Wykonanie dokumentacji projektowej dla zadania pn. ,,Termomodernizacja Szpitala Św. Leona w Opatowie''</t>
  </si>
  <si>
    <t>Przebudowa DP nr 0698T Rżuchów - Drzenkowice - Brzóstowa - dr. woj. nr 755, polegająca na budowie chodnika w m. Wszechświęte odc. dł. 0,635 km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</si>
  <si>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</si>
  <si>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</si>
  <si>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pługa odśnieżnego z osprzętowaniem przystosowanym do pracy z ciagnikiem rolniczym</t>
  </si>
  <si>
    <t>Zakup kosiarki bijakowej</t>
  </si>
  <si>
    <t>rok budżetowy 2021 (7+8+9+10)</t>
  </si>
  <si>
    <t>Zadania inwestycyjne roczne w 2021 r.</t>
  </si>
  <si>
    <t>Szpital Św. Leona Sp. z o.o. z siedzibą w Opatowie</t>
  </si>
  <si>
    <t>Wykonanie dokumentacji projektowej dla inwestycji pn. Termomodernizacja Szpitala Św. Leona w Opatowie</t>
  </si>
  <si>
    <t>Wykonanie dokumentacji projektowej w celu realizacji zadania: Przebudowa oraz rozbudowa istniejącego budynku użytkowego przy ul. Sempołowskiej 3 o platformę dla osób niepełnosprawnych</t>
  </si>
  <si>
    <t>Przebudowa oraz rozbudowa istniejącego budynku użytkowego przy ul. Sempołowskiej 3 o platformę dla osób niepełnosprawnych</t>
  </si>
  <si>
    <t xml:space="preserve">A. 127 187
B.
C. 
D. </t>
  </si>
  <si>
    <t xml:space="preserve">A. 257 308
B.
C. 
D. </t>
  </si>
  <si>
    <t>600</t>
  </si>
  <si>
    <t>Transport i łączność</t>
  </si>
  <si>
    <t>1 630 051,00</t>
  </si>
  <si>
    <t>60004</t>
  </si>
  <si>
    <t>Lokalny transport zbiorowy</t>
  </si>
  <si>
    <t>1 617 368,00</t>
  </si>
  <si>
    <t>2170</t>
  </si>
  <si>
    <t>Środki otrzymane z państwowych funduszy celowych na realizację zadań bieżących jednostek sektora finansów publicznych</t>
  </si>
  <si>
    <t>1 587 368,00</t>
  </si>
  <si>
    <t>423 578,00</t>
  </si>
  <si>
    <t>314 378,00</t>
  </si>
  <si>
    <t>196 509,00</t>
  </si>
  <si>
    <t>0970</t>
  </si>
  <si>
    <t>Wpływy z różnych dochodów</t>
  </si>
  <si>
    <t>125 309,00</t>
  </si>
  <si>
    <t>107 241 127,00</t>
  </si>
  <si>
    <t>2 710 162,00</t>
  </si>
  <si>
    <t>2 859 246,00</t>
  </si>
  <si>
    <t>1 812 264,00</t>
  </si>
  <si>
    <t>110 100 373,00</t>
  </si>
  <si>
    <t>4 522 426,00</t>
  </si>
  <si>
    <t>60014</t>
  </si>
  <si>
    <t>Drogi publiczne powiatowe</t>
  </si>
  <si>
    <t>80105</t>
  </si>
  <si>
    <t>Przedszkola specjalne</t>
  </si>
  <si>
    <t>80134</t>
  </si>
  <si>
    <t>Szkoły zawodowe specjalne</t>
  </si>
  <si>
    <t>80146</t>
  </si>
  <si>
    <t>Dokształcanie i doskonalenie nauczycieli</t>
  </si>
  <si>
    <t>85202</t>
  </si>
  <si>
    <t>Domy pomocy społecznej</t>
  </si>
  <si>
    <t>85446</t>
  </si>
  <si>
    <t>855</t>
  </si>
  <si>
    <t>Rodzina</t>
  </si>
  <si>
    <t>85510</t>
  </si>
  <si>
    <t>Działalność placówek opiekuńczo-wychowawczych</t>
  </si>
  <si>
    <t>Dochody budżetu powiatu na 2021 rok</t>
  </si>
  <si>
    <t>Wydatki budżetu powiatu na 2021 rok</t>
  </si>
  <si>
    <t>Zakup serwera z oprogramowaniem</t>
  </si>
  <si>
    <t>Zakup i montaż stacji uzdatniania wody w budynku Filii DPS w Opatowie</t>
  </si>
  <si>
    <t xml:space="preserve">A. 287 826
B.
C. 
D. </t>
  </si>
  <si>
    <t>Zakup samochodu ciężarowego 2 lub 3 osiowego</t>
  </si>
  <si>
    <t xml:space="preserve">A.   
B.
C.
D. </t>
  </si>
  <si>
    <t>Przebudowa pomieszczeń Działu Rehabilitacji na poziomie 0 w Bloku A Szpitala Św. Leona (2021-2022)</t>
  </si>
  <si>
    <t>Załącznik nr 10</t>
  </si>
  <si>
    <t>Załącznik nr 8</t>
  </si>
  <si>
    <t>25.</t>
  </si>
  <si>
    <t>Rolnictwo i łowiectwo</t>
  </si>
  <si>
    <t>16 000,00</t>
  </si>
  <si>
    <t>-6 000,00</t>
  </si>
  <si>
    <t>10 000,00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</si>
  <si>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</si>
  <si>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</si>
  <si>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</si>
  <si>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157 314,00</t>
  </si>
  <si>
    <t>1 787 365,00</t>
  </si>
  <si>
    <t>151 686,00</t>
  </si>
  <si>
    <t>1 769 054,00</t>
  </si>
  <si>
    <t>1 739 054,00</t>
  </si>
  <si>
    <t>5 628,00</t>
  </si>
  <si>
    <t>754</t>
  </si>
  <si>
    <t>Bezpieczeństwo publiczne i ochrona przeciwpożarowa</t>
  </si>
  <si>
    <t>6 591 092,00</t>
  </si>
  <si>
    <t>81 711,00</t>
  </si>
  <si>
    <t>6 672 803,00</t>
  </si>
  <si>
    <t>1 863 983,00</t>
  </si>
  <si>
    <t>75411</t>
  </si>
  <si>
    <t>Komendy powiatowe Państwowej Straży Pożarnej</t>
  </si>
  <si>
    <t>4 727 109,00</t>
  </si>
  <si>
    <t>4 808 820,00</t>
  </si>
  <si>
    <t>756</t>
  </si>
  <si>
    <t>Dochody od osób prawnych, od osób fizycznych i od innych jednostek nieposiadających osobowości prawnej oraz wydatki związane z ich poborem</t>
  </si>
  <si>
    <t>9 837 309,00</t>
  </si>
  <si>
    <t>61 000,00</t>
  </si>
  <si>
    <t>9 898 309,00</t>
  </si>
  <si>
    <t>75618</t>
  </si>
  <si>
    <t>Wpływy z innych opłat stanowiących dochody jednostek samorządu terytorialnego na podstawie ustaw</t>
  </si>
  <si>
    <t>1 093 868,00</t>
  </si>
  <si>
    <t>1 154 868,00</t>
  </si>
  <si>
    <t>0490</t>
  </si>
  <si>
    <t>Wpływy z innych lokalnych opłat pobieranych przez jednostki samorządu terytorialnego na podstawie odrębnych ustaw</t>
  </si>
  <si>
    <t>120 000,00</t>
  </si>
  <si>
    <t>181 000,00</t>
  </si>
  <si>
    <t>48 324,00</t>
  </si>
  <si>
    <t>471 902,00</t>
  </si>
  <si>
    <t>1 471,00</t>
  </si>
  <si>
    <t>2130</t>
  </si>
  <si>
    <t>Dotacje celowe otrzymane z budżetu państwa na realizację bieżących zadań własnych powiatu</t>
  </si>
  <si>
    <t>80115</t>
  </si>
  <si>
    <t>Technika</t>
  </si>
  <si>
    <t>11 613,00</t>
  </si>
  <si>
    <t>35 240,00</t>
  </si>
  <si>
    <t>24 329 895,00</t>
  </si>
  <si>
    <t>285 628,00</t>
  </si>
  <si>
    <t>24 615 523,00</t>
  </si>
  <si>
    <t>24 135 969,00</t>
  </si>
  <si>
    <t>275 476,00</t>
  </si>
  <si>
    <t>24 411 445,00</t>
  </si>
  <si>
    <t>85205</t>
  </si>
  <si>
    <t>Zadania w zakresie przeciwdziałania przemocy w rodzinie</t>
  </si>
  <si>
    <t>10 152,00</t>
  </si>
  <si>
    <t>182 862,00</t>
  </si>
  <si>
    <t>379 371,00</t>
  </si>
  <si>
    <t>308 171,00</t>
  </si>
  <si>
    <t>816 839,00</t>
  </si>
  <si>
    <t>108 051 966,00</t>
  </si>
  <si>
    <t>110 911 212,00</t>
  </si>
  <si>
    <t>80151</t>
  </si>
  <si>
    <t>Kwalifikacyjne kursy zawodowe</t>
  </si>
  <si>
    <t>85508</t>
  </si>
  <si>
    <t>Rodziny zastępcze</t>
  </si>
  <si>
    <t>z dnia 29 marca 2021 r.</t>
  </si>
  <si>
    <t>do uchwały Rady Powiatu w Opatowie Nr XXXVI.14.2021</t>
  </si>
  <si>
    <t xml:space="preserve">do uchwały Rady Powiatu w Opatowie Nr XXXVI.14.2021  </t>
  </si>
  <si>
    <t>Załącznik Nr 3                                                                                                       do uchwały Rady Powiatu w Opatowie Nr XXXVI.14.2021                                                                                        z dnia 29 marca 2021 r.</t>
  </si>
  <si>
    <t>Załącznik Nr 2                                                                                                      do uchwały Rady Powiatu w Opatowie Nr XXXVI.14.2021                                                z dnia 29 marca 2021 r.</t>
  </si>
  <si>
    <t>Załącznik Nr 1                                                                                                          do uchwały Rady Powiatu w Opatowie Nr XXXVI.14.2021                                                                                z dnia 29 marca 2021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</si>
</sst>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;\-#,##0.00"/>
  </numFmts>
  <fonts count="10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8"/>
      <name val="Arial"/>
      <family val="2"/>
    </font>
    <font>
      <b/>
      <sz val="12"/>
      <name val="Arial CE"/>
      <family val="2"/>
    </font>
    <font>
      <sz val="7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4"/>
      <name val="Arial CE"/>
      <family val="2"/>
    </font>
    <font>
      <sz val="8"/>
      <name val="Czcionka tekstu podstawowego"/>
      <family val="2"/>
    </font>
    <font>
      <b/>
      <sz val="10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b/>
      <sz val="13"/>
      <name val="Arial CE"/>
      <family val="2"/>
    </font>
    <font>
      <b/>
      <sz val="10"/>
      <name val="Times New Roman CE"/>
      <family val="1"/>
    </font>
    <font>
      <b/>
      <sz val="9"/>
      <name val="Times New Roman"/>
      <family val="1"/>
    </font>
    <font>
      <sz val="9"/>
      <name val="Arial CE"/>
      <family val="2"/>
    </font>
    <font>
      <b/>
      <sz val="9"/>
      <name val="Arial CE"/>
      <family val="2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b/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29" borderId="4" applyNumberFormat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88" fillId="27" borderId="1" applyNumberFormat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94" fillId="32" borderId="0" applyNumberFormat="0" applyBorder="0" applyAlignment="0" applyProtection="0"/>
  </cellStyleXfs>
  <cellXfs count="31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12" fillId="35" borderId="11" xfId="51" applyFont="1" applyFill="1" applyBorder="1" applyAlignment="1">
      <alignment horizontal="center" vertical="center"/>
      <protection/>
    </xf>
    <xf numFmtId="41" fontId="15" fillId="35" borderId="11" xfId="51" applyNumberFormat="1" applyFont="1" applyFill="1" applyBorder="1" applyAlignment="1">
      <alignment horizontal="left" vertical="center" wrapText="1"/>
      <protection/>
    </xf>
    <xf numFmtId="0" fontId="15" fillId="35" borderId="11" xfId="51" applyFont="1" applyFill="1" applyBorder="1" applyAlignment="1">
      <alignment vertical="center" wrapText="1"/>
      <protection/>
    </xf>
    <xf numFmtId="0" fontId="16" fillId="35" borderId="11" xfId="51" applyFont="1" applyFill="1" applyBorder="1" applyAlignment="1">
      <alignment horizontal="center" vertical="center"/>
      <protection/>
    </xf>
    <xf numFmtId="0" fontId="16" fillId="35" borderId="11" xfId="51" applyFont="1" applyFill="1" applyBorder="1" applyAlignment="1">
      <alignment vertical="center" wrapText="1"/>
      <protection/>
    </xf>
    <xf numFmtId="0" fontId="17" fillId="35" borderId="11" xfId="51" applyFont="1" applyFill="1" applyBorder="1" applyAlignment="1">
      <alignment horizontal="center" vertical="center"/>
      <protection/>
    </xf>
    <xf numFmtId="0" fontId="16" fillId="35" borderId="0" xfId="51" applyFont="1" applyFill="1" applyAlignment="1">
      <alignment horizontal="right" vertical="center"/>
      <protection/>
    </xf>
    <xf numFmtId="49" fontId="19" fillId="35" borderId="11" xfId="51" applyNumberFormat="1" applyFont="1" applyFill="1" applyBorder="1" applyAlignment="1">
      <alignment horizontal="center" vertical="center" wrapText="1"/>
      <protection/>
    </xf>
    <xf numFmtId="43" fontId="14" fillId="35" borderId="11" xfId="51" applyNumberFormat="1" applyFont="1" applyFill="1" applyBorder="1" applyAlignment="1">
      <alignment horizontal="center" vertical="center" wrapText="1"/>
      <protection/>
    </xf>
    <xf numFmtId="0" fontId="19" fillId="35" borderId="11" xfId="51" applyFont="1" applyFill="1" applyBorder="1" applyAlignment="1">
      <alignment vertical="center" wrapText="1"/>
      <protection/>
    </xf>
    <xf numFmtId="0" fontId="14" fillId="35" borderId="11" xfId="51" applyFont="1" applyFill="1" applyBorder="1" applyAlignment="1">
      <alignment horizontal="center" vertical="center" wrapText="1"/>
      <protection/>
    </xf>
    <xf numFmtId="49" fontId="7" fillId="35" borderId="11" xfId="51" applyNumberFormat="1" applyFont="1" applyFill="1" applyBorder="1" applyAlignment="1">
      <alignment vertical="center" wrapText="1"/>
      <protection/>
    </xf>
    <xf numFmtId="43" fontId="7" fillId="35" borderId="11" xfId="51" applyNumberFormat="1" applyFont="1" applyFill="1" applyBorder="1" applyAlignment="1">
      <alignment horizontal="center" vertical="center" wrapText="1"/>
      <protection/>
    </xf>
    <xf numFmtId="0" fontId="7" fillId="35" borderId="11" xfId="51" applyFont="1" applyFill="1" applyBorder="1" applyAlignment="1">
      <alignment vertical="center" wrapText="1"/>
      <protection/>
    </xf>
    <xf numFmtId="0" fontId="7" fillId="35" borderId="11" xfId="51" applyFont="1" applyFill="1" applyBorder="1" applyAlignment="1">
      <alignment horizontal="center" vertical="center" wrapText="1"/>
      <protection/>
    </xf>
    <xf numFmtId="0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35" borderId="11" xfId="51" applyFont="1" applyFill="1" applyBorder="1" applyAlignment="1">
      <alignment horizontal="center" vertical="center" wrapText="1"/>
      <protection/>
    </xf>
    <xf numFmtId="0" fontId="14" fillId="35" borderId="11" xfId="51" applyFont="1" applyFill="1" applyBorder="1" applyAlignment="1">
      <alignment vertical="center" wrapText="1"/>
      <protection/>
    </xf>
    <xf numFmtId="0" fontId="16" fillId="35" borderId="0" xfId="51" applyFont="1" applyFill="1" applyBorder="1" applyAlignment="1">
      <alignment vertical="center" wrapText="1"/>
      <protection/>
    </xf>
    <xf numFmtId="0" fontId="14" fillId="35" borderId="0" xfId="51" applyFont="1" applyFill="1" applyBorder="1" applyAlignment="1">
      <alignment vertical="center" wrapText="1"/>
      <protection/>
    </xf>
    <xf numFmtId="0" fontId="4" fillId="0" borderId="0" xfId="51" applyFont="1" applyBorder="1" applyAlignment="1">
      <alignment vertical="center" wrapText="1"/>
      <protection/>
    </xf>
    <xf numFmtId="0" fontId="4" fillId="0" borderId="0" xfId="51">
      <alignment/>
      <protection/>
    </xf>
    <xf numFmtId="41" fontId="4" fillId="0" borderId="0" xfId="51" applyNumberFormat="1" applyAlignment="1">
      <alignment vertical="center"/>
      <protection/>
    </xf>
    <xf numFmtId="0" fontId="95" fillId="0" borderId="0" xfId="51" applyFont="1">
      <alignment/>
      <protection/>
    </xf>
    <xf numFmtId="0" fontId="95" fillId="0" borderId="0" xfId="51" applyFont="1" applyAlignment="1">
      <alignment vertical="center"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4" fillId="35" borderId="0" xfId="51" applyFont="1" applyFill="1">
      <alignment/>
      <protection/>
    </xf>
    <xf numFmtId="0" fontId="4" fillId="35" borderId="0" xfId="51" applyFont="1" applyFill="1" applyAlignment="1">
      <alignment vertical="center"/>
      <protection/>
    </xf>
    <xf numFmtId="0" fontId="6" fillId="35" borderId="11" xfId="51" applyFont="1" applyFill="1" applyBorder="1" applyAlignment="1">
      <alignment horizontal="center" vertical="center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0" fontId="24" fillId="35" borderId="11" xfId="51" applyFont="1" applyFill="1" applyBorder="1" applyAlignment="1">
      <alignment horizontal="center" vertical="center" wrapText="1"/>
      <protection/>
    </xf>
    <xf numFmtId="0" fontId="22" fillId="35" borderId="11" xfId="51" applyFont="1" applyFill="1" applyBorder="1" applyAlignment="1">
      <alignment horizontal="center" vertical="center"/>
      <protection/>
    </xf>
    <xf numFmtId="0" fontId="25" fillId="35" borderId="11" xfId="51" applyFont="1" applyFill="1" applyBorder="1" applyAlignment="1">
      <alignment horizontal="center" vertical="center" wrapText="1"/>
      <protection/>
    </xf>
    <xf numFmtId="41" fontId="16" fillId="0" borderId="0" xfId="51" applyNumberFormat="1" applyFont="1" applyBorder="1">
      <alignment/>
      <protection/>
    </xf>
    <xf numFmtId="0" fontId="26" fillId="35" borderId="11" xfId="5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horizontal="center" vertical="center"/>
      <protection/>
    </xf>
    <xf numFmtId="0" fontId="5" fillId="0" borderId="0" xfId="51" applyFont="1">
      <alignment/>
      <protection/>
    </xf>
    <xf numFmtId="0" fontId="5" fillId="0" borderId="0" xfId="51" applyFont="1" applyBorder="1">
      <alignment/>
      <protection/>
    </xf>
    <xf numFmtId="49" fontId="22" fillId="35" borderId="11" xfId="51" applyNumberFormat="1" applyFont="1" applyFill="1" applyBorder="1" applyAlignment="1">
      <alignment horizontal="center" vertical="center" wrapText="1"/>
      <protection/>
    </xf>
    <xf numFmtId="49" fontId="25" fillId="35" borderId="11" xfId="51" applyNumberFormat="1" applyFont="1" applyFill="1" applyBorder="1" applyAlignment="1">
      <alignment horizontal="center" vertical="center" wrapText="1"/>
      <protection/>
    </xf>
    <xf numFmtId="0" fontId="27" fillId="0" borderId="12" xfId="51" applyFont="1" applyFill="1" applyBorder="1" applyAlignment="1">
      <alignment horizontal="center" vertical="center" wrapText="1"/>
      <protection/>
    </xf>
    <xf numFmtId="0" fontId="28" fillId="0" borderId="13" xfId="51" applyFont="1" applyFill="1" applyBorder="1" applyAlignment="1">
      <alignment horizontal="center" vertical="center" wrapText="1"/>
      <protection/>
    </xf>
    <xf numFmtId="0" fontId="28" fillId="0" borderId="14" xfId="51" applyFont="1" applyFill="1" applyBorder="1" applyAlignment="1">
      <alignment horizontal="center" vertical="center" wrapText="1"/>
      <protection/>
    </xf>
    <xf numFmtId="0" fontId="30" fillId="0" borderId="0" xfId="51" applyFont="1" applyAlignment="1">
      <alignment horizontal="center"/>
      <protection/>
    </xf>
    <xf numFmtId="0" fontId="24" fillId="0" borderId="0" xfId="51" applyFont="1">
      <alignment/>
      <protection/>
    </xf>
    <xf numFmtId="0" fontId="24" fillId="0" borderId="0" xfId="51" applyFont="1" applyAlignment="1">
      <alignment vertical="center"/>
      <protection/>
    </xf>
    <xf numFmtId="0" fontId="24" fillId="0" borderId="0" xfId="51" applyFont="1" applyAlignment="1">
      <alignment horizontal="center" vertical="center"/>
      <protection/>
    </xf>
    <xf numFmtId="0" fontId="18" fillId="0" borderId="0" xfId="51" applyFont="1" applyAlignment="1">
      <alignment vertical="center" wrapText="1"/>
      <protection/>
    </xf>
    <xf numFmtId="49" fontId="3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3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3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35" borderId="11" xfId="51" applyFont="1" applyFill="1" applyBorder="1" applyAlignment="1">
      <alignment vertical="center" wrapText="1"/>
      <protection/>
    </xf>
    <xf numFmtId="3" fontId="16" fillId="35" borderId="0" xfId="51" applyNumberFormat="1" applyFont="1" applyFill="1" applyBorder="1" applyAlignment="1">
      <alignment vertical="center" wrapText="1"/>
      <protection/>
    </xf>
    <xf numFmtId="0" fontId="22" fillId="35" borderId="11" xfId="51" applyFont="1" applyFill="1" applyBorder="1" applyAlignment="1">
      <alignment horizontal="center" vertical="center" wrapText="1"/>
      <protection/>
    </xf>
    <xf numFmtId="0" fontId="28" fillId="0" borderId="11" xfId="51" applyFont="1" applyFill="1" applyBorder="1" applyAlignment="1">
      <alignment horizontal="center" vertical="center" wrapText="1"/>
      <protection/>
    </xf>
    <xf numFmtId="0" fontId="22" fillId="0" borderId="13" xfId="51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 horizontal="left" vertical="top" wrapText="1"/>
    </xf>
    <xf numFmtId="0" fontId="21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5" borderId="0" xfId="50" applyNumberFormat="1" applyFont="1" applyFill="1" applyBorder="1" applyAlignment="1" applyProtection="1">
      <alignment horizontal="left"/>
      <protection locked="0"/>
    </xf>
    <xf numFmtId="0" fontId="4" fillId="0" borderId="0" xfId="51" applyFont="1" applyAlignment="1">
      <alignment horizontal="center" vertical="center"/>
      <protection/>
    </xf>
    <xf numFmtId="41" fontId="22" fillId="0" borderId="11" xfId="51" applyNumberFormat="1" applyFont="1" applyFill="1" applyBorder="1" applyAlignment="1">
      <alignment vertical="center"/>
      <protection/>
    </xf>
    <xf numFmtId="41" fontId="6" fillId="35" borderId="11" xfId="51" applyNumberFormat="1" applyFont="1" applyFill="1" applyBorder="1" applyAlignment="1">
      <alignment vertical="center"/>
      <protection/>
    </xf>
    <xf numFmtId="41" fontId="6" fillId="35" borderId="11" xfId="51" applyNumberFormat="1" applyFont="1" applyFill="1" applyBorder="1" applyAlignment="1">
      <alignment vertical="center" wrapText="1"/>
      <protection/>
    </xf>
    <xf numFmtId="41" fontId="22" fillId="35" borderId="11" xfId="51" applyNumberFormat="1" applyFont="1" applyFill="1" applyBorder="1" applyAlignment="1">
      <alignment vertical="center"/>
      <protection/>
    </xf>
    <xf numFmtId="41" fontId="22" fillId="35" borderId="11" xfId="51" applyNumberFormat="1" applyFont="1" applyFill="1" applyBorder="1" applyAlignment="1">
      <alignment vertical="center" wrapText="1"/>
      <protection/>
    </xf>
    <xf numFmtId="0" fontId="35" fillId="0" borderId="0" xfId="51" applyFont="1" applyAlignment="1">
      <alignment horizontal="center" vertical="center"/>
      <protection/>
    </xf>
    <xf numFmtId="0" fontId="96" fillId="0" borderId="0" xfId="51" applyFont="1">
      <alignment/>
      <protection/>
    </xf>
    <xf numFmtId="0" fontId="96" fillId="0" borderId="0" xfId="51" applyFont="1" applyAlignment="1">
      <alignment vertical="center"/>
      <protection/>
    </xf>
    <xf numFmtId="41" fontId="96" fillId="0" borderId="0" xfId="51" applyNumberFormat="1" applyFont="1" applyAlignment="1">
      <alignment vertical="center"/>
      <protection/>
    </xf>
    <xf numFmtId="41" fontId="24" fillId="0" borderId="0" xfId="51" applyNumberFormat="1" applyFont="1" applyAlignment="1">
      <alignment vertical="center"/>
      <protection/>
    </xf>
    <xf numFmtId="41" fontId="24" fillId="0" borderId="11" xfId="51" applyNumberFormat="1" applyFont="1" applyFill="1" applyBorder="1" applyAlignment="1">
      <alignment horizontal="right" vertical="center"/>
      <protection/>
    </xf>
    <xf numFmtId="49" fontId="6" fillId="0" borderId="11" xfId="51" applyNumberFormat="1" applyFont="1" applyFill="1" applyBorder="1" applyAlignment="1">
      <alignment horizontal="center" vertical="center" wrapText="1"/>
      <protection/>
    </xf>
    <xf numFmtId="0" fontId="36" fillId="0" borderId="11" xfId="51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vertical="center" wrapText="1"/>
      <protection/>
    </xf>
    <xf numFmtId="0" fontId="96" fillId="0" borderId="0" xfId="51" applyFont="1" applyAlignment="1">
      <alignment horizontal="center" vertical="center"/>
      <protection/>
    </xf>
    <xf numFmtId="41" fontId="96" fillId="0" borderId="0" xfId="51" applyNumberFormat="1" applyFont="1">
      <alignment/>
      <protection/>
    </xf>
    <xf numFmtId="49" fontId="31" fillId="0" borderId="11" xfId="51" applyNumberFormat="1" applyFont="1" applyFill="1" applyBorder="1" applyAlignment="1">
      <alignment horizontal="center" vertical="center" wrapText="1"/>
      <protection/>
    </xf>
    <xf numFmtId="0" fontId="27" fillId="0" borderId="13" xfId="51" applyFont="1" applyFill="1" applyBorder="1" applyAlignment="1">
      <alignment horizontal="center" vertical="center" wrapText="1"/>
      <protection/>
    </xf>
    <xf numFmtId="0" fontId="97" fillId="0" borderId="0" xfId="51" applyFont="1">
      <alignment/>
      <protection/>
    </xf>
    <xf numFmtId="0" fontId="22" fillId="0" borderId="11" xfId="51" applyFont="1" applyFill="1" applyBorder="1" applyAlignment="1">
      <alignment horizontal="center" vertical="center" wrapText="1"/>
      <protection/>
    </xf>
    <xf numFmtId="0" fontId="22" fillId="0" borderId="14" xfId="51" applyFont="1" applyFill="1" applyBorder="1" applyAlignment="1">
      <alignment horizontal="center" vertical="center" wrapText="1"/>
      <protection/>
    </xf>
    <xf numFmtId="41" fontId="37" fillId="35" borderId="11" xfId="51" applyNumberFormat="1" applyFont="1" applyFill="1" applyBorder="1" applyAlignment="1">
      <alignment horizontal="right" vertical="center" wrapText="1"/>
      <protection/>
    </xf>
    <xf numFmtId="0" fontId="4" fillId="35" borderId="11" xfId="51" applyFont="1" applyFill="1" applyBorder="1" applyAlignment="1">
      <alignment vertical="center"/>
      <protection/>
    </xf>
    <xf numFmtId="41" fontId="4" fillId="35" borderId="11" xfId="51" applyNumberFormat="1" applyFont="1" applyFill="1" applyBorder="1" applyAlignment="1">
      <alignment horizontal="right" vertical="center" wrapText="1"/>
      <protection/>
    </xf>
    <xf numFmtId="0" fontId="4" fillId="35" borderId="11" xfId="51" applyFont="1" applyFill="1" applyBorder="1" applyAlignment="1">
      <alignment horizontal="left" vertical="center" wrapText="1"/>
      <protection/>
    </xf>
    <xf numFmtId="0" fontId="4" fillId="35" borderId="11" xfId="51" applyFont="1" applyFill="1" applyBorder="1" applyAlignment="1">
      <alignment horizontal="center" vertical="center" wrapText="1"/>
      <protection/>
    </xf>
    <xf numFmtId="3" fontId="37" fillId="35" borderId="16" xfId="51" applyNumberFormat="1" applyFont="1" applyFill="1" applyBorder="1" applyAlignment="1">
      <alignment horizontal="right" vertical="center" wrapText="1"/>
      <protection/>
    </xf>
    <xf numFmtId="41" fontId="4" fillId="35" borderId="11" xfId="51" applyNumberFormat="1" applyFont="1" applyFill="1" applyBorder="1" applyAlignment="1">
      <alignment horizontal="right" vertical="center" wrapText="1"/>
      <protection/>
    </xf>
    <xf numFmtId="0" fontId="4" fillId="35" borderId="11" xfId="51" applyFont="1" applyFill="1" applyBorder="1" applyAlignment="1">
      <alignment horizontal="left" vertical="center" wrapText="1"/>
      <protection/>
    </xf>
    <xf numFmtId="0" fontId="4" fillId="35" borderId="11" xfId="51" applyFont="1" applyFill="1" applyBorder="1" applyAlignment="1">
      <alignment horizontal="center" vertical="center" wrapText="1"/>
      <protection/>
    </xf>
    <xf numFmtId="3" fontId="5" fillId="35" borderId="11" xfId="51" applyNumberFormat="1" applyFont="1" applyFill="1" applyBorder="1" applyAlignment="1">
      <alignment vertical="center"/>
      <protection/>
    </xf>
    <xf numFmtId="0" fontId="5" fillId="35" borderId="11" xfId="51" applyFont="1" applyFill="1" applyBorder="1" applyAlignment="1">
      <alignment horizontal="left" vertical="center" wrapText="1"/>
      <protection/>
    </xf>
    <xf numFmtId="0" fontId="5" fillId="35" borderId="11" xfId="51" applyFont="1" applyFill="1" applyBorder="1" applyAlignment="1">
      <alignment horizontal="center" vertical="center"/>
      <protection/>
    </xf>
    <xf numFmtId="41" fontId="8" fillId="35" borderId="16" xfId="51" applyNumberFormat="1" applyFont="1" applyFill="1" applyBorder="1" applyAlignment="1">
      <alignment horizontal="right" vertical="center" wrapText="1"/>
      <protection/>
    </xf>
    <xf numFmtId="0" fontId="17" fillId="35" borderId="11" xfId="51" applyFont="1" applyFill="1" applyBorder="1" applyAlignment="1">
      <alignment horizontal="center" vertical="center"/>
      <protection/>
    </xf>
    <xf numFmtId="0" fontId="40" fillId="35" borderId="11" xfId="51" applyFont="1" applyFill="1" applyBorder="1" applyAlignment="1">
      <alignment horizontal="center" vertical="center" wrapText="1"/>
      <protection/>
    </xf>
    <xf numFmtId="0" fontId="40" fillId="35" borderId="11" xfId="51" applyFont="1" applyFill="1" applyBorder="1" applyAlignment="1">
      <alignment horizontal="center" vertical="center"/>
      <protection/>
    </xf>
    <xf numFmtId="0" fontId="16" fillId="35" borderId="0" xfId="51" applyFont="1" applyFill="1" applyAlignment="1">
      <alignment horizontal="right" vertical="center"/>
      <protection/>
    </xf>
    <xf numFmtId="0" fontId="24" fillId="35" borderId="0" xfId="51" applyFont="1" applyFill="1">
      <alignment/>
      <protection/>
    </xf>
    <xf numFmtId="0" fontId="4" fillId="35" borderId="0" xfId="51" applyFill="1">
      <alignment/>
      <protection/>
    </xf>
    <xf numFmtId="41" fontId="37" fillId="0" borderId="11" xfId="51" applyNumberFormat="1" applyFont="1" applyBorder="1" applyAlignment="1">
      <alignment horizontal="right" vertical="center" wrapText="1"/>
      <protection/>
    </xf>
    <xf numFmtId="0" fontId="31" fillId="35" borderId="14" xfId="51" applyFont="1" applyFill="1" applyBorder="1" applyAlignment="1">
      <alignment horizontal="center" vertical="center"/>
      <protection/>
    </xf>
    <xf numFmtId="0" fontId="24" fillId="0" borderId="11" xfId="51" applyFont="1" applyBorder="1" applyAlignment="1">
      <alignment horizontal="center" vertical="center"/>
      <protection/>
    </xf>
    <xf numFmtId="0" fontId="24" fillId="0" borderId="16" xfId="51" applyFont="1" applyBorder="1">
      <alignment/>
      <protection/>
    </xf>
    <xf numFmtId="0" fontId="24" fillId="0" borderId="16" xfId="51" applyFont="1" applyBorder="1" applyAlignment="1">
      <alignment horizontal="center" vertical="center"/>
      <protection/>
    </xf>
    <xf numFmtId="0" fontId="31" fillId="35" borderId="11" xfId="51" applyFont="1" applyFill="1" applyBorder="1" applyAlignment="1">
      <alignment horizontal="center" vertical="center" wrapText="1"/>
      <protection/>
    </xf>
    <xf numFmtId="0" fontId="31" fillId="35" borderId="11" xfId="51" applyFont="1" applyFill="1" applyBorder="1" applyAlignment="1">
      <alignment horizontal="center" vertical="center"/>
      <protection/>
    </xf>
    <xf numFmtId="0" fontId="24" fillId="35" borderId="0" xfId="51" applyNumberFormat="1" applyFont="1" applyFill="1" applyBorder="1" applyAlignment="1" applyProtection="1">
      <alignment horizontal="right"/>
      <protection locked="0"/>
    </xf>
    <xf numFmtId="0" fontId="4" fillId="35" borderId="0" xfId="51" applyFont="1" applyFill="1" applyAlignment="1">
      <alignment horizontal="center"/>
      <protection/>
    </xf>
    <xf numFmtId="0" fontId="24" fillId="35" borderId="0" xfId="51" applyNumberFormat="1" applyFont="1" applyFill="1" applyBorder="1" applyAlignment="1" applyProtection="1">
      <alignment horizontal="right" vertical="center"/>
      <protection locked="0"/>
    </xf>
    <xf numFmtId="0" fontId="42" fillId="35" borderId="0" xfId="51" applyFont="1" applyFill="1" applyAlignment="1">
      <alignment horizontal="left"/>
      <protection/>
    </xf>
    <xf numFmtId="0" fontId="37" fillId="0" borderId="0" xfId="51" applyFont="1">
      <alignment/>
      <protection/>
    </xf>
    <xf numFmtId="0" fontId="37" fillId="35" borderId="0" xfId="51" applyFont="1" applyFill="1">
      <alignment/>
      <protection/>
    </xf>
    <xf numFmtId="0" fontId="17" fillId="0" borderId="11" xfId="51" applyFont="1" applyBorder="1" applyAlignment="1">
      <alignment horizontal="center" vertical="center"/>
      <protection/>
    </xf>
    <xf numFmtId="0" fontId="18" fillId="35" borderId="0" xfId="51" applyFont="1" applyFill="1" applyAlignment="1">
      <alignment horizontal="center" vertical="center"/>
      <protection/>
    </xf>
    <xf numFmtId="0" fontId="96" fillId="35" borderId="0" xfId="51" applyNumberFormat="1" applyFont="1" applyFill="1" applyBorder="1" applyAlignment="1" applyProtection="1">
      <alignment horizontal="right"/>
      <protection locked="0"/>
    </xf>
    <xf numFmtId="0" fontId="95" fillId="35" borderId="0" xfId="51" applyFont="1" applyFill="1">
      <alignment/>
      <protection/>
    </xf>
    <xf numFmtId="0" fontId="9" fillId="35" borderId="0" xfId="51" applyNumberFormat="1" applyFont="1" applyFill="1" applyBorder="1" applyAlignment="1" applyProtection="1">
      <alignment horizontal="right" vertical="center"/>
      <protection locked="0"/>
    </xf>
    <xf numFmtId="0" fontId="9" fillId="35" borderId="0" xfId="51" applyNumberFormat="1" applyFont="1" applyFill="1" applyBorder="1" applyAlignment="1" applyProtection="1">
      <alignment horizontal="right"/>
      <protection locked="0"/>
    </xf>
    <xf numFmtId="41" fontId="44" fillId="35" borderId="11" xfId="51" applyNumberFormat="1" applyFont="1" applyFill="1" applyBorder="1" applyAlignment="1">
      <alignment vertical="center"/>
      <protection/>
    </xf>
    <xf numFmtId="0" fontId="44" fillId="0" borderId="11" xfId="51" applyFont="1" applyBorder="1" applyAlignment="1">
      <alignment horizontal="center" vertical="center"/>
      <protection/>
    </xf>
    <xf numFmtId="0" fontId="16" fillId="0" borderId="11" xfId="51" applyFont="1" applyBorder="1" applyAlignment="1">
      <alignment vertical="center" wrapText="1"/>
      <protection/>
    </xf>
    <xf numFmtId="0" fontId="16" fillId="0" borderId="11" xfId="51" applyFont="1" applyBorder="1" applyAlignment="1">
      <alignment horizontal="left" vertical="center"/>
      <protection/>
    </xf>
    <xf numFmtId="0" fontId="14" fillId="0" borderId="11" xfId="51" applyFont="1" applyBorder="1" applyAlignment="1">
      <alignment vertical="center"/>
      <protection/>
    </xf>
    <xf numFmtId="49" fontId="16" fillId="0" borderId="11" xfId="51" applyNumberFormat="1" applyFont="1" applyBorder="1" applyAlignment="1">
      <alignment horizontal="left" vertical="center"/>
      <protection/>
    </xf>
    <xf numFmtId="0" fontId="45" fillId="0" borderId="11" xfId="51" applyFont="1" applyBorder="1" applyAlignment="1">
      <alignment horizontal="center" vertical="center"/>
      <protection/>
    </xf>
    <xf numFmtId="0" fontId="16" fillId="0" borderId="11" xfId="51" applyFont="1" applyBorder="1" applyAlignment="1">
      <alignment vertical="center" wrapText="1"/>
      <protection/>
    </xf>
    <xf numFmtId="0" fontId="16" fillId="0" borderId="11" xfId="51" applyFont="1" applyBorder="1" applyAlignment="1">
      <alignment vertical="center"/>
      <protection/>
    </xf>
    <xf numFmtId="41" fontId="45" fillId="35" borderId="11" xfId="51" applyNumberFormat="1" applyFont="1" applyFill="1" applyBorder="1" applyAlignment="1">
      <alignment vertical="center"/>
      <protection/>
    </xf>
    <xf numFmtId="0" fontId="44" fillId="0" borderId="11" xfId="51" applyFont="1" applyBorder="1" applyAlignment="1">
      <alignment horizontal="center" vertical="center"/>
      <protection/>
    </xf>
    <xf numFmtId="49" fontId="16" fillId="0" borderId="11" xfId="51" applyNumberFormat="1" applyFont="1" applyBorder="1" applyAlignment="1">
      <alignment horizontal="left" vertical="center"/>
      <protection/>
    </xf>
    <xf numFmtId="0" fontId="45" fillId="0" borderId="11" xfId="51" applyFont="1" applyBorder="1" applyAlignment="1">
      <alignment horizontal="center" vertical="center" wrapText="1"/>
      <protection/>
    </xf>
    <xf numFmtId="49" fontId="16" fillId="0" borderId="11" xfId="51" applyNumberFormat="1" applyFont="1" applyBorder="1" applyAlignment="1">
      <alignment horizontal="left" vertical="center" wrapText="1"/>
      <protection/>
    </xf>
    <xf numFmtId="0" fontId="44" fillId="0" borderId="11" xfId="51" applyFont="1" applyBorder="1" applyAlignment="1">
      <alignment horizontal="center" vertical="center" wrapText="1"/>
      <protection/>
    </xf>
    <xf numFmtId="0" fontId="16" fillId="35" borderId="11" xfId="51" applyFont="1" applyFill="1" applyBorder="1" applyAlignment="1">
      <alignment vertical="center"/>
      <protection/>
    </xf>
    <xf numFmtId="0" fontId="48" fillId="0" borderId="0" xfId="51" applyFont="1">
      <alignment/>
      <protection/>
    </xf>
    <xf numFmtId="0" fontId="49" fillId="35" borderId="0" xfId="51" applyFont="1" applyFill="1" applyAlignment="1">
      <alignment horizontal="right" vertical="top"/>
      <protection/>
    </xf>
    <xf numFmtId="0" fontId="37" fillId="35" borderId="0" xfId="51" applyFont="1" applyFill="1" applyAlignment="1">
      <alignment horizontal="left" vertical="center"/>
      <protection/>
    </xf>
    <xf numFmtId="0" fontId="14" fillId="35" borderId="14" xfId="51" applyFont="1" applyFill="1" applyBorder="1" applyAlignment="1">
      <alignment horizontal="center" vertical="center" wrapText="1"/>
      <protection/>
    </xf>
    <xf numFmtId="0" fontId="18" fillId="35" borderId="0" xfId="51" applyFont="1" applyFill="1" applyAlignment="1">
      <alignment horizontal="center" vertical="center" wrapText="1"/>
      <protection/>
    </xf>
    <xf numFmtId="41" fontId="14" fillId="0" borderId="11" xfId="51" applyNumberFormat="1" applyFont="1" applyBorder="1" applyAlignment="1">
      <alignment vertical="center"/>
      <protection/>
    </xf>
    <xf numFmtId="41" fontId="16" fillId="35" borderId="11" xfId="51" applyNumberFormat="1" applyFont="1" applyFill="1" applyBorder="1" applyAlignment="1">
      <alignment vertical="center" wrapText="1"/>
      <protection/>
    </xf>
    <xf numFmtId="41" fontId="15" fillId="35" borderId="11" xfId="51" applyNumberFormat="1" applyFont="1" applyFill="1" applyBorder="1" applyAlignment="1">
      <alignment vertical="center"/>
      <protection/>
    </xf>
    <xf numFmtId="0" fontId="14" fillId="0" borderId="11" xfId="51" applyFont="1" applyBorder="1" applyAlignment="1">
      <alignment horizontal="center" vertical="center"/>
      <protection/>
    </xf>
    <xf numFmtId="41" fontId="43" fillId="0" borderId="11" xfId="51" applyNumberFormat="1" applyFont="1" applyFill="1" applyBorder="1" applyAlignment="1">
      <alignment horizontal="center" vertical="center" wrapText="1"/>
      <protection/>
    </xf>
    <xf numFmtId="41" fontId="50" fillId="35" borderId="11" xfId="51" applyNumberFormat="1" applyFont="1" applyFill="1" applyBorder="1" applyAlignment="1">
      <alignment horizontal="center" vertical="center" wrapText="1"/>
      <protection/>
    </xf>
    <xf numFmtId="41" fontId="50" fillId="0" borderId="11" xfId="51" applyNumberFormat="1" applyFont="1" applyFill="1" applyBorder="1" applyAlignment="1">
      <alignment horizontal="center" vertical="center" wrapText="1"/>
      <protection/>
    </xf>
    <xf numFmtId="168" fontId="14" fillId="0" borderId="11" xfId="51" applyNumberFormat="1" applyFont="1" applyBorder="1" applyAlignment="1">
      <alignment vertical="center"/>
      <protection/>
    </xf>
    <xf numFmtId="0" fontId="22" fillId="35" borderId="11" xfId="51" applyFont="1" applyFill="1" applyBorder="1" applyAlignment="1">
      <alignment horizontal="center" vertical="center" wrapText="1"/>
      <protection/>
    </xf>
    <xf numFmtId="41" fontId="17" fillId="35" borderId="11" xfId="51" applyNumberFormat="1" applyFont="1" applyFill="1" applyBorder="1" applyAlignment="1">
      <alignment horizontal="left" vertical="center" wrapText="1"/>
      <protection/>
    </xf>
    <xf numFmtId="0" fontId="17" fillId="35" borderId="11" xfId="51" applyFont="1" applyFill="1" applyBorder="1" applyAlignment="1">
      <alignment vertical="center" wrapText="1"/>
      <protection/>
    </xf>
    <xf numFmtId="41" fontId="12" fillId="35" borderId="11" xfId="51" applyNumberFormat="1" applyFont="1" applyFill="1" applyBorder="1" applyAlignment="1">
      <alignment vertical="center"/>
      <protection/>
    </xf>
    <xf numFmtId="41" fontId="14" fillId="35" borderId="11" xfId="51" applyNumberFormat="1" applyFont="1" applyFill="1" applyBorder="1" applyAlignment="1">
      <alignment vertical="center" wrapText="1"/>
      <protection/>
    </xf>
    <xf numFmtId="41" fontId="14" fillId="35" borderId="11" xfId="51" applyNumberFormat="1" applyFont="1" applyFill="1" applyBorder="1" applyAlignment="1">
      <alignment vertical="center"/>
      <protection/>
    </xf>
    <xf numFmtId="0" fontId="4" fillId="35" borderId="17" xfId="51" applyFont="1" applyFill="1" applyBorder="1" applyAlignment="1">
      <alignment horizontal="center" vertical="center"/>
      <protection/>
    </xf>
    <xf numFmtId="0" fontId="98" fillId="36" borderId="18" xfId="0" applyFont="1" applyFill="1" applyBorder="1" applyAlignment="1">
      <alignment horizontal="center" vertical="center" wrapText="1"/>
    </xf>
    <xf numFmtId="0" fontId="99" fillId="36" borderId="18" xfId="0" applyFont="1" applyFill="1" applyBorder="1" applyAlignment="1">
      <alignment horizontal="center" vertical="center" wrapText="1"/>
    </xf>
    <xf numFmtId="169" fontId="98" fillId="36" borderId="18" xfId="0" applyNumberFormat="1" applyFont="1" applyFill="1" applyBorder="1" applyAlignment="1">
      <alignment horizontal="center" vertical="center" wrapText="1"/>
    </xf>
    <xf numFmtId="169" fontId="100" fillId="36" borderId="18" xfId="0" applyNumberFormat="1" applyFont="1" applyFill="1" applyBorder="1" applyAlignment="1">
      <alignment horizontal="center" vertical="center" wrapText="1"/>
    </xf>
    <xf numFmtId="49" fontId="26" fillId="35" borderId="11" xfId="51" applyNumberFormat="1" applyFont="1" applyFill="1" applyBorder="1" applyAlignment="1">
      <alignment horizontal="center" vertical="center" wrapText="1"/>
      <protection/>
    </xf>
    <xf numFmtId="49" fontId="24" fillId="35" borderId="11" xfId="51" applyNumberFormat="1" applyFont="1" applyFill="1" applyBorder="1" applyAlignment="1">
      <alignment horizontal="center" vertical="center" wrapText="1"/>
      <protection/>
    </xf>
    <xf numFmtId="49" fontId="6" fillId="35" borderId="11" xfId="51" applyNumberFormat="1" applyFont="1" applyFill="1" applyBorder="1" applyAlignment="1">
      <alignment horizontal="center" vertical="center" wrapText="1"/>
      <protection/>
    </xf>
    <xf numFmtId="0" fontId="24" fillId="35" borderId="11" xfId="51" applyFont="1" applyFill="1" applyBorder="1" applyAlignment="1">
      <alignment horizontal="center" vertical="center"/>
      <protection/>
    </xf>
    <xf numFmtId="0" fontId="24" fillId="35" borderId="11" xfId="51" applyFont="1" applyFill="1" applyBorder="1" applyAlignment="1">
      <alignment horizontal="left" vertical="center" wrapText="1"/>
      <protection/>
    </xf>
    <xf numFmtId="3" fontId="24" fillId="35" borderId="11" xfId="51" applyNumberFormat="1" applyFont="1" applyFill="1" applyBorder="1" applyAlignment="1">
      <alignment horizontal="right" vertical="center"/>
      <protection/>
    </xf>
    <xf numFmtId="0" fontId="4" fillId="35" borderId="17" xfId="51" applyFont="1" applyFill="1" applyBorder="1" applyAlignment="1">
      <alignment horizontal="center" vertical="center" wrapText="1"/>
      <protection/>
    </xf>
    <xf numFmtId="0" fontId="16" fillId="35" borderId="17" xfId="51" applyFont="1" applyFill="1" applyBorder="1" applyAlignment="1">
      <alignment horizontal="center" vertical="center"/>
      <protection/>
    </xf>
    <xf numFmtId="0" fontId="16" fillId="35" borderId="17" xfId="51" applyFont="1" applyFill="1" applyBorder="1" applyAlignment="1">
      <alignment horizontal="left" vertical="center" indent="2"/>
      <protection/>
    </xf>
    <xf numFmtId="168" fontId="16" fillId="35" borderId="17" xfId="51" applyNumberFormat="1" applyFont="1" applyFill="1" applyBorder="1" applyAlignment="1">
      <alignment vertical="center"/>
      <protection/>
    </xf>
    <xf numFmtId="41" fontId="16" fillId="35" borderId="17" xfId="51" applyNumberFormat="1" applyFont="1" applyFill="1" applyBorder="1" applyAlignment="1">
      <alignment vertical="center"/>
      <protection/>
    </xf>
    <xf numFmtId="49" fontId="32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3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3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10" fillId="0" borderId="0" xfId="50" applyNumberFormat="1" applyFont="1" applyFill="1" applyBorder="1" applyAlignment="1" applyProtection="1">
      <alignment horizontal="center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100" fillId="36" borderId="18" xfId="0" applyFont="1" applyFill="1" applyBorder="1" applyAlignment="1">
      <alignment horizontal="center" vertical="center" wrapText="1"/>
    </xf>
    <xf numFmtId="0" fontId="98" fillId="36" borderId="18" xfId="0" applyFont="1" applyFill="1" applyBorder="1" applyAlignment="1">
      <alignment horizontal="left" vertical="center" wrapText="1"/>
    </xf>
    <xf numFmtId="169" fontId="100" fillId="36" borderId="18" xfId="0" applyNumberFormat="1" applyFont="1" applyFill="1" applyBorder="1" applyAlignment="1">
      <alignment horizontal="center" vertical="center" wrapText="1"/>
    </xf>
    <xf numFmtId="169" fontId="98" fillId="36" borderId="18" xfId="0" applyNumberFormat="1" applyFont="1" applyFill="1" applyBorder="1" applyAlignment="1">
      <alignment horizontal="center" vertical="center" wrapText="1"/>
    </xf>
    <xf numFmtId="0" fontId="98" fillId="36" borderId="18" xfId="0" applyFont="1" applyFill="1" applyBorder="1" applyAlignment="1">
      <alignment horizontal="center" vertical="center" wrapText="1"/>
    </xf>
    <xf numFmtId="0" fontId="99" fillId="36" borderId="18" xfId="0" applyFont="1" applyFill="1" applyBorder="1" applyAlignment="1">
      <alignment horizontal="center" vertical="center" wrapText="1"/>
    </xf>
    <xf numFmtId="0" fontId="9" fillId="0" borderId="0" xfId="50" applyNumberFormat="1" applyFont="1" applyFill="1" applyBorder="1" applyAlignment="1" applyProtection="1">
      <alignment horizontal="right" wrapText="1"/>
      <protection locked="0"/>
    </xf>
    <xf numFmtId="0" fontId="11" fillId="33" borderId="0" xfId="50" applyFont="1" applyFill="1" applyAlignment="1" applyProtection="1">
      <alignment horizontal="center" vertical="center" wrapText="1" shrinkToFit="1"/>
      <protection locked="0"/>
    </xf>
    <xf numFmtId="0" fontId="16" fillId="35" borderId="20" xfId="51" applyFont="1" applyFill="1" applyBorder="1" applyAlignment="1">
      <alignment horizontal="left" vertical="center" wrapText="1"/>
      <protection/>
    </xf>
    <xf numFmtId="0" fontId="16" fillId="35" borderId="14" xfId="51" applyFont="1" applyFill="1" applyBorder="1" applyAlignment="1">
      <alignment horizontal="left" vertical="center" wrapText="1"/>
      <protection/>
    </xf>
    <xf numFmtId="43" fontId="7" fillId="35" borderId="20" xfId="51" applyNumberFormat="1" applyFont="1" applyFill="1" applyBorder="1" applyAlignment="1">
      <alignment horizontal="center" vertical="center" wrapText="1"/>
      <protection/>
    </xf>
    <xf numFmtId="43" fontId="7" fillId="35" borderId="14" xfId="51" applyNumberFormat="1" applyFont="1" applyFill="1" applyBorder="1" applyAlignment="1">
      <alignment horizontal="center" vertical="center" wrapText="1"/>
      <protection/>
    </xf>
    <xf numFmtId="0" fontId="19" fillId="35" borderId="20" xfId="51" applyFont="1" applyFill="1" applyBorder="1" applyAlignment="1">
      <alignment horizontal="center" vertical="center" wrapText="1"/>
      <protection/>
    </xf>
    <xf numFmtId="0" fontId="19" fillId="35" borderId="21" xfId="51" applyFont="1" applyFill="1" applyBorder="1" applyAlignment="1">
      <alignment horizontal="center" vertical="center" wrapText="1"/>
      <protection/>
    </xf>
    <xf numFmtId="0" fontId="19" fillId="35" borderId="14" xfId="51" applyFont="1" applyFill="1" applyBorder="1" applyAlignment="1">
      <alignment horizontal="center" vertical="center" wrapText="1"/>
      <protection/>
    </xf>
    <xf numFmtId="0" fontId="16" fillId="35" borderId="22" xfId="51" applyFont="1" applyFill="1" applyBorder="1" applyAlignment="1">
      <alignment horizontal="center" vertical="center" wrapText="1"/>
      <protection/>
    </xf>
    <xf numFmtId="4" fontId="14" fillId="35" borderId="20" xfId="51" applyNumberFormat="1" applyFont="1" applyFill="1" applyBorder="1" applyAlignment="1">
      <alignment horizontal="right" vertical="center" wrapText="1"/>
      <protection/>
    </xf>
    <xf numFmtId="4" fontId="14" fillId="35" borderId="14" xfId="51" applyNumberFormat="1" applyFont="1" applyFill="1" applyBorder="1" applyAlignment="1">
      <alignment horizontal="right" vertical="center" wrapText="1"/>
      <protection/>
    </xf>
    <xf numFmtId="43" fontId="14" fillId="35" borderId="20" xfId="51" applyNumberFormat="1" applyFont="1" applyFill="1" applyBorder="1" applyAlignment="1">
      <alignment horizontal="right" vertical="center" wrapText="1"/>
      <protection/>
    </xf>
    <xf numFmtId="43" fontId="14" fillId="35" borderId="14" xfId="51" applyNumberFormat="1" applyFont="1" applyFill="1" applyBorder="1" applyAlignment="1">
      <alignment horizontal="right" vertical="center" wrapText="1"/>
      <protection/>
    </xf>
    <xf numFmtId="0" fontId="0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0" applyNumberFormat="1" applyFont="1" applyFill="1" applyBorder="1" applyAlignment="1" applyProtection="1">
      <alignment horizontal="left" vertical="center"/>
      <protection locked="0"/>
    </xf>
    <xf numFmtId="0" fontId="16" fillId="0" borderId="0" xfId="51" applyFont="1" applyBorder="1" applyAlignment="1">
      <alignment vertical="center" wrapText="1"/>
      <protection/>
    </xf>
    <xf numFmtId="0" fontId="14" fillId="35" borderId="20" xfId="51" applyFont="1" applyFill="1" applyBorder="1" applyAlignment="1">
      <alignment horizontal="center" vertical="center" wrapText="1"/>
      <protection/>
    </xf>
    <xf numFmtId="0" fontId="14" fillId="35" borderId="21" xfId="51" applyFont="1" applyFill="1" applyBorder="1" applyAlignment="1">
      <alignment horizontal="center" vertical="center" wrapText="1"/>
      <protection/>
    </xf>
    <xf numFmtId="0" fontId="14" fillId="35" borderId="14" xfId="51" applyFont="1" applyFill="1" applyBorder="1" applyAlignment="1">
      <alignment horizontal="center" vertical="center" wrapText="1"/>
      <protection/>
    </xf>
    <xf numFmtId="0" fontId="16" fillId="35" borderId="0" xfId="51" applyFont="1" applyFill="1" applyBorder="1" applyAlignment="1">
      <alignment vertical="center" wrapText="1"/>
      <protection/>
    </xf>
    <xf numFmtId="0" fontId="14" fillId="35" borderId="11" xfId="51" applyFont="1" applyFill="1" applyBorder="1" applyAlignment="1">
      <alignment vertical="center" wrapText="1"/>
      <protection/>
    </xf>
    <xf numFmtId="0" fontId="16" fillId="35" borderId="23" xfId="51" applyFont="1" applyFill="1" applyBorder="1" applyAlignment="1">
      <alignment horizontal="center" vertical="center" wrapText="1"/>
      <protection/>
    </xf>
    <xf numFmtId="0" fontId="16" fillId="35" borderId="24" xfId="51" applyFont="1" applyFill="1" applyBorder="1" applyAlignment="1">
      <alignment horizontal="center" vertical="center" wrapText="1"/>
      <protection/>
    </xf>
    <xf numFmtId="0" fontId="6" fillId="0" borderId="0" xfId="50" applyNumberFormat="1" applyFont="1" applyFill="1" applyBorder="1" applyAlignment="1" applyProtection="1">
      <alignment horizontal="right" vertical="top" wrapText="1"/>
      <protection locked="0"/>
    </xf>
    <xf numFmtId="0" fontId="20" fillId="35" borderId="0" xfId="51" applyFont="1" applyFill="1" applyBorder="1" applyAlignment="1">
      <alignment horizontal="center" vertical="center" wrapText="1"/>
      <protection/>
    </xf>
    <xf numFmtId="0" fontId="18" fillId="35" borderId="0" xfId="51" applyFont="1" applyFill="1" applyAlignment="1">
      <alignment horizontal="center" vertical="center" wrapText="1"/>
      <protection/>
    </xf>
    <xf numFmtId="0" fontId="14" fillId="35" borderId="11" xfId="51" applyFont="1" applyFill="1" applyBorder="1" applyAlignment="1">
      <alignment horizontal="center" vertical="center"/>
      <protection/>
    </xf>
    <xf numFmtId="0" fontId="14" fillId="35" borderId="11" xfId="51" applyFont="1" applyFill="1" applyBorder="1" applyAlignment="1">
      <alignment horizontal="center" vertical="center" wrapText="1"/>
      <protection/>
    </xf>
    <xf numFmtId="0" fontId="14" fillId="35" borderId="20" xfId="51" applyFont="1" applyFill="1" applyBorder="1" applyAlignment="1">
      <alignment horizontal="center" vertical="center"/>
      <protection/>
    </xf>
    <xf numFmtId="0" fontId="14" fillId="35" borderId="21" xfId="51" applyFont="1" applyFill="1" applyBorder="1" applyAlignment="1">
      <alignment horizontal="center" vertical="center"/>
      <protection/>
    </xf>
    <xf numFmtId="0" fontId="14" fillId="35" borderId="14" xfId="51" applyFont="1" applyFill="1" applyBorder="1" applyAlignment="1">
      <alignment horizontal="center" vertical="center"/>
      <protection/>
    </xf>
    <xf numFmtId="0" fontId="14" fillId="35" borderId="23" xfId="51" applyFont="1" applyFill="1" applyBorder="1" applyAlignment="1">
      <alignment horizontal="center" vertical="center" wrapText="1"/>
      <protection/>
    </xf>
    <xf numFmtId="0" fontId="14" fillId="35" borderId="12" xfId="51" applyFont="1" applyFill="1" applyBorder="1" applyAlignment="1">
      <alignment horizontal="center" vertical="center" wrapText="1"/>
      <protection/>
    </xf>
    <xf numFmtId="0" fontId="14" fillId="35" borderId="13" xfId="51" applyFont="1" applyFill="1" applyBorder="1" applyAlignment="1">
      <alignment horizontal="center" vertical="center" wrapText="1"/>
      <protection/>
    </xf>
    <xf numFmtId="0" fontId="14" fillId="35" borderId="16" xfId="51" applyFont="1" applyFill="1" applyBorder="1" applyAlignment="1">
      <alignment horizontal="center" vertical="center" wrapText="1"/>
      <protection/>
    </xf>
    <xf numFmtId="0" fontId="13" fillId="35" borderId="11" xfId="51" applyFont="1" applyFill="1" applyBorder="1" applyAlignment="1">
      <alignment horizontal="center" vertical="center" wrapText="1"/>
      <protection/>
    </xf>
    <xf numFmtId="0" fontId="14" fillId="0" borderId="11" xfId="51" applyFont="1" applyBorder="1" applyAlignment="1">
      <alignment horizontal="center" vertical="center"/>
      <protection/>
    </xf>
    <xf numFmtId="0" fontId="18" fillId="35" borderId="0" xfId="51" applyFont="1" applyFill="1" applyAlignment="1">
      <alignment horizontal="center" vertical="center"/>
      <protection/>
    </xf>
    <xf numFmtId="0" fontId="37" fillId="35" borderId="11" xfId="51" applyFont="1" applyFill="1" applyBorder="1" applyAlignment="1">
      <alignment horizontal="center" vertical="center"/>
      <protection/>
    </xf>
    <xf numFmtId="0" fontId="37" fillId="35" borderId="11" xfId="51" applyFont="1" applyFill="1" applyBorder="1" applyAlignment="1">
      <alignment horizontal="center" vertical="center" wrapText="1"/>
      <protection/>
    </xf>
    <xf numFmtId="0" fontId="37" fillId="35" borderId="11" xfId="50" applyFont="1" applyFill="1" applyBorder="1" applyAlignment="1">
      <alignment horizontal="center" vertical="center" wrapText="1"/>
    </xf>
    <xf numFmtId="0" fontId="45" fillId="0" borderId="11" xfId="51" applyFont="1" applyBorder="1" applyAlignment="1">
      <alignment horizontal="center" vertical="center"/>
      <protection/>
    </xf>
    <xf numFmtId="0" fontId="23" fillId="0" borderId="11" xfId="51" applyFont="1" applyFill="1" applyBorder="1" applyAlignment="1">
      <alignment horizontal="center" vertical="center"/>
      <protection/>
    </xf>
    <xf numFmtId="0" fontId="18" fillId="0" borderId="0" xfId="51" applyFont="1" applyAlignment="1">
      <alignment horizontal="center" vertical="center" wrapText="1"/>
      <protection/>
    </xf>
    <xf numFmtId="0" fontId="22" fillId="0" borderId="16" xfId="51" applyFont="1" applyFill="1" applyBorder="1" applyAlignment="1">
      <alignment horizontal="center" vertical="center" wrapText="1"/>
      <protection/>
    </xf>
    <xf numFmtId="0" fontId="22" fillId="0" borderId="12" xfId="51" applyFont="1" applyFill="1" applyBorder="1" applyAlignment="1">
      <alignment horizontal="center" vertical="center" wrapText="1"/>
      <protection/>
    </xf>
    <xf numFmtId="0" fontId="22" fillId="0" borderId="13" xfId="51" applyFont="1" applyFill="1" applyBorder="1" applyAlignment="1">
      <alignment horizontal="center" vertical="center" wrapText="1"/>
      <protection/>
    </xf>
    <xf numFmtId="0" fontId="28" fillId="0" borderId="16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 wrapText="1"/>
      <protection/>
    </xf>
    <xf numFmtId="0" fontId="28" fillId="0" borderId="13" xfId="51" applyFont="1" applyFill="1" applyBorder="1" applyAlignment="1">
      <alignment horizontal="center" vertical="center" wrapText="1"/>
      <protection/>
    </xf>
    <xf numFmtId="0" fontId="28" fillId="0" borderId="20" xfId="51" applyFont="1" applyFill="1" applyBorder="1" applyAlignment="1">
      <alignment horizontal="center" vertical="center" wrapText="1"/>
      <protection/>
    </xf>
    <xf numFmtId="0" fontId="28" fillId="0" borderId="21" xfId="51" applyFont="1" applyFill="1" applyBorder="1" applyAlignment="1">
      <alignment horizontal="center" vertical="center" wrapText="1"/>
      <protection/>
    </xf>
    <xf numFmtId="0" fontId="28" fillId="0" borderId="14" xfId="51" applyFont="1" applyFill="1" applyBorder="1" applyAlignment="1">
      <alignment horizontal="center" vertical="center" wrapText="1"/>
      <protection/>
    </xf>
    <xf numFmtId="0" fontId="28" fillId="0" borderId="11" xfId="51" applyFont="1" applyFill="1" applyBorder="1" applyAlignment="1">
      <alignment horizontal="center" vertical="center" wrapText="1"/>
      <protection/>
    </xf>
    <xf numFmtId="0" fontId="29" fillId="0" borderId="20" xfId="51" applyFont="1" applyFill="1" applyBorder="1" applyAlignment="1">
      <alignment horizontal="center" vertical="center"/>
      <protection/>
    </xf>
    <xf numFmtId="0" fontId="29" fillId="0" borderId="21" xfId="51" applyFont="1" applyFill="1" applyBorder="1" applyAlignment="1">
      <alignment horizontal="center" vertical="center"/>
      <protection/>
    </xf>
    <xf numFmtId="0" fontId="29" fillId="0" borderId="14" xfId="51" applyFont="1" applyFill="1" applyBorder="1" applyAlignment="1">
      <alignment horizontal="center" vertical="center"/>
      <protection/>
    </xf>
    <xf numFmtId="0" fontId="22" fillId="0" borderId="11" xfId="51" applyFont="1" applyFill="1" applyBorder="1" applyAlignment="1">
      <alignment vertical="center" wrapText="1"/>
      <protection/>
    </xf>
    <xf numFmtId="0" fontId="22" fillId="0" borderId="11" xfId="51" applyFont="1" applyFill="1" applyBorder="1" applyAlignment="1">
      <alignment horizontal="center" vertical="center" wrapText="1"/>
      <protection/>
    </xf>
    <xf numFmtId="0" fontId="22" fillId="0" borderId="20" xfId="51" applyFont="1" applyFill="1" applyBorder="1" applyAlignment="1">
      <alignment horizontal="center" vertical="center" wrapText="1"/>
      <protection/>
    </xf>
    <xf numFmtId="0" fontId="22" fillId="0" borderId="14" xfId="51" applyFont="1" applyFill="1" applyBorder="1" applyAlignment="1">
      <alignment horizontal="center" vertical="center" wrapText="1"/>
      <protection/>
    </xf>
    <xf numFmtId="0" fontId="14" fillId="0" borderId="11" xfId="51" applyFont="1" applyFill="1" applyBorder="1" applyAlignment="1">
      <alignment horizontal="center" vertical="center"/>
      <protection/>
    </xf>
    <xf numFmtId="0" fontId="22" fillId="0" borderId="21" xfId="51" applyFont="1" applyFill="1" applyBorder="1" applyAlignment="1">
      <alignment horizontal="center" vertical="center" wrapText="1"/>
      <protection/>
    </xf>
    <xf numFmtId="0" fontId="6" fillId="0" borderId="20" xfId="51" applyFont="1" applyFill="1" applyBorder="1" applyAlignment="1">
      <alignment horizontal="center" vertical="center"/>
      <protection/>
    </xf>
    <xf numFmtId="0" fontId="6" fillId="0" borderId="21" xfId="51" applyFont="1" applyFill="1" applyBorder="1" applyAlignment="1">
      <alignment horizontal="center" vertical="center"/>
      <protection/>
    </xf>
    <xf numFmtId="0" fontId="6" fillId="0" borderId="14" xfId="51" applyFont="1" applyFill="1" applyBorder="1" applyAlignment="1">
      <alignment horizontal="center" vertical="center"/>
      <protection/>
    </xf>
    <xf numFmtId="0" fontId="10" fillId="0" borderId="0" xfId="51" applyFont="1" applyAlignment="1">
      <alignment horizontal="center" vertical="center" wrapText="1"/>
      <protection/>
    </xf>
    <xf numFmtId="0" fontId="41" fillId="35" borderId="0" xfId="51" applyFont="1" applyFill="1" applyAlignment="1">
      <alignment horizontal="center" vertical="center" wrapText="1"/>
      <protection/>
    </xf>
    <xf numFmtId="0" fontId="31" fillId="35" borderId="20" xfId="51" applyFont="1" applyFill="1" applyBorder="1" applyAlignment="1">
      <alignment horizontal="center" vertical="center"/>
      <protection/>
    </xf>
    <xf numFmtId="0" fontId="31" fillId="35" borderId="21" xfId="51" applyFont="1" applyFill="1" applyBorder="1" applyAlignment="1">
      <alignment horizontal="center" vertical="center"/>
      <protection/>
    </xf>
    <xf numFmtId="0" fontId="31" fillId="35" borderId="14" xfId="51" applyFont="1" applyFill="1" applyBorder="1" applyAlignment="1">
      <alignment horizontal="center" vertical="center"/>
      <protection/>
    </xf>
    <xf numFmtId="0" fontId="24" fillId="0" borderId="20" xfId="51" applyFont="1" applyFill="1" applyBorder="1" applyAlignment="1">
      <alignment horizontal="left" vertical="center"/>
      <protection/>
    </xf>
    <xf numFmtId="0" fontId="24" fillId="0" borderId="21" xfId="51" applyFont="1" applyFill="1" applyBorder="1" applyAlignment="1">
      <alignment horizontal="left" vertical="center"/>
      <protection/>
    </xf>
    <xf numFmtId="0" fontId="24" fillId="0" borderId="14" xfId="51" applyFont="1" applyFill="1" applyBorder="1" applyAlignment="1">
      <alignment horizontal="left" vertical="center"/>
      <protection/>
    </xf>
    <xf numFmtId="0" fontId="18" fillId="35" borderId="0" xfId="51" applyFont="1" applyFill="1" applyAlignment="1">
      <alignment horizontal="center" vertical="center" wrapText="1"/>
      <protection/>
    </xf>
    <xf numFmtId="0" fontId="37" fillId="35" borderId="20" xfId="51" applyFont="1" applyFill="1" applyBorder="1" applyAlignment="1">
      <alignment horizontal="center" vertical="center"/>
      <protection/>
    </xf>
    <xf numFmtId="0" fontId="37" fillId="35" borderId="21" xfId="51" applyFont="1" applyFill="1" applyBorder="1" applyAlignment="1">
      <alignment horizontal="center" vertical="center"/>
      <protection/>
    </xf>
    <xf numFmtId="0" fontId="37" fillId="35" borderId="14" xfId="51" applyFont="1" applyFill="1" applyBorder="1" applyAlignment="1">
      <alignment horizontal="center" vertical="center"/>
      <protection/>
    </xf>
    <xf numFmtId="0" fontId="39" fillId="35" borderId="20" xfId="51" applyFont="1" applyFill="1" applyBorder="1" applyAlignment="1">
      <alignment horizontal="left" vertical="center"/>
      <protection/>
    </xf>
    <xf numFmtId="0" fontId="39" fillId="35" borderId="21" xfId="51" applyFont="1" applyFill="1" applyBorder="1" applyAlignment="1">
      <alignment horizontal="left" vertical="center"/>
      <protection/>
    </xf>
    <xf numFmtId="0" fontId="39" fillId="35" borderId="14" xfId="51" applyFont="1" applyFill="1" applyBorder="1" applyAlignment="1">
      <alignment horizontal="left" vertical="center"/>
      <protection/>
    </xf>
    <xf numFmtId="0" fontId="38" fillId="35" borderId="20" xfId="51" applyFont="1" applyFill="1" applyBorder="1" applyAlignment="1">
      <alignment horizontal="left" vertical="center"/>
      <protection/>
    </xf>
    <xf numFmtId="0" fontId="38" fillId="35" borderId="21" xfId="51" applyFont="1" applyFill="1" applyBorder="1" applyAlignment="1">
      <alignment horizontal="left" vertical="center"/>
      <protection/>
    </xf>
    <xf numFmtId="0" fontId="38" fillId="35" borderId="14" xfId="51" applyFont="1" applyFill="1" applyBorder="1" applyAlignment="1">
      <alignment horizontal="left" vertical="center"/>
      <protection/>
    </xf>
    <xf numFmtId="0" fontId="43" fillId="35" borderId="11" xfId="51" applyFont="1" applyFill="1" applyBorder="1" applyAlignment="1">
      <alignment horizontal="center" vertical="center" wrapText="1"/>
      <protection/>
    </xf>
    <xf numFmtId="0" fontId="22" fillId="35" borderId="16" xfId="51" applyFont="1" applyFill="1" applyBorder="1" applyAlignment="1">
      <alignment horizontal="center" vertical="center" wrapText="1"/>
      <protection/>
    </xf>
    <xf numFmtId="0" fontId="22" fillId="35" borderId="13" xfId="51" applyFont="1" applyFill="1" applyBorder="1" applyAlignment="1">
      <alignment horizontal="center" vertical="center" wrapText="1"/>
      <protection/>
    </xf>
    <xf numFmtId="0" fontId="37" fillId="0" borderId="11" xfId="51" applyFont="1" applyBorder="1" applyAlignment="1">
      <alignment horizontal="center" vertical="center"/>
      <protection/>
    </xf>
    <xf numFmtId="0" fontId="31" fillId="35" borderId="11" xfId="51" applyFont="1" applyFill="1" applyBorder="1" applyAlignment="1">
      <alignment horizontal="center" vertical="center" wrapText="1"/>
      <protection/>
    </xf>
    <xf numFmtId="0" fontId="31" fillId="35" borderId="23" xfId="51" applyFont="1" applyFill="1" applyBorder="1" applyAlignment="1">
      <alignment horizontal="center" vertical="center" wrapText="1"/>
      <protection/>
    </xf>
    <xf numFmtId="0" fontId="31" fillId="35" borderId="22" xfId="51" applyFont="1" applyFill="1" applyBorder="1" applyAlignment="1">
      <alignment horizontal="center" vertical="center" wrapText="1"/>
      <protection/>
    </xf>
    <xf numFmtId="0" fontId="31" fillId="35" borderId="24" xfId="51" applyFont="1" applyFill="1" applyBorder="1" applyAlignment="1">
      <alignment horizontal="center" vertical="center" wrapText="1"/>
      <protection/>
    </xf>
    <xf numFmtId="0" fontId="31" fillId="35" borderId="16" xfId="51" applyFont="1" applyFill="1" applyBorder="1" applyAlignment="1">
      <alignment horizontal="center" vertical="center" wrapText="1"/>
      <protection/>
    </xf>
    <xf numFmtId="0" fontId="31" fillId="35" borderId="12" xfId="51" applyFont="1" applyFill="1" applyBorder="1" applyAlignment="1">
      <alignment horizontal="center" vertical="center" wrapText="1"/>
      <protection/>
    </xf>
    <xf numFmtId="0" fontId="31" fillId="35" borderId="13" xfId="51" applyFont="1" applyFill="1" applyBorder="1" applyAlignment="1">
      <alignment horizontal="center" vertical="center" wrapText="1"/>
      <protection/>
    </xf>
    <xf numFmtId="0" fontId="31" fillId="35" borderId="20" xfId="51" applyFont="1" applyFill="1" applyBorder="1" applyAlignment="1">
      <alignment horizontal="center" vertical="center" wrapText="1"/>
      <protection/>
    </xf>
    <xf numFmtId="0" fontId="31" fillId="35" borderId="21" xfId="51" applyFont="1" applyFill="1" applyBorder="1" applyAlignment="1">
      <alignment horizontal="center" vertical="center" wrapText="1"/>
      <protection/>
    </xf>
    <xf numFmtId="0" fontId="31" fillId="35" borderId="14" xfId="51" applyFont="1" applyFill="1" applyBorder="1" applyAlignment="1">
      <alignment horizontal="center" vertical="center" wrapText="1"/>
      <protection/>
    </xf>
    <xf numFmtId="0" fontId="41" fillId="35" borderId="0" xfId="51" applyFont="1" applyFill="1" applyAlignment="1">
      <alignment horizontal="center" vertical="center"/>
      <protection/>
    </xf>
    <xf numFmtId="0" fontId="31" fillId="35" borderId="11" xfId="51" applyFont="1" applyFill="1" applyBorder="1" applyAlignment="1">
      <alignment horizontal="center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116</xdr:row>
      <xdr:rowOff>0</xdr:rowOff>
    </xdr:from>
    <xdr:to>
      <xdr:col>9</xdr:col>
      <xdr:colOff>0</xdr:colOff>
      <xdr:row>117</xdr:row>
      <xdr:rowOff>0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278850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9</xdr:col>
      <xdr:colOff>0</xdr:colOff>
      <xdr:row>120</xdr:row>
      <xdr:rowOff>0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21764625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62"/>
  <sheetViews>
    <sheetView showGridLines="0" tabSelected="1" zoomScalePageLayoutView="0" workbookViewId="0" topLeftCell="A1">
      <selection activeCell="V16" sqref="V16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203" t="s">
        <v>436</v>
      </c>
      <c r="L1" s="203"/>
      <c r="M1" s="203"/>
      <c r="N1" s="203"/>
      <c r="O1" s="203"/>
      <c r="P1" s="203"/>
      <c r="Q1" s="5"/>
    </row>
    <row r="2" spans="1:17" ht="16.5" customHeight="1">
      <c r="A2" s="204" t="s">
        <v>356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5"/>
    </row>
    <row r="3" spans="1:17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 t="s">
        <v>0</v>
      </c>
      <c r="O3" s="205"/>
      <c r="P3" s="205"/>
      <c r="Q3" s="5"/>
    </row>
    <row r="4" spans="1:17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</row>
    <row r="5" spans="1:17" ht="34.5" customHeight="1">
      <c r="A5" s="2"/>
      <c r="B5" s="4" t="s">
        <v>1</v>
      </c>
      <c r="C5" s="4" t="s">
        <v>2</v>
      </c>
      <c r="D5" s="202" t="s">
        <v>3</v>
      </c>
      <c r="E5" s="202"/>
      <c r="F5" s="202" t="s">
        <v>4</v>
      </c>
      <c r="G5" s="202"/>
      <c r="H5" s="202"/>
      <c r="I5" s="202" t="s">
        <v>50</v>
      </c>
      <c r="J5" s="202"/>
      <c r="K5" s="4" t="s">
        <v>49</v>
      </c>
      <c r="L5" s="4" t="s">
        <v>48</v>
      </c>
      <c r="M5" s="202" t="s">
        <v>47</v>
      </c>
      <c r="N5" s="202"/>
      <c r="O5" s="202"/>
      <c r="P5" s="202"/>
      <c r="Q5" s="202"/>
    </row>
    <row r="6" spans="1:17" ht="11.25" customHeight="1">
      <c r="A6" s="2"/>
      <c r="B6" s="62" t="s">
        <v>5</v>
      </c>
      <c r="C6" s="62" t="s">
        <v>6</v>
      </c>
      <c r="D6" s="201" t="s">
        <v>7</v>
      </c>
      <c r="E6" s="201"/>
      <c r="F6" s="201" t="s">
        <v>8</v>
      </c>
      <c r="G6" s="201"/>
      <c r="H6" s="201"/>
      <c r="I6" s="201" t="s">
        <v>9</v>
      </c>
      <c r="J6" s="201"/>
      <c r="K6" s="62" t="s">
        <v>46</v>
      </c>
      <c r="L6" s="62" t="s">
        <v>45</v>
      </c>
      <c r="M6" s="201" t="s">
        <v>44</v>
      </c>
      <c r="N6" s="201"/>
      <c r="O6" s="201"/>
      <c r="P6" s="201"/>
      <c r="Q6" s="201"/>
    </row>
    <row r="7" spans="1:17" ht="18.75" customHeight="1">
      <c r="A7" s="2"/>
      <c r="B7" s="190" t="s">
        <v>10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</row>
    <row r="8" spans="1:17" ht="22.5" customHeight="1">
      <c r="A8" s="2"/>
      <c r="B8" s="62" t="s">
        <v>157</v>
      </c>
      <c r="C8" s="63"/>
      <c r="D8" s="198"/>
      <c r="E8" s="198"/>
      <c r="F8" s="199" t="s">
        <v>367</v>
      </c>
      <c r="G8" s="199"/>
      <c r="H8" s="199"/>
      <c r="I8" s="200" t="s">
        <v>368</v>
      </c>
      <c r="J8" s="200"/>
      <c r="K8" s="64" t="s">
        <v>369</v>
      </c>
      <c r="L8" s="64" t="s">
        <v>12</v>
      </c>
      <c r="M8" s="200" t="s">
        <v>370</v>
      </c>
      <c r="N8" s="200"/>
      <c r="O8" s="200"/>
      <c r="P8" s="200"/>
      <c r="Q8" s="200"/>
    </row>
    <row r="9" spans="1:17" ht="28.5" customHeight="1">
      <c r="A9" s="2"/>
      <c r="B9" s="4"/>
      <c r="C9" s="63"/>
      <c r="D9" s="198"/>
      <c r="E9" s="198"/>
      <c r="F9" s="199" t="s">
        <v>11</v>
      </c>
      <c r="G9" s="199"/>
      <c r="H9" s="199"/>
      <c r="I9" s="200" t="s">
        <v>12</v>
      </c>
      <c r="J9" s="200"/>
      <c r="K9" s="64" t="s">
        <v>12</v>
      </c>
      <c r="L9" s="64" t="s">
        <v>12</v>
      </c>
      <c r="M9" s="200" t="s">
        <v>12</v>
      </c>
      <c r="N9" s="200"/>
      <c r="O9" s="200"/>
      <c r="P9" s="200"/>
      <c r="Q9" s="200"/>
    </row>
    <row r="10" spans="1:17" ht="26.25" customHeight="1">
      <c r="A10" s="2"/>
      <c r="B10" s="63"/>
      <c r="C10" s="62" t="s">
        <v>156</v>
      </c>
      <c r="D10" s="198"/>
      <c r="E10" s="198"/>
      <c r="F10" s="199" t="s">
        <v>371</v>
      </c>
      <c r="G10" s="199"/>
      <c r="H10" s="199"/>
      <c r="I10" s="200" t="s">
        <v>368</v>
      </c>
      <c r="J10" s="200"/>
      <c r="K10" s="64" t="s">
        <v>369</v>
      </c>
      <c r="L10" s="64" t="s">
        <v>12</v>
      </c>
      <c r="M10" s="200" t="s">
        <v>370</v>
      </c>
      <c r="N10" s="200"/>
      <c r="O10" s="200"/>
      <c r="P10" s="200"/>
      <c r="Q10" s="200"/>
    </row>
    <row r="11" spans="1:17" ht="27.75" customHeight="1">
      <c r="A11" s="2"/>
      <c r="B11" s="63"/>
      <c r="C11" s="4"/>
      <c r="D11" s="198"/>
      <c r="E11" s="198"/>
      <c r="F11" s="199" t="s">
        <v>11</v>
      </c>
      <c r="G11" s="199"/>
      <c r="H11" s="199"/>
      <c r="I11" s="200" t="s">
        <v>12</v>
      </c>
      <c r="J11" s="200"/>
      <c r="K11" s="64" t="s">
        <v>12</v>
      </c>
      <c r="L11" s="64" t="s">
        <v>12</v>
      </c>
      <c r="M11" s="200" t="s">
        <v>12</v>
      </c>
      <c r="N11" s="200"/>
      <c r="O11" s="200"/>
      <c r="P11" s="200"/>
      <c r="Q11" s="200"/>
    </row>
    <row r="12" spans="1:17" ht="32.25" customHeight="1">
      <c r="A12" s="2"/>
      <c r="B12" s="63"/>
      <c r="C12" s="63"/>
      <c r="D12" s="201" t="s">
        <v>372</v>
      </c>
      <c r="E12" s="201"/>
      <c r="F12" s="199" t="s">
        <v>373</v>
      </c>
      <c r="G12" s="199"/>
      <c r="H12" s="199"/>
      <c r="I12" s="200" t="s">
        <v>368</v>
      </c>
      <c r="J12" s="200"/>
      <c r="K12" s="64" t="s">
        <v>369</v>
      </c>
      <c r="L12" s="64" t="s">
        <v>12</v>
      </c>
      <c r="M12" s="200" t="s">
        <v>370</v>
      </c>
      <c r="N12" s="200"/>
      <c r="O12" s="200"/>
      <c r="P12" s="200"/>
      <c r="Q12" s="200"/>
    </row>
    <row r="13" spans="1:17" ht="21.75" customHeight="1">
      <c r="A13" s="2"/>
      <c r="B13" s="62" t="s">
        <v>320</v>
      </c>
      <c r="C13" s="63"/>
      <c r="D13" s="198"/>
      <c r="E13" s="198"/>
      <c r="F13" s="199" t="s">
        <v>321</v>
      </c>
      <c r="G13" s="199"/>
      <c r="H13" s="199"/>
      <c r="I13" s="200" t="s">
        <v>322</v>
      </c>
      <c r="J13" s="200"/>
      <c r="K13" s="64" t="s">
        <v>12</v>
      </c>
      <c r="L13" s="64" t="s">
        <v>374</v>
      </c>
      <c r="M13" s="200" t="s">
        <v>375</v>
      </c>
      <c r="N13" s="200"/>
      <c r="O13" s="200"/>
      <c r="P13" s="200"/>
      <c r="Q13" s="200"/>
    </row>
    <row r="14" spans="1:17" ht="24.75" customHeight="1">
      <c r="A14" s="2"/>
      <c r="B14" s="4"/>
      <c r="C14" s="63"/>
      <c r="D14" s="198"/>
      <c r="E14" s="198"/>
      <c r="F14" s="199" t="s">
        <v>11</v>
      </c>
      <c r="G14" s="199"/>
      <c r="H14" s="199"/>
      <c r="I14" s="200" t="s">
        <v>12</v>
      </c>
      <c r="J14" s="200"/>
      <c r="K14" s="64" t="s">
        <v>12</v>
      </c>
      <c r="L14" s="64" t="s">
        <v>12</v>
      </c>
      <c r="M14" s="200" t="s">
        <v>12</v>
      </c>
      <c r="N14" s="200"/>
      <c r="O14" s="200"/>
      <c r="P14" s="200"/>
      <c r="Q14" s="200"/>
    </row>
    <row r="15" spans="1:17" ht="22.5" customHeight="1">
      <c r="A15" s="2"/>
      <c r="B15" s="63"/>
      <c r="C15" s="62" t="s">
        <v>323</v>
      </c>
      <c r="D15" s="198"/>
      <c r="E15" s="198"/>
      <c r="F15" s="199" t="s">
        <v>324</v>
      </c>
      <c r="G15" s="199"/>
      <c r="H15" s="199"/>
      <c r="I15" s="200" t="s">
        <v>325</v>
      </c>
      <c r="J15" s="200"/>
      <c r="K15" s="64" t="s">
        <v>12</v>
      </c>
      <c r="L15" s="64" t="s">
        <v>376</v>
      </c>
      <c r="M15" s="200" t="s">
        <v>377</v>
      </c>
      <c r="N15" s="200"/>
      <c r="O15" s="200"/>
      <c r="P15" s="200"/>
      <c r="Q15" s="200"/>
    </row>
    <row r="16" spans="1:17" ht="27" customHeight="1">
      <c r="A16" s="2"/>
      <c r="B16" s="63"/>
      <c r="C16" s="4"/>
      <c r="D16" s="198"/>
      <c r="E16" s="198"/>
      <c r="F16" s="199" t="s">
        <v>11</v>
      </c>
      <c r="G16" s="199"/>
      <c r="H16" s="199"/>
      <c r="I16" s="200" t="s">
        <v>12</v>
      </c>
      <c r="J16" s="200"/>
      <c r="K16" s="64" t="s">
        <v>12</v>
      </c>
      <c r="L16" s="64" t="s">
        <v>12</v>
      </c>
      <c r="M16" s="200" t="s">
        <v>12</v>
      </c>
      <c r="N16" s="200"/>
      <c r="O16" s="200"/>
      <c r="P16" s="200"/>
      <c r="Q16" s="200"/>
    </row>
    <row r="17" spans="1:17" ht="30" customHeight="1">
      <c r="A17" s="2"/>
      <c r="B17" s="63"/>
      <c r="C17" s="63"/>
      <c r="D17" s="201" t="s">
        <v>326</v>
      </c>
      <c r="E17" s="201"/>
      <c r="F17" s="199" t="s">
        <v>327</v>
      </c>
      <c r="G17" s="199"/>
      <c r="H17" s="199"/>
      <c r="I17" s="200" t="s">
        <v>328</v>
      </c>
      <c r="J17" s="200"/>
      <c r="K17" s="64" t="s">
        <v>12</v>
      </c>
      <c r="L17" s="64" t="s">
        <v>376</v>
      </c>
      <c r="M17" s="200" t="s">
        <v>378</v>
      </c>
      <c r="N17" s="200"/>
      <c r="O17" s="200"/>
      <c r="P17" s="200"/>
      <c r="Q17" s="200"/>
    </row>
    <row r="18" spans="1:17" ht="20.25" customHeight="1">
      <c r="A18" s="2"/>
      <c r="B18" s="63"/>
      <c r="C18" s="62" t="s">
        <v>341</v>
      </c>
      <c r="D18" s="198"/>
      <c r="E18" s="198"/>
      <c r="F18" s="199" t="s">
        <v>342</v>
      </c>
      <c r="G18" s="199"/>
      <c r="H18" s="199"/>
      <c r="I18" s="200" t="s">
        <v>12</v>
      </c>
      <c r="J18" s="200"/>
      <c r="K18" s="64" t="s">
        <v>12</v>
      </c>
      <c r="L18" s="64" t="s">
        <v>379</v>
      </c>
      <c r="M18" s="200" t="s">
        <v>379</v>
      </c>
      <c r="N18" s="200"/>
      <c r="O18" s="200"/>
      <c r="P18" s="200"/>
      <c r="Q18" s="200"/>
    </row>
    <row r="19" spans="1:17" ht="30" customHeight="1">
      <c r="A19" s="2"/>
      <c r="B19" s="63"/>
      <c r="C19" s="4"/>
      <c r="D19" s="198"/>
      <c r="E19" s="198"/>
      <c r="F19" s="199" t="s">
        <v>11</v>
      </c>
      <c r="G19" s="199"/>
      <c r="H19" s="199"/>
      <c r="I19" s="200" t="s">
        <v>12</v>
      </c>
      <c r="J19" s="200"/>
      <c r="K19" s="64" t="s">
        <v>12</v>
      </c>
      <c r="L19" s="64" t="s">
        <v>12</v>
      </c>
      <c r="M19" s="200" t="s">
        <v>12</v>
      </c>
      <c r="N19" s="200"/>
      <c r="O19" s="200"/>
      <c r="P19" s="200"/>
      <c r="Q19" s="200"/>
    </row>
    <row r="20" spans="1:17" ht="19.5" customHeight="1">
      <c r="A20" s="2"/>
      <c r="B20" s="63"/>
      <c r="C20" s="63"/>
      <c r="D20" s="201" t="s">
        <v>332</v>
      </c>
      <c r="E20" s="201"/>
      <c r="F20" s="199" t="s">
        <v>333</v>
      </c>
      <c r="G20" s="199"/>
      <c r="H20" s="199"/>
      <c r="I20" s="200" t="s">
        <v>12</v>
      </c>
      <c r="J20" s="200"/>
      <c r="K20" s="64" t="s">
        <v>12</v>
      </c>
      <c r="L20" s="64" t="s">
        <v>379</v>
      </c>
      <c r="M20" s="200" t="s">
        <v>379</v>
      </c>
      <c r="N20" s="200"/>
      <c r="O20" s="200"/>
      <c r="P20" s="200"/>
      <c r="Q20" s="200"/>
    </row>
    <row r="21" spans="2:17" ht="21.75" customHeight="1">
      <c r="B21" s="62" t="s">
        <v>380</v>
      </c>
      <c r="C21" s="63"/>
      <c r="D21" s="198"/>
      <c r="E21" s="198"/>
      <c r="F21" s="199" t="s">
        <v>381</v>
      </c>
      <c r="G21" s="199"/>
      <c r="H21" s="199"/>
      <c r="I21" s="200" t="s">
        <v>382</v>
      </c>
      <c r="J21" s="200"/>
      <c r="K21" s="64" t="s">
        <v>12</v>
      </c>
      <c r="L21" s="64" t="s">
        <v>383</v>
      </c>
      <c r="M21" s="200" t="s">
        <v>384</v>
      </c>
      <c r="N21" s="200"/>
      <c r="O21" s="200"/>
      <c r="P21" s="200"/>
      <c r="Q21" s="200"/>
    </row>
    <row r="22" spans="2:17" ht="27" customHeight="1">
      <c r="B22" s="4"/>
      <c r="C22" s="63"/>
      <c r="D22" s="198"/>
      <c r="E22" s="198"/>
      <c r="F22" s="199" t="s">
        <v>11</v>
      </c>
      <c r="G22" s="199"/>
      <c r="H22" s="199"/>
      <c r="I22" s="200" t="s">
        <v>385</v>
      </c>
      <c r="J22" s="200"/>
      <c r="K22" s="64" t="s">
        <v>12</v>
      </c>
      <c r="L22" s="64" t="s">
        <v>12</v>
      </c>
      <c r="M22" s="200" t="s">
        <v>385</v>
      </c>
      <c r="N22" s="200"/>
      <c r="O22" s="200"/>
      <c r="P22" s="200"/>
      <c r="Q22" s="200"/>
    </row>
    <row r="23" spans="2:17" ht="17.25" customHeight="1">
      <c r="B23" s="63"/>
      <c r="C23" s="62" t="s">
        <v>386</v>
      </c>
      <c r="D23" s="198"/>
      <c r="E23" s="198"/>
      <c r="F23" s="199" t="s">
        <v>387</v>
      </c>
      <c r="G23" s="199"/>
      <c r="H23" s="199"/>
      <c r="I23" s="200" t="s">
        <v>388</v>
      </c>
      <c r="J23" s="200"/>
      <c r="K23" s="64" t="s">
        <v>12</v>
      </c>
      <c r="L23" s="64" t="s">
        <v>383</v>
      </c>
      <c r="M23" s="200" t="s">
        <v>389</v>
      </c>
      <c r="N23" s="200"/>
      <c r="O23" s="200"/>
      <c r="P23" s="200"/>
      <c r="Q23" s="200"/>
    </row>
    <row r="24" spans="2:17" ht="28.5" customHeight="1">
      <c r="B24" s="63"/>
      <c r="C24" s="4"/>
      <c r="D24" s="198"/>
      <c r="E24" s="198"/>
      <c r="F24" s="199" t="s">
        <v>11</v>
      </c>
      <c r="G24" s="199"/>
      <c r="H24" s="199"/>
      <c r="I24" s="200" t="s">
        <v>12</v>
      </c>
      <c r="J24" s="200"/>
      <c r="K24" s="64" t="s">
        <v>12</v>
      </c>
      <c r="L24" s="64" t="s">
        <v>12</v>
      </c>
      <c r="M24" s="200" t="s">
        <v>12</v>
      </c>
      <c r="N24" s="200"/>
      <c r="O24" s="200"/>
      <c r="P24" s="200"/>
      <c r="Q24" s="200"/>
    </row>
    <row r="25" spans="2:17" ht="35.25" customHeight="1">
      <c r="B25" s="63"/>
      <c r="C25" s="63"/>
      <c r="D25" s="201" t="s">
        <v>372</v>
      </c>
      <c r="E25" s="201"/>
      <c r="F25" s="199" t="s">
        <v>373</v>
      </c>
      <c r="G25" s="199"/>
      <c r="H25" s="199"/>
      <c r="I25" s="200" t="s">
        <v>388</v>
      </c>
      <c r="J25" s="200"/>
      <c r="K25" s="64" t="s">
        <v>12</v>
      </c>
      <c r="L25" s="64" t="s">
        <v>383</v>
      </c>
      <c r="M25" s="200" t="s">
        <v>389</v>
      </c>
      <c r="N25" s="200"/>
      <c r="O25" s="200"/>
      <c r="P25" s="200"/>
      <c r="Q25" s="200"/>
    </row>
    <row r="26" spans="2:17" ht="33" customHeight="1">
      <c r="B26" s="62" t="s">
        <v>390</v>
      </c>
      <c r="C26" s="63"/>
      <c r="D26" s="198"/>
      <c r="E26" s="198"/>
      <c r="F26" s="199" t="s">
        <v>391</v>
      </c>
      <c r="G26" s="199"/>
      <c r="H26" s="199"/>
      <c r="I26" s="200" t="s">
        <v>392</v>
      </c>
      <c r="J26" s="200"/>
      <c r="K26" s="64" t="s">
        <v>12</v>
      </c>
      <c r="L26" s="64" t="s">
        <v>393</v>
      </c>
      <c r="M26" s="200" t="s">
        <v>394</v>
      </c>
      <c r="N26" s="200"/>
      <c r="O26" s="200"/>
      <c r="P26" s="200"/>
      <c r="Q26" s="200"/>
    </row>
    <row r="27" spans="2:17" ht="28.5" customHeight="1">
      <c r="B27" s="4"/>
      <c r="C27" s="63"/>
      <c r="D27" s="198"/>
      <c r="E27" s="198"/>
      <c r="F27" s="199" t="s">
        <v>11</v>
      </c>
      <c r="G27" s="199"/>
      <c r="H27" s="199"/>
      <c r="I27" s="200" t="s">
        <v>12</v>
      </c>
      <c r="J27" s="200"/>
      <c r="K27" s="64" t="s">
        <v>12</v>
      </c>
      <c r="L27" s="64" t="s">
        <v>12</v>
      </c>
      <c r="M27" s="200" t="s">
        <v>12</v>
      </c>
      <c r="N27" s="200"/>
      <c r="O27" s="200"/>
      <c r="P27" s="200"/>
      <c r="Q27" s="200"/>
    </row>
    <row r="28" spans="2:17" ht="30" customHeight="1">
      <c r="B28" s="63"/>
      <c r="C28" s="62" t="s">
        <v>395</v>
      </c>
      <c r="D28" s="198"/>
      <c r="E28" s="198"/>
      <c r="F28" s="199" t="s">
        <v>396</v>
      </c>
      <c r="G28" s="199"/>
      <c r="H28" s="199"/>
      <c r="I28" s="200" t="s">
        <v>397</v>
      </c>
      <c r="J28" s="200"/>
      <c r="K28" s="64" t="s">
        <v>12</v>
      </c>
      <c r="L28" s="64" t="s">
        <v>393</v>
      </c>
      <c r="M28" s="200" t="s">
        <v>398</v>
      </c>
      <c r="N28" s="200"/>
      <c r="O28" s="200"/>
      <c r="P28" s="200"/>
      <c r="Q28" s="200"/>
    </row>
    <row r="29" spans="2:17" ht="27" customHeight="1">
      <c r="B29" s="63"/>
      <c r="C29" s="4"/>
      <c r="D29" s="198"/>
      <c r="E29" s="198"/>
      <c r="F29" s="199" t="s">
        <v>11</v>
      </c>
      <c r="G29" s="199"/>
      <c r="H29" s="199"/>
      <c r="I29" s="200" t="s">
        <v>12</v>
      </c>
      <c r="J29" s="200"/>
      <c r="K29" s="64" t="s">
        <v>12</v>
      </c>
      <c r="L29" s="64" t="s">
        <v>12</v>
      </c>
      <c r="M29" s="200" t="s">
        <v>12</v>
      </c>
      <c r="N29" s="200"/>
      <c r="O29" s="200"/>
      <c r="P29" s="200"/>
      <c r="Q29" s="200"/>
    </row>
    <row r="30" spans="2:17" ht="36" customHeight="1">
      <c r="B30" s="63"/>
      <c r="C30" s="63"/>
      <c r="D30" s="201" t="s">
        <v>399</v>
      </c>
      <c r="E30" s="201"/>
      <c r="F30" s="199" t="s">
        <v>400</v>
      </c>
      <c r="G30" s="199"/>
      <c r="H30" s="199"/>
      <c r="I30" s="200" t="s">
        <v>401</v>
      </c>
      <c r="J30" s="200"/>
      <c r="K30" s="64" t="s">
        <v>12</v>
      </c>
      <c r="L30" s="64" t="s">
        <v>393</v>
      </c>
      <c r="M30" s="200" t="s">
        <v>402</v>
      </c>
      <c r="N30" s="200"/>
      <c r="O30" s="200"/>
      <c r="P30" s="200"/>
      <c r="Q30" s="200"/>
    </row>
    <row r="31" spans="2:17" ht="20.25" customHeight="1">
      <c r="B31" s="62" t="s">
        <v>38</v>
      </c>
      <c r="C31" s="63"/>
      <c r="D31" s="198"/>
      <c r="E31" s="198"/>
      <c r="F31" s="199" t="s">
        <v>13</v>
      </c>
      <c r="G31" s="199"/>
      <c r="H31" s="199"/>
      <c r="I31" s="200" t="s">
        <v>329</v>
      </c>
      <c r="J31" s="200"/>
      <c r="K31" s="64" t="s">
        <v>12</v>
      </c>
      <c r="L31" s="64" t="s">
        <v>403</v>
      </c>
      <c r="M31" s="200" t="s">
        <v>404</v>
      </c>
      <c r="N31" s="200"/>
      <c r="O31" s="200"/>
      <c r="P31" s="200"/>
      <c r="Q31" s="200"/>
    </row>
    <row r="32" spans="2:17" ht="29.25" customHeight="1">
      <c r="B32" s="4"/>
      <c r="C32" s="63"/>
      <c r="D32" s="198"/>
      <c r="E32" s="198"/>
      <c r="F32" s="199" t="s">
        <v>11</v>
      </c>
      <c r="G32" s="199"/>
      <c r="H32" s="199"/>
      <c r="I32" s="200" t="s">
        <v>330</v>
      </c>
      <c r="J32" s="200"/>
      <c r="K32" s="64" t="s">
        <v>12</v>
      </c>
      <c r="L32" s="64" t="s">
        <v>12</v>
      </c>
      <c r="M32" s="200" t="s">
        <v>330</v>
      </c>
      <c r="N32" s="200"/>
      <c r="O32" s="200"/>
      <c r="P32" s="200"/>
      <c r="Q32" s="200"/>
    </row>
    <row r="33" spans="2:17" ht="20.25" customHeight="1">
      <c r="B33" s="63"/>
      <c r="C33" s="62" t="s">
        <v>343</v>
      </c>
      <c r="D33" s="198"/>
      <c r="E33" s="198"/>
      <c r="F33" s="199" t="s">
        <v>344</v>
      </c>
      <c r="G33" s="199"/>
      <c r="H33" s="199"/>
      <c r="I33" s="200" t="s">
        <v>12</v>
      </c>
      <c r="J33" s="200"/>
      <c r="K33" s="64" t="s">
        <v>12</v>
      </c>
      <c r="L33" s="64" t="s">
        <v>405</v>
      </c>
      <c r="M33" s="200" t="s">
        <v>405</v>
      </c>
      <c r="N33" s="200"/>
      <c r="O33" s="200"/>
      <c r="P33" s="200"/>
      <c r="Q33" s="200"/>
    </row>
    <row r="34" spans="2:17" ht="28.5" customHeight="1">
      <c r="B34" s="63"/>
      <c r="C34" s="4"/>
      <c r="D34" s="198"/>
      <c r="E34" s="198"/>
      <c r="F34" s="199" t="s">
        <v>11</v>
      </c>
      <c r="G34" s="199"/>
      <c r="H34" s="199"/>
      <c r="I34" s="200" t="s">
        <v>12</v>
      </c>
      <c r="J34" s="200"/>
      <c r="K34" s="64" t="s">
        <v>12</v>
      </c>
      <c r="L34" s="64" t="s">
        <v>12</v>
      </c>
      <c r="M34" s="200" t="s">
        <v>12</v>
      </c>
      <c r="N34" s="200"/>
      <c r="O34" s="200"/>
      <c r="P34" s="200"/>
      <c r="Q34" s="200"/>
    </row>
    <row r="35" spans="2:17" ht="28.5" customHeight="1">
      <c r="B35" s="63"/>
      <c r="C35" s="63"/>
      <c r="D35" s="201" t="s">
        <v>406</v>
      </c>
      <c r="E35" s="201"/>
      <c r="F35" s="199" t="s">
        <v>407</v>
      </c>
      <c r="G35" s="199"/>
      <c r="H35" s="199"/>
      <c r="I35" s="200" t="s">
        <v>12</v>
      </c>
      <c r="J35" s="200"/>
      <c r="K35" s="64" t="s">
        <v>12</v>
      </c>
      <c r="L35" s="64" t="s">
        <v>405</v>
      </c>
      <c r="M35" s="200" t="s">
        <v>405</v>
      </c>
      <c r="N35" s="200"/>
      <c r="O35" s="200"/>
      <c r="P35" s="200"/>
      <c r="Q35" s="200"/>
    </row>
    <row r="36" spans="2:17" ht="19.5" customHeight="1">
      <c r="B36" s="63"/>
      <c r="C36" s="62" t="s">
        <v>408</v>
      </c>
      <c r="D36" s="198"/>
      <c r="E36" s="198"/>
      <c r="F36" s="199" t="s">
        <v>409</v>
      </c>
      <c r="G36" s="199"/>
      <c r="H36" s="199"/>
      <c r="I36" s="200" t="s">
        <v>12</v>
      </c>
      <c r="J36" s="200"/>
      <c r="K36" s="64" t="s">
        <v>12</v>
      </c>
      <c r="L36" s="64" t="s">
        <v>410</v>
      </c>
      <c r="M36" s="200" t="s">
        <v>410</v>
      </c>
      <c r="N36" s="200"/>
      <c r="O36" s="200"/>
      <c r="P36" s="200"/>
      <c r="Q36" s="200"/>
    </row>
    <row r="37" spans="2:17" ht="27.75" customHeight="1">
      <c r="B37" s="63"/>
      <c r="C37" s="4"/>
      <c r="D37" s="198"/>
      <c r="E37" s="198"/>
      <c r="F37" s="199" t="s">
        <v>11</v>
      </c>
      <c r="G37" s="199"/>
      <c r="H37" s="199"/>
      <c r="I37" s="200" t="s">
        <v>12</v>
      </c>
      <c r="J37" s="200"/>
      <c r="K37" s="64" t="s">
        <v>12</v>
      </c>
      <c r="L37" s="64" t="s">
        <v>12</v>
      </c>
      <c r="M37" s="200" t="s">
        <v>12</v>
      </c>
      <c r="N37" s="200"/>
      <c r="O37" s="200"/>
      <c r="P37" s="200"/>
      <c r="Q37" s="200"/>
    </row>
    <row r="38" spans="2:17" ht="20.25" customHeight="1">
      <c r="B38" s="63"/>
      <c r="C38" s="63"/>
      <c r="D38" s="201" t="s">
        <v>332</v>
      </c>
      <c r="E38" s="201"/>
      <c r="F38" s="199" t="s">
        <v>333</v>
      </c>
      <c r="G38" s="199"/>
      <c r="H38" s="199"/>
      <c r="I38" s="200" t="s">
        <v>12</v>
      </c>
      <c r="J38" s="200"/>
      <c r="K38" s="64" t="s">
        <v>12</v>
      </c>
      <c r="L38" s="64" t="s">
        <v>410</v>
      </c>
      <c r="M38" s="200" t="s">
        <v>410</v>
      </c>
      <c r="N38" s="200"/>
      <c r="O38" s="200"/>
      <c r="P38" s="200"/>
      <c r="Q38" s="200"/>
    </row>
    <row r="39" spans="2:17" ht="18.75" customHeight="1">
      <c r="B39" s="63"/>
      <c r="C39" s="62" t="s">
        <v>71</v>
      </c>
      <c r="D39" s="198"/>
      <c r="E39" s="198"/>
      <c r="F39" s="199" t="s">
        <v>72</v>
      </c>
      <c r="G39" s="199"/>
      <c r="H39" s="199"/>
      <c r="I39" s="200" t="s">
        <v>12</v>
      </c>
      <c r="J39" s="200"/>
      <c r="K39" s="64" t="s">
        <v>12</v>
      </c>
      <c r="L39" s="64" t="s">
        <v>411</v>
      </c>
      <c r="M39" s="200" t="s">
        <v>411</v>
      </c>
      <c r="N39" s="200"/>
      <c r="O39" s="200"/>
      <c r="P39" s="200"/>
      <c r="Q39" s="200"/>
    </row>
    <row r="40" spans="2:17" ht="28.5" customHeight="1">
      <c r="B40" s="63"/>
      <c r="C40" s="4"/>
      <c r="D40" s="198"/>
      <c r="E40" s="198"/>
      <c r="F40" s="199" t="s">
        <v>11</v>
      </c>
      <c r="G40" s="199"/>
      <c r="H40" s="199"/>
      <c r="I40" s="200" t="s">
        <v>12</v>
      </c>
      <c r="J40" s="200"/>
      <c r="K40" s="64" t="s">
        <v>12</v>
      </c>
      <c r="L40" s="64" t="s">
        <v>12</v>
      </c>
      <c r="M40" s="200" t="s">
        <v>12</v>
      </c>
      <c r="N40" s="200"/>
      <c r="O40" s="200"/>
      <c r="P40" s="200"/>
      <c r="Q40" s="200"/>
    </row>
    <row r="41" spans="2:17" ht="18" customHeight="1">
      <c r="B41" s="63"/>
      <c r="C41" s="63"/>
      <c r="D41" s="201" t="s">
        <v>332</v>
      </c>
      <c r="E41" s="201"/>
      <c r="F41" s="199" t="s">
        <v>333</v>
      </c>
      <c r="G41" s="199"/>
      <c r="H41" s="199"/>
      <c r="I41" s="200" t="s">
        <v>12</v>
      </c>
      <c r="J41" s="200"/>
      <c r="K41" s="64" t="s">
        <v>12</v>
      </c>
      <c r="L41" s="64" t="s">
        <v>411</v>
      </c>
      <c r="M41" s="200" t="s">
        <v>411</v>
      </c>
      <c r="N41" s="200"/>
      <c r="O41" s="200"/>
      <c r="P41" s="200"/>
      <c r="Q41" s="200"/>
    </row>
    <row r="42" spans="2:17" ht="18" customHeight="1">
      <c r="B42" s="62" t="s">
        <v>15</v>
      </c>
      <c r="C42" s="63"/>
      <c r="D42" s="198"/>
      <c r="E42" s="198"/>
      <c r="F42" s="199" t="s">
        <v>16</v>
      </c>
      <c r="G42" s="199"/>
      <c r="H42" s="199"/>
      <c r="I42" s="200" t="s">
        <v>412</v>
      </c>
      <c r="J42" s="200"/>
      <c r="K42" s="64" t="s">
        <v>12</v>
      </c>
      <c r="L42" s="64" t="s">
        <v>413</v>
      </c>
      <c r="M42" s="200" t="s">
        <v>414</v>
      </c>
      <c r="N42" s="200"/>
      <c r="O42" s="200"/>
      <c r="P42" s="200"/>
      <c r="Q42" s="200"/>
    </row>
    <row r="43" spans="2:17" ht="29.25" customHeight="1">
      <c r="B43" s="4"/>
      <c r="C43" s="63"/>
      <c r="D43" s="198"/>
      <c r="E43" s="198"/>
      <c r="F43" s="199" t="s">
        <v>11</v>
      </c>
      <c r="G43" s="199"/>
      <c r="H43" s="199"/>
      <c r="I43" s="200" t="s">
        <v>12</v>
      </c>
      <c r="J43" s="200"/>
      <c r="K43" s="64" t="s">
        <v>12</v>
      </c>
      <c r="L43" s="64" t="s">
        <v>12</v>
      </c>
      <c r="M43" s="200" t="s">
        <v>12</v>
      </c>
      <c r="N43" s="200"/>
      <c r="O43" s="200"/>
      <c r="P43" s="200"/>
      <c r="Q43" s="200"/>
    </row>
    <row r="44" spans="2:17" ht="21" customHeight="1">
      <c r="B44" s="63"/>
      <c r="C44" s="62" t="s">
        <v>349</v>
      </c>
      <c r="D44" s="198"/>
      <c r="E44" s="198"/>
      <c r="F44" s="199" t="s">
        <v>350</v>
      </c>
      <c r="G44" s="199"/>
      <c r="H44" s="199"/>
      <c r="I44" s="200" t="s">
        <v>415</v>
      </c>
      <c r="J44" s="200"/>
      <c r="K44" s="64" t="s">
        <v>12</v>
      </c>
      <c r="L44" s="64" t="s">
        <v>416</v>
      </c>
      <c r="M44" s="200" t="s">
        <v>417</v>
      </c>
      <c r="N44" s="200"/>
      <c r="O44" s="200"/>
      <c r="P44" s="200"/>
      <c r="Q44" s="200"/>
    </row>
    <row r="45" spans="2:17" ht="25.5" customHeight="1">
      <c r="B45" s="63"/>
      <c r="C45" s="4"/>
      <c r="D45" s="198"/>
      <c r="E45" s="198"/>
      <c r="F45" s="199" t="s">
        <v>11</v>
      </c>
      <c r="G45" s="199"/>
      <c r="H45" s="199"/>
      <c r="I45" s="200" t="s">
        <v>12</v>
      </c>
      <c r="J45" s="200"/>
      <c r="K45" s="64" t="s">
        <v>12</v>
      </c>
      <c r="L45" s="64" t="s">
        <v>12</v>
      </c>
      <c r="M45" s="200" t="s">
        <v>12</v>
      </c>
      <c r="N45" s="200"/>
      <c r="O45" s="200"/>
      <c r="P45" s="200"/>
      <c r="Q45" s="200"/>
    </row>
    <row r="46" spans="2:17" ht="21.75" customHeight="1">
      <c r="B46" s="63"/>
      <c r="C46" s="63"/>
      <c r="D46" s="201" t="s">
        <v>332</v>
      </c>
      <c r="E46" s="201"/>
      <c r="F46" s="199" t="s">
        <v>333</v>
      </c>
      <c r="G46" s="199"/>
      <c r="H46" s="199"/>
      <c r="I46" s="200" t="s">
        <v>12</v>
      </c>
      <c r="J46" s="200"/>
      <c r="K46" s="64" t="s">
        <v>12</v>
      </c>
      <c r="L46" s="64" t="s">
        <v>416</v>
      </c>
      <c r="M46" s="200" t="s">
        <v>416</v>
      </c>
      <c r="N46" s="200"/>
      <c r="O46" s="200"/>
      <c r="P46" s="200"/>
      <c r="Q46" s="200"/>
    </row>
    <row r="47" spans="2:17" ht="24" customHeight="1">
      <c r="B47" s="63"/>
      <c r="C47" s="62" t="s">
        <v>418</v>
      </c>
      <c r="D47" s="198"/>
      <c r="E47" s="198"/>
      <c r="F47" s="199" t="s">
        <v>419</v>
      </c>
      <c r="G47" s="199"/>
      <c r="H47" s="199"/>
      <c r="I47" s="200" t="s">
        <v>12</v>
      </c>
      <c r="J47" s="200"/>
      <c r="K47" s="64" t="s">
        <v>12</v>
      </c>
      <c r="L47" s="64" t="s">
        <v>420</v>
      </c>
      <c r="M47" s="200" t="s">
        <v>420</v>
      </c>
      <c r="N47" s="200"/>
      <c r="O47" s="200"/>
      <c r="P47" s="200"/>
      <c r="Q47" s="200"/>
    </row>
    <row r="48" spans="2:17" ht="27" customHeight="1">
      <c r="B48" s="63"/>
      <c r="C48" s="4"/>
      <c r="D48" s="198"/>
      <c r="E48" s="198"/>
      <c r="F48" s="199" t="s">
        <v>11</v>
      </c>
      <c r="G48" s="199"/>
      <c r="H48" s="199"/>
      <c r="I48" s="200" t="s">
        <v>12</v>
      </c>
      <c r="J48" s="200"/>
      <c r="K48" s="64" t="s">
        <v>12</v>
      </c>
      <c r="L48" s="64" t="s">
        <v>12</v>
      </c>
      <c r="M48" s="200" t="s">
        <v>12</v>
      </c>
      <c r="N48" s="200"/>
      <c r="O48" s="200"/>
      <c r="P48" s="200"/>
      <c r="Q48" s="200"/>
    </row>
    <row r="49" spans="2:17" ht="38.25" customHeight="1">
      <c r="B49" s="63"/>
      <c r="C49" s="63"/>
      <c r="D49" s="201" t="s">
        <v>372</v>
      </c>
      <c r="E49" s="201"/>
      <c r="F49" s="199" t="s">
        <v>373</v>
      </c>
      <c r="G49" s="199"/>
      <c r="H49" s="199"/>
      <c r="I49" s="200" t="s">
        <v>12</v>
      </c>
      <c r="J49" s="200"/>
      <c r="K49" s="64" t="s">
        <v>12</v>
      </c>
      <c r="L49" s="64" t="s">
        <v>420</v>
      </c>
      <c r="M49" s="200" t="s">
        <v>420</v>
      </c>
      <c r="N49" s="200"/>
      <c r="O49" s="200"/>
      <c r="P49" s="200"/>
      <c r="Q49" s="200"/>
    </row>
    <row r="50" spans="2:17" ht="19.5" customHeight="1">
      <c r="B50" s="62" t="s">
        <v>17</v>
      </c>
      <c r="C50" s="63"/>
      <c r="D50" s="198"/>
      <c r="E50" s="198"/>
      <c r="F50" s="199" t="s">
        <v>18</v>
      </c>
      <c r="G50" s="199"/>
      <c r="H50" s="199"/>
      <c r="I50" s="200" t="s">
        <v>331</v>
      </c>
      <c r="J50" s="200"/>
      <c r="K50" s="64" t="s">
        <v>12</v>
      </c>
      <c r="L50" s="64" t="s">
        <v>421</v>
      </c>
      <c r="M50" s="200" t="s">
        <v>422</v>
      </c>
      <c r="N50" s="200"/>
      <c r="O50" s="200"/>
      <c r="P50" s="200"/>
      <c r="Q50" s="200"/>
    </row>
    <row r="51" spans="2:17" ht="25.5" customHeight="1">
      <c r="B51" s="4"/>
      <c r="C51" s="63"/>
      <c r="D51" s="198"/>
      <c r="E51" s="198"/>
      <c r="F51" s="199" t="s">
        <v>11</v>
      </c>
      <c r="G51" s="199"/>
      <c r="H51" s="199"/>
      <c r="I51" s="200" t="s">
        <v>12</v>
      </c>
      <c r="J51" s="200"/>
      <c r="K51" s="64" t="s">
        <v>12</v>
      </c>
      <c r="L51" s="64" t="s">
        <v>12</v>
      </c>
      <c r="M51" s="200" t="s">
        <v>12</v>
      </c>
      <c r="N51" s="200"/>
      <c r="O51" s="200"/>
      <c r="P51" s="200"/>
      <c r="Q51" s="200"/>
    </row>
    <row r="52" spans="2:17" ht="23.25" customHeight="1">
      <c r="B52" s="63"/>
      <c r="C52" s="62" t="s">
        <v>19</v>
      </c>
      <c r="D52" s="198"/>
      <c r="E52" s="198"/>
      <c r="F52" s="199" t="s">
        <v>20</v>
      </c>
      <c r="G52" s="199"/>
      <c r="H52" s="199"/>
      <c r="I52" s="200" t="s">
        <v>331</v>
      </c>
      <c r="J52" s="200"/>
      <c r="K52" s="64" t="s">
        <v>12</v>
      </c>
      <c r="L52" s="64" t="s">
        <v>421</v>
      </c>
      <c r="M52" s="200" t="s">
        <v>422</v>
      </c>
      <c r="N52" s="200"/>
      <c r="O52" s="200"/>
      <c r="P52" s="200"/>
      <c r="Q52" s="200"/>
    </row>
    <row r="53" spans="2:17" ht="30" customHeight="1">
      <c r="B53" s="63"/>
      <c r="C53" s="4"/>
      <c r="D53" s="198"/>
      <c r="E53" s="198"/>
      <c r="F53" s="199" t="s">
        <v>11</v>
      </c>
      <c r="G53" s="199"/>
      <c r="H53" s="199"/>
      <c r="I53" s="200" t="s">
        <v>12</v>
      </c>
      <c r="J53" s="200"/>
      <c r="K53" s="64" t="s">
        <v>12</v>
      </c>
      <c r="L53" s="64" t="s">
        <v>12</v>
      </c>
      <c r="M53" s="200" t="s">
        <v>12</v>
      </c>
      <c r="N53" s="200"/>
      <c r="O53" s="200"/>
      <c r="P53" s="200"/>
      <c r="Q53" s="200"/>
    </row>
    <row r="54" spans="2:17" ht="21.75" customHeight="1">
      <c r="B54" s="63"/>
      <c r="C54" s="63"/>
      <c r="D54" s="201" t="s">
        <v>332</v>
      </c>
      <c r="E54" s="201"/>
      <c r="F54" s="199" t="s">
        <v>333</v>
      </c>
      <c r="G54" s="199"/>
      <c r="H54" s="199"/>
      <c r="I54" s="200" t="s">
        <v>334</v>
      </c>
      <c r="J54" s="200"/>
      <c r="K54" s="64" t="s">
        <v>12</v>
      </c>
      <c r="L54" s="64" t="s">
        <v>421</v>
      </c>
      <c r="M54" s="200" t="s">
        <v>423</v>
      </c>
      <c r="N54" s="200"/>
      <c r="O54" s="200"/>
      <c r="P54" s="200"/>
      <c r="Q54" s="200"/>
    </row>
    <row r="55" spans="2:17" ht="20.25" customHeight="1">
      <c r="B55" s="194" t="s">
        <v>10</v>
      </c>
      <c r="C55" s="194"/>
      <c r="D55" s="194"/>
      <c r="E55" s="194"/>
      <c r="F55" s="194"/>
      <c r="G55" s="194"/>
      <c r="H55" s="65" t="s">
        <v>21</v>
      </c>
      <c r="I55" s="191" t="s">
        <v>335</v>
      </c>
      <c r="J55" s="191"/>
      <c r="K55" s="66" t="s">
        <v>369</v>
      </c>
      <c r="L55" s="66" t="s">
        <v>424</v>
      </c>
      <c r="M55" s="191" t="s">
        <v>425</v>
      </c>
      <c r="N55" s="191"/>
      <c r="O55" s="191"/>
      <c r="P55" s="191"/>
      <c r="Q55" s="191"/>
    </row>
    <row r="56" spans="2:17" ht="28.5" customHeight="1">
      <c r="B56" s="195"/>
      <c r="C56" s="195"/>
      <c r="D56" s="195"/>
      <c r="E56" s="195"/>
      <c r="F56" s="196" t="s">
        <v>11</v>
      </c>
      <c r="G56" s="196"/>
      <c r="H56" s="196"/>
      <c r="I56" s="197" t="s">
        <v>336</v>
      </c>
      <c r="J56" s="197"/>
      <c r="K56" s="67" t="s">
        <v>12</v>
      </c>
      <c r="L56" s="67" t="s">
        <v>12</v>
      </c>
      <c r="M56" s="197" t="s">
        <v>336</v>
      </c>
      <c r="N56" s="197"/>
      <c r="O56" s="197"/>
      <c r="P56" s="197"/>
      <c r="Q56" s="197"/>
    </row>
    <row r="57" spans="2:17" ht="19.5" customHeight="1">
      <c r="B57" s="190" t="s">
        <v>22</v>
      </c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</row>
    <row r="58" spans="2:17" ht="21" customHeight="1">
      <c r="B58" s="194" t="s">
        <v>22</v>
      </c>
      <c r="C58" s="194"/>
      <c r="D58" s="194"/>
      <c r="E58" s="194"/>
      <c r="F58" s="194"/>
      <c r="G58" s="194"/>
      <c r="H58" s="65" t="s">
        <v>21</v>
      </c>
      <c r="I58" s="191" t="s">
        <v>337</v>
      </c>
      <c r="J58" s="191"/>
      <c r="K58" s="66" t="s">
        <v>12</v>
      </c>
      <c r="L58" s="66" t="s">
        <v>12</v>
      </c>
      <c r="M58" s="191" t="s">
        <v>337</v>
      </c>
      <c r="N58" s="191"/>
      <c r="O58" s="191"/>
      <c r="P58" s="191"/>
      <c r="Q58" s="191"/>
    </row>
    <row r="59" spans="2:17" ht="27.75" customHeight="1">
      <c r="B59" s="195"/>
      <c r="C59" s="195"/>
      <c r="D59" s="195"/>
      <c r="E59" s="195"/>
      <c r="F59" s="196" t="s">
        <v>11</v>
      </c>
      <c r="G59" s="196"/>
      <c r="H59" s="196"/>
      <c r="I59" s="197" t="s">
        <v>338</v>
      </c>
      <c r="J59" s="197"/>
      <c r="K59" s="67" t="s">
        <v>12</v>
      </c>
      <c r="L59" s="67" t="s">
        <v>12</v>
      </c>
      <c r="M59" s="197" t="s">
        <v>338</v>
      </c>
      <c r="N59" s="197"/>
      <c r="O59" s="197"/>
      <c r="P59" s="197"/>
      <c r="Q59" s="197"/>
    </row>
    <row r="60" spans="2:17" ht="21" customHeight="1">
      <c r="B60" s="190" t="s">
        <v>23</v>
      </c>
      <c r="C60" s="190"/>
      <c r="D60" s="190"/>
      <c r="E60" s="190"/>
      <c r="F60" s="190"/>
      <c r="G60" s="190"/>
      <c r="H60" s="190"/>
      <c r="I60" s="191" t="s">
        <v>339</v>
      </c>
      <c r="J60" s="191"/>
      <c r="K60" s="66" t="s">
        <v>369</v>
      </c>
      <c r="L60" s="66" t="s">
        <v>424</v>
      </c>
      <c r="M60" s="191" t="s">
        <v>426</v>
      </c>
      <c r="N60" s="191"/>
      <c r="O60" s="191"/>
      <c r="P60" s="191"/>
      <c r="Q60" s="191"/>
    </row>
    <row r="61" spans="2:17" ht="35.25" customHeight="1">
      <c r="B61" s="190"/>
      <c r="C61" s="190"/>
      <c r="D61" s="190"/>
      <c r="E61" s="190"/>
      <c r="F61" s="192" t="s">
        <v>11</v>
      </c>
      <c r="G61" s="192"/>
      <c r="H61" s="192"/>
      <c r="I61" s="193" t="s">
        <v>340</v>
      </c>
      <c r="J61" s="193"/>
      <c r="K61" s="68" t="s">
        <v>12</v>
      </c>
      <c r="L61" s="68" t="s">
        <v>12</v>
      </c>
      <c r="M61" s="193" t="s">
        <v>340</v>
      </c>
      <c r="N61" s="193"/>
      <c r="O61" s="193"/>
      <c r="P61" s="193"/>
      <c r="Q61" s="193"/>
    </row>
    <row r="62" spans="2:17" ht="21.75" customHeight="1">
      <c r="B62" s="188" t="s">
        <v>37</v>
      </c>
      <c r="C62" s="188"/>
      <c r="D62" s="188"/>
      <c r="E62" s="188"/>
      <c r="F62" s="188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</row>
  </sheetData>
  <sheetProtection/>
  <mergeCells count="224">
    <mergeCell ref="D23:E23"/>
    <mergeCell ref="F23:H23"/>
    <mergeCell ref="D24:E24"/>
    <mergeCell ref="D25:E25"/>
    <mergeCell ref="F25:H25"/>
    <mergeCell ref="I25:J25"/>
    <mergeCell ref="I23:J23"/>
    <mergeCell ref="F24:H24"/>
    <mergeCell ref="I24:J24"/>
    <mergeCell ref="M24:Q24"/>
    <mergeCell ref="I21:J21"/>
    <mergeCell ref="M21:Q21"/>
    <mergeCell ref="F22:H22"/>
    <mergeCell ref="I22:J22"/>
    <mergeCell ref="M22:Q22"/>
    <mergeCell ref="M23:Q23"/>
    <mergeCell ref="M18:Q18"/>
    <mergeCell ref="M19:Q19"/>
    <mergeCell ref="D20:E20"/>
    <mergeCell ref="F20:H20"/>
    <mergeCell ref="I20:J20"/>
    <mergeCell ref="M20:Q20"/>
    <mergeCell ref="I19:J19"/>
    <mergeCell ref="F19:H19"/>
    <mergeCell ref="D18:E18"/>
    <mergeCell ref="F18:H18"/>
    <mergeCell ref="K1:P1"/>
    <mergeCell ref="A2:P2"/>
    <mergeCell ref="I8:J8"/>
    <mergeCell ref="D5:E5"/>
    <mergeCell ref="M5:Q5"/>
    <mergeCell ref="I9:J9"/>
    <mergeCell ref="O3:P3"/>
    <mergeCell ref="F9:H9"/>
    <mergeCell ref="M9:Q9"/>
    <mergeCell ref="F5:H5"/>
    <mergeCell ref="M16:Q16"/>
    <mergeCell ref="I5:J5"/>
    <mergeCell ref="I6:J6"/>
    <mergeCell ref="F6:H6"/>
    <mergeCell ref="I12:J12"/>
    <mergeCell ref="F12:H12"/>
    <mergeCell ref="M8:Q8"/>
    <mergeCell ref="F11:H11"/>
    <mergeCell ref="M10:Q10"/>
    <mergeCell ref="B7:Q7"/>
    <mergeCell ref="F17:H17"/>
    <mergeCell ref="M12:Q12"/>
    <mergeCell ref="I11:J11"/>
    <mergeCell ref="F14:H14"/>
    <mergeCell ref="I15:J15"/>
    <mergeCell ref="I16:J16"/>
    <mergeCell ref="M13:Q13"/>
    <mergeCell ref="M11:Q11"/>
    <mergeCell ref="F13:H13"/>
    <mergeCell ref="F15:H15"/>
    <mergeCell ref="I10:J10"/>
    <mergeCell ref="D19:E19"/>
    <mergeCell ref="I17:J17"/>
    <mergeCell ref="I18:J18"/>
    <mergeCell ref="M15:Q15"/>
    <mergeCell ref="D16:E16"/>
    <mergeCell ref="F16:H16"/>
    <mergeCell ref="D17:E17"/>
    <mergeCell ref="M17:Q17"/>
    <mergeCell ref="D15:E15"/>
    <mergeCell ref="F8:H8"/>
    <mergeCell ref="D9:E9"/>
    <mergeCell ref="D10:E10"/>
    <mergeCell ref="F10:H10"/>
    <mergeCell ref="D13:E13"/>
    <mergeCell ref="D14:E14"/>
    <mergeCell ref="D11:E11"/>
    <mergeCell ref="M6:Q6"/>
    <mergeCell ref="D21:E21"/>
    <mergeCell ref="F21:H21"/>
    <mergeCell ref="D22:E22"/>
    <mergeCell ref="D6:E6"/>
    <mergeCell ref="M14:Q14"/>
    <mergeCell ref="D8:E8"/>
    <mergeCell ref="D12:E12"/>
    <mergeCell ref="I13:J13"/>
    <mergeCell ref="I14:J14"/>
    <mergeCell ref="D26:E26"/>
    <mergeCell ref="F26:H26"/>
    <mergeCell ref="I26:J26"/>
    <mergeCell ref="M26:Q26"/>
    <mergeCell ref="M25:Q25"/>
    <mergeCell ref="D27:E27"/>
    <mergeCell ref="F27:H27"/>
    <mergeCell ref="I27:J27"/>
    <mergeCell ref="M27:Q27"/>
    <mergeCell ref="D28:E28"/>
    <mergeCell ref="F28:H28"/>
    <mergeCell ref="I28:J28"/>
    <mergeCell ref="M28:Q28"/>
    <mergeCell ref="I29:J29"/>
    <mergeCell ref="M29:Q29"/>
    <mergeCell ref="D29:E29"/>
    <mergeCell ref="F29:H29"/>
    <mergeCell ref="F30:H30"/>
    <mergeCell ref="I30:J30"/>
    <mergeCell ref="M30:Q30"/>
    <mergeCell ref="D32:E32"/>
    <mergeCell ref="F32:H32"/>
    <mergeCell ref="I32:J32"/>
    <mergeCell ref="M32:Q32"/>
    <mergeCell ref="D30:E30"/>
    <mergeCell ref="D31:E31"/>
    <mergeCell ref="F31:H31"/>
    <mergeCell ref="D33:E33"/>
    <mergeCell ref="F33:H33"/>
    <mergeCell ref="I33:J33"/>
    <mergeCell ref="M33:Q33"/>
    <mergeCell ref="D34:E34"/>
    <mergeCell ref="F34:H34"/>
    <mergeCell ref="I34:J34"/>
    <mergeCell ref="M34:Q34"/>
    <mergeCell ref="D39:E39"/>
    <mergeCell ref="D35:E35"/>
    <mergeCell ref="F35:H35"/>
    <mergeCell ref="I35:J35"/>
    <mergeCell ref="M35:Q35"/>
    <mergeCell ref="D36:E36"/>
    <mergeCell ref="F36:H36"/>
    <mergeCell ref="I36:J36"/>
    <mergeCell ref="M36:Q36"/>
    <mergeCell ref="M41:Q41"/>
    <mergeCell ref="F41:H41"/>
    <mergeCell ref="F39:H39"/>
    <mergeCell ref="I39:J39"/>
    <mergeCell ref="M39:Q39"/>
    <mergeCell ref="I40:J40"/>
    <mergeCell ref="M40:Q40"/>
    <mergeCell ref="I31:J31"/>
    <mergeCell ref="M31:Q31"/>
    <mergeCell ref="D38:E38"/>
    <mergeCell ref="F38:H38"/>
    <mergeCell ref="D37:E37"/>
    <mergeCell ref="F37:H37"/>
    <mergeCell ref="I37:J37"/>
    <mergeCell ref="M37:Q37"/>
    <mergeCell ref="I38:J38"/>
    <mergeCell ref="M38:Q38"/>
    <mergeCell ref="D40:E40"/>
    <mergeCell ref="F40:H40"/>
    <mergeCell ref="D41:E41"/>
    <mergeCell ref="D42:E42"/>
    <mergeCell ref="F42:H42"/>
    <mergeCell ref="I42:J42"/>
    <mergeCell ref="I41:J41"/>
    <mergeCell ref="M42:Q42"/>
    <mergeCell ref="D43:E43"/>
    <mergeCell ref="F43:H43"/>
    <mergeCell ref="I43:J43"/>
    <mergeCell ref="M43:Q43"/>
    <mergeCell ref="D44:E44"/>
    <mergeCell ref="F44:H44"/>
    <mergeCell ref="I44:J44"/>
    <mergeCell ref="M44:Q44"/>
    <mergeCell ref="D45:E45"/>
    <mergeCell ref="F45:H45"/>
    <mergeCell ref="I45:J45"/>
    <mergeCell ref="M45:Q45"/>
    <mergeCell ref="D46:E46"/>
    <mergeCell ref="F46:H46"/>
    <mergeCell ref="I46:J46"/>
    <mergeCell ref="M46:Q46"/>
    <mergeCell ref="D47:E47"/>
    <mergeCell ref="F47:H47"/>
    <mergeCell ref="I47:J47"/>
    <mergeCell ref="M47:Q47"/>
    <mergeCell ref="D48:E48"/>
    <mergeCell ref="F48:H48"/>
    <mergeCell ref="I48:J48"/>
    <mergeCell ref="M48:Q48"/>
    <mergeCell ref="D49:E49"/>
    <mergeCell ref="F49:H49"/>
    <mergeCell ref="I49:J49"/>
    <mergeCell ref="M49:Q49"/>
    <mergeCell ref="D50:E50"/>
    <mergeCell ref="F50:H50"/>
    <mergeCell ref="I50:J50"/>
    <mergeCell ref="M50:Q50"/>
    <mergeCell ref="D51:E51"/>
    <mergeCell ref="F51:H51"/>
    <mergeCell ref="I51:J51"/>
    <mergeCell ref="M51:Q51"/>
    <mergeCell ref="D52:E52"/>
    <mergeCell ref="F52:H52"/>
    <mergeCell ref="I52:J52"/>
    <mergeCell ref="M52:Q52"/>
    <mergeCell ref="D53:E53"/>
    <mergeCell ref="F53:H53"/>
    <mergeCell ref="I53:J53"/>
    <mergeCell ref="M53:Q53"/>
    <mergeCell ref="D54:E54"/>
    <mergeCell ref="F54:H54"/>
    <mergeCell ref="I54:J54"/>
    <mergeCell ref="M54:Q54"/>
    <mergeCell ref="B55:G55"/>
    <mergeCell ref="I55:J55"/>
    <mergeCell ref="M55:Q55"/>
    <mergeCell ref="B56:E56"/>
    <mergeCell ref="F56:H56"/>
    <mergeCell ref="I56:J56"/>
    <mergeCell ref="M56:Q56"/>
    <mergeCell ref="B57:Q57"/>
    <mergeCell ref="B58:G58"/>
    <mergeCell ref="I58:J58"/>
    <mergeCell ref="M58:Q58"/>
    <mergeCell ref="B59:E59"/>
    <mergeCell ref="F59:H59"/>
    <mergeCell ref="I59:J59"/>
    <mergeCell ref="M59:Q59"/>
    <mergeCell ref="B62:F62"/>
    <mergeCell ref="G62:Q62"/>
    <mergeCell ref="B60:H60"/>
    <mergeCell ref="I60:J60"/>
    <mergeCell ref="M60:Q60"/>
    <mergeCell ref="B61:E61"/>
    <mergeCell ref="F61:H61"/>
    <mergeCell ref="I61:J61"/>
    <mergeCell ref="M61:Q6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3"/>
  <sheetViews>
    <sheetView workbookViewId="0" topLeftCell="B1">
      <selection activeCell="H21" sqref="H21"/>
    </sheetView>
  </sheetViews>
  <sheetFormatPr defaultColWidth="9.33203125" defaultRowHeight="12.75"/>
  <cols>
    <col min="1" max="1" width="9.33203125" style="33" customWidth="1"/>
    <col min="2" max="2" width="5.5" style="33" customWidth="1"/>
    <col min="3" max="3" width="25.83203125" style="33" customWidth="1"/>
    <col min="4" max="4" width="8.83203125" style="33" customWidth="1"/>
    <col min="5" max="5" width="12" style="33" customWidth="1"/>
    <col min="6" max="6" width="13.33203125" style="33" customWidth="1"/>
    <col min="7" max="7" width="13.5" style="33" bestFit="1" customWidth="1"/>
    <col min="8" max="8" width="12.83203125" style="33" customWidth="1"/>
    <col min="9" max="9" width="12.16015625" style="33" customWidth="1"/>
    <col min="10" max="10" width="11.16015625" style="33" customWidth="1"/>
    <col min="11" max="11" width="13.5" style="33" customWidth="1"/>
    <col min="12" max="12" width="10" style="33" customWidth="1"/>
    <col min="13" max="13" width="11.83203125" style="33" customWidth="1"/>
    <col min="14" max="16384" width="9.33203125" style="33" customWidth="1"/>
  </cols>
  <sheetData>
    <row r="1" spans="1:14" ht="12.7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35" t="s">
        <v>364</v>
      </c>
      <c r="N1" s="117"/>
    </row>
    <row r="2" spans="1:14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36" t="s">
        <v>432</v>
      </c>
      <c r="N2" s="117"/>
    </row>
    <row r="3" spans="1:14" ht="12.7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35" t="s">
        <v>431</v>
      </c>
      <c r="N3" s="117"/>
    </row>
    <row r="4" spans="1:14" ht="12.75">
      <c r="A4" s="11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3"/>
      <c r="N4" s="117"/>
    </row>
    <row r="5" spans="1:14" ht="16.5">
      <c r="A5" s="117"/>
      <c r="B5" s="311" t="s">
        <v>237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117"/>
    </row>
    <row r="6" spans="1:14" ht="13.5" customHeight="1">
      <c r="A6" s="117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17"/>
    </row>
    <row r="7" spans="1:14" ht="12.75">
      <c r="A7" s="117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18" t="s">
        <v>0</v>
      </c>
      <c r="N7" s="117"/>
    </row>
    <row r="8" spans="1:15" s="58" customFormat="1" ht="15" customHeight="1">
      <c r="A8" s="116"/>
      <c r="B8" s="312" t="s">
        <v>127</v>
      </c>
      <c r="C8" s="312" t="s">
        <v>236</v>
      </c>
      <c r="D8" s="301" t="s">
        <v>1</v>
      </c>
      <c r="E8" s="305" t="s">
        <v>2</v>
      </c>
      <c r="F8" s="308" t="s">
        <v>235</v>
      </c>
      <c r="G8" s="309"/>
      <c r="H8" s="309"/>
      <c r="I8" s="309"/>
      <c r="J8" s="310"/>
      <c r="K8" s="308" t="s">
        <v>234</v>
      </c>
      <c r="L8" s="309"/>
      <c r="M8" s="310"/>
      <c r="N8" s="116"/>
      <c r="O8" s="116"/>
    </row>
    <row r="9" spans="1:15" s="58" customFormat="1" ht="25.5" customHeight="1">
      <c r="A9" s="116"/>
      <c r="B9" s="312"/>
      <c r="C9" s="312"/>
      <c r="D9" s="301"/>
      <c r="E9" s="306"/>
      <c r="F9" s="301" t="s">
        <v>232</v>
      </c>
      <c r="G9" s="302" t="s">
        <v>233</v>
      </c>
      <c r="H9" s="303"/>
      <c r="I9" s="303"/>
      <c r="J9" s="304"/>
      <c r="K9" s="301" t="s">
        <v>232</v>
      </c>
      <c r="L9" s="302" t="s">
        <v>231</v>
      </c>
      <c r="M9" s="304"/>
      <c r="N9" s="116"/>
      <c r="O9" s="116"/>
    </row>
    <row r="10" spans="1:15" s="58" customFormat="1" ht="23.25" customHeight="1">
      <c r="A10" s="116"/>
      <c r="B10" s="312"/>
      <c r="C10" s="312"/>
      <c r="D10" s="301"/>
      <c r="E10" s="306"/>
      <c r="F10" s="301"/>
      <c r="G10" s="305" t="s">
        <v>230</v>
      </c>
      <c r="H10" s="298" t="s">
        <v>229</v>
      </c>
      <c r="I10" s="298" t="s">
        <v>228</v>
      </c>
      <c r="J10" s="298" t="s">
        <v>227</v>
      </c>
      <c r="K10" s="301"/>
      <c r="L10" s="301" t="s">
        <v>226</v>
      </c>
      <c r="M10" s="297" t="s">
        <v>22</v>
      </c>
      <c r="N10" s="116"/>
      <c r="O10" s="116"/>
    </row>
    <row r="11" spans="1:15" s="58" customFormat="1" ht="35.25" customHeight="1">
      <c r="A11" s="116"/>
      <c r="B11" s="312"/>
      <c r="C11" s="312"/>
      <c r="D11" s="301"/>
      <c r="E11" s="307"/>
      <c r="F11" s="301"/>
      <c r="G11" s="307"/>
      <c r="H11" s="299"/>
      <c r="I11" s="299"/>
      <c r="J11" s="299"/>
      <c r="K11" s="301"/>
      <c r="L11" s="301"/>
      <c r="M11" s="297"/>
      <c r="N11" s="116"/>
      <c r="O11" s="116"/>
    </row>
    <row r="12" spans="1:15" ht="7.5" customHeight="1">
      <c r="A12" s="117"/>
      <c r="B12" s="131">
        <v>1</v>
      </c>
      <c r="C12" s="131">
        <v>2</v>
      </c>
      <c r="D12" s="131">
        <v>3</v>
      </c>
      <c r="E12" s="131">
        <v>4</v>
      </c>
      <c r="F12" s="131">
        <v>5</v>
      </c>
      <c r="G12" s="131">
        <v>7</v>
      </c>
      <c r="H12" s="131">
        <v>6</v>
      </c>
      <c r="I12" s="131">
        <v>7</v>
      </c>
      <c r="J12" s="131">
        <v>8</v>
      </c>
      <c r="K12" s="131">
        <v>9</v>
      </c>
      <c r="L12" s="131">
        <v>10</v>
      </c>
      <c r="M12" s="131">
        <v>11</v>
      </c>
      <c r="N12" s="117"/>
      <c r="O12" s="117"/>
    </row>
    <row r="13" spans="1:15" ht="36" customHeight="1">
      <c r="A13" s="117"/>
      <c r="B13" s="172" t="s">
        <v>116</v>
      </c>
      <c r="C13" s="183" t="s">
        <v>222</v>
      </c>
      <c r="D13" s="184">
        <v>600</v>
      </c>
      <c r="E13" s="185">
        <v>60004</v>
      </c>
      <c r="F13" s="186">
        <v>2383204.2</v>
      </c>
      <c r="G13" s="187">
        <v>554151</v>
      </c>
      <c r="H13" s="187">
        <v>0</v>
      </c>
      <c r="I13" s="187">
        <v>0</v>
      </c>
      <c r="J13" s="187">
        <v>0</v>
      </c>
      <c r="K13" s="186">
        <v>2383204.2</v>
      </c>
      <c r="L13" s="187">
        <v>0</v>
      </c>
      <c r="M13" s="187">
        <v>0</v>
      </c>
      <c r="N13" s="117"/>
      <c r="O13" s="117"/>
    </row>
    <row r="14" spans="1:15" s="129" customFormat="1" ht="21.75" customHeight="1">
      <c r="A14" s="130"/>
      <c r="B14" s="300" t="s">
        <v>81</v>
      </c>
      <c r="C14" s="300"/>
      <c r="D14" s="161"/>
      <c r="E14" s="161"/>
      <c r="F14" s="165">
        <f aca="true" t="shared" si="0" ref="F14:M14">SUM(F13:F13)</f>
        <v>2383204.2</v>
      </c>
      <c r="G14" s="158">
        <f t="shared" si="0"/>
        <v>554151</v>
      </c>
      <c r="H14" s="158">
        <f t="shared" si="0"/>
        <v>0</v>
      </c>
      <c r="I14" s="158">
        <f t="shared" si="0"/>
        <v>0</v>
      </c>
      <c r="J14" s="158">
        <f t="shared" si="0"/>
        <v>0</v>
      </c>
      <c r="K14" s="165">
        <f t="shared" si="0"/>
        <v>2383204.2</v>
      </c>
      <c r="L14" s="158">
        <f t="shared" si="0"/>
        <v>0</v>
      </c>
      <c r="M14" s="158">
        <f t="shared" si="0"/>
        <v>0</v>
      </c>
      <c r="N14" s="130"/>
      <c r="O14" s="130"/>
    </row>
    <row r="15" spans="1:15" ht="4.5" customHeight="1">
      <c r="A15" s="117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17"/>
      <c r="O15" s="117"/>
    </row>
    <row r="16" spans="1:15" ht="12.75">
      <c r="A16" s="117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17"/>
      <c r="O16" s="117"/>
    </row>
    <row r="17" spans="1:15" ht="12.7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</row>
    <row r="18" spans="1:15" ht="12.7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</row>
    <row r="19" spans="1:15" ht="12.7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</row>
    <row r="20" spans="1:15" ht="12.7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</row>
    <row r="21" spans="1:15" ht="12.7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</row>
    <row r="22" spans="1:15" ht="12.7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</row>
    <row r="23" spans="1:13" ht="12.7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</sheetData>
  <sheetProtection/>
  <mergeCells count="18">
    <mergeCell ref="B5:M5"/>
    <mergeCell ref="J10:J11"/>
    <mergeCell ref="F8:J8"/>
    <mergeCell ref="L9:M9"/>
    <mergeCell ref="B8:B11"/>
    <mergeCell ref="C8:C11"/>
    <mergeCell ref="D8:D11"/>
    <mergeCell ref="K9:K11"/>
    <mergeCell ref="H10:H11"/>
    <mergeCell ref="G10:G11"/>
    <mergeCell ref="M10:M11"/>
    <mergeCell ref="I10:I11"/>
    <mergeCell ref="B14:C14"/>
    <mergeCell ref="F9:F11"/>
    <mergeCell ref="G9:J9"/>
    <mergeCell ref="E8:E11"/>
    <mergeCell ref="L10:L11"/>
    <mergeCell ref="K8:M8"/>
  </mergeCells>
  <printOptions horizontalCentered="1"/>
  <pageMargins left="0.31496062992125984" right="0.5118110236220472" top="0.5" bottom="0.7874015748031497" header="0.5118110236220472" footer="0.5118110236220472"/>
  <pageSetup fitToHeight="1" fitToWidth="1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0"/>
  <sheetViews>
    <sheetView showGridLines="0" zoomScalePageLayoutView="0" workbookViewId="0" topLeftCell="A1">
      <selection activeCell="AA7" sqref="AA7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8" width="11" style="1" customWidth="1"/>
    <col min="9" max="9" width="11.33203125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12" t="s">
        <v>435</v>
      </c>
      <c r="O1" s="212"/>
      <c r="P1" s="212"/>
      <c r="Q1" s="212"/>
      <c r="R1" s="212"/>
      <c r="S1" s="212"/>
      <c r="T1" s="212"/>
      <c r="U1" s="8"/>
      <c r="V1" s="8"/>
      <c r="W1" s="7"/>
    </row>
    <row r="2" spans="1:23" ht="21.75" customHeight="1">
      <c r="A2" s="213" t="s">
        <v>357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7"/>
    </row>
    <row r="3" ht="6.75" customHeight="1"/>
    <row r="4" spans="1:23" ht="12.75" customHeight="1">
      <c r="A4" s="210" t="s">
        <v>1</v>
      </c>
      <c r="B4" s="210" t="s">
        <v>2</v>
      </c>
      <c r="C4" s="210" t="s">
        <v>68</v>
      </c>
      <c r="D4" s="210" t="s">
        <v>4</v>
      </c>
      <c r="E4" s="210"/>
      <c r="F4" s="210"/>
      <c r="G4" s="210"/>
      <c r="H4" s="210" t="s">
        <v>34</v>
      </c>
      <c r="I4" s="210" t="s">
        <v>39</v>
      </c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</row>
    <row r="5" spans="1:23" ht="12.75" customHeight="1">
      <c r="A5" s="210"/>
      <c r="B5" s="210"/>
      <c r="C5" s="210"/>
      <c r="D5" s="210"/>
      <c r="E5" s="210"/>
      <c r="F5" s="210"/>
      <c r="G5" s="210"/>
      <c r="H5" s="210"/>
      <c r="I5" s="210" t="s">
        <v>36</v>
      </c>
      <c r="J5" s="210" t="s">
        <v>30</v>
      </c>
      <c r="K5" s="210"/>
      <c r="L5" s="210"/>
      <c r="M5" s="210"/>
      <c r="N5" s="210"/>
      <c r="O5" s="210"/>
      <c r="P5" s="210"/>
      <c r="Q5" s="210"/>
      <c r="R5" s="210" t="s">
        <v>33</v>
      </c>
      <c r="S5" s="210" t="s">
        <v>30</v>
      </c>
      <c r="T5" s="210"/>
      <c r="U5" s="210"/>
      <c r="V5" s="210"/>
      <c r="W5" s="210"/>
    </row>
    <row r="6" spans="1:23" ht="12.75" customHeight="1">
      <c r="A6" s="210"/>
      <c r="B6" s="210"/>
      <c r="C6" s="210"/>
      <c r="D6" s="210"/>
      <c r="E6" s="210"/>
      <c r="F6" s="210"/>
      <c r="G6" s="210"/>
      <c r="H6" s="210"/>
      <c r="I6" s="210"/>
      <c r="J6" s="210" t="s">
        <v>67</v>
      </c>
      <c r="K6" s="210" t="s">
        <v>30</v>
      </c>
      <c r="L6" s="210"/>
      <c r="M6" s="210" t="s">
        <v>29</v>
      </c>
      <c r="N6" s="210" t="s">
        <v>28</v>
      </c>
      <c r="O6" s="210" t="s">
        <v>27</v>
      </c>
      <c r="P6" s="210" t="s">
        <v>43</v>
      </c>
      <c r="Q6" s="210" t="s">
        <v>40</v>
      </c>
      <c r="R6" s="210"/>
      <c r="S6" s="210" t="s">
        <v>32</v>
      </c>
      <c r="T6" s="210" t="s">
        <v>31</v>
      </c>
      <c r="U6" s="210"/>
      <c r="V6" s="210" t="s">
        <v>35</v>
      </c>
      <c r="W6" s="210" t="s">
        <v>41</v>
      </c>
    </row>
    <row r="7" spans="1:23" ht="61.5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173" t="s">
        <v>25</v>
      </c>
      <c r="L7" s="173" t="s">
        <v>66</v>
      </c>
      <c r="M7" s="210"/>
      <c r="N7" s="210"/>
      <c r="O7" s="210"/>
      <c r="P7" s="210"/>
      <c r="Q7" s="210"/>
      <c r="R7" s="210"/>
      <c r="S7" s="210"/>
      <c r="T7" s="210" t="s">
        <v>26</v>
      </c>
      <c r="U7" s="210"/>
      <c r="V7" s="210"/>
      <c r="W7" s="210"/>
    </row>
    <row r="8" spans="1:23" ht="12.75">
      <c r="A8" s="174" t="s">
        <v>5</v>
      </c>
      <c r="B8" s="174" t="s">
        <v>6</v>
      </c>
      <c r="C8" s="174" t="s">
        <v>7</v>
      </c>
      <c r="D8" s="211" t="s">
        <v>8</v>
      </c>
      <c r="E8" s="211"/>
      <c r="F8" s="211"/>
      <c r="G8" s="211"/>
      <c r="H8" s="174" t="s">
        <v>9</v>
      </c>
      <c r="I8" s="174" t="s">
        <v>46</v>
      </c>
      <c r="J8" s="174" t="s">
        <v>45</v>
      </c>
      <c r="K8" s="174" t="s">
        <v>44</v>
      </c>
      <c r="L8" s="174" t="s">
        <v>65</v>
      </c>
      <c r="M8" s="174" t="s">
        <v>64</v>
      </c>
      <c r="N8" s="174" t="s">
        <v>63</v>
      </c>
      <c r="O8" s="174" t="s">
        <v>62</v>
      </c>
      <c r="P8" s="174" t="s">
        <v>61</v>
      </c>
      <c r="Q8" s="174" t="s">
        <v>60</v>
      </c>
      <c r="R8" s="174" t="s">
        <v>59</v>
      </c>
      <c r="S8" s="174" t="s">
        <v>58</v>
      </c>
      <c r="T8" s="211" t="s">
        <v>57</v>
      </c>
      <c r="U8" s="211"/>
      <c r="V8" s="174" t="s">
        <v>56</v>
      </c>
      <c r="W8" s="174" t="s">
        <v>55</v>
      </c>
    </row>
    <row r="9" spans="1:23" ht="12.75" customHeight="1">
      <c r="A9" s="210" t="s">
        <v>157</v>
      </c>
      <c r="B9" s="210" t="s">
        <v>42</v>
      </c>
      <c r="C9" s="210" t="s">
        <v>42</v>
      </c>
      <c r="D9" s="207" t="s">
        <v>367</v>
      </c>
      <c r="E9" s="207"/>
      <c r="F9" s="207" t="s">
        <v>54</v>
      </c>
      <c r="G9" s="207"/>
      <c r="H9" s="175">
        <v>46000</v>
      </c>
      <c r="I9" s="175">
        <v>46000</v>
      </c>
      <c r="J9" s="175">
        <v>41000</v>
      </c>
      <c r="K9" s="175">
        <v>5000</v>
      </c>
      <c r="L9" s="175">
        <v>36000</v>
      </c>
      <c r="M9" s="175">
        <v>0</v>
      </c>
      <c r="N9" s="175">
        <v>5000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209">
        <v>0</v>
      </c>
      <c r="U9" s="209"/>
      <c r="V9" s="175">
        <v>0</v>
      </c>
      <c r="W9" s="175">
        <v>0</v>
      </c>
    </row>
    <row r="10" spans="1:23" ht="12.75" customHeight="1">
      <c r="A10" s="210"/>
      <c r="B10" s="210"/>
      <c r="C10" s="210"/>
      <c r="D10" s="207"/>
      <c r="E10" s="207"/>
      <c r="F10" s="207" t="s">
        <v>53</v>
      </c>
      <c r="G10" s="207"/>
      <c r="H10" s="175">
        <v>-6000</v>
      </c>
      <c r="I10" s="175">
        <v>-6000</v>
      </c>
      <c r="J10" s="175">
        <v>-6000</v>
      </c>
      <c r="K10" s="175">
        <v>0</v>
      </c>
      <c r="L10" s="175">
        <v>-6000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209">
        <v>0</v>
      </c>
      <c r="U10" s="209"/>
      <c r="V10" s="175">
        <v>0</v>
      </c>
      <c r="W10" s="175">
        <v>0</v>
      </c>
    </row>
    <row r="11" spans="1:23" ht="12.75" customHeight="1">
      <c r="A11" s="210"/>
      <c r="B11" s="210"/>
      <c r="C11" s="210"/>
      <c r="D11" s="207"/>
      <c r="E11" s="207"/>
      <c r="F11" s="207" t="s">
        <v>52</v>
      </c>
      <c r="G11" s="207"/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209">
        <v>0</v>
      </c>
      <c r="U11" s="209"/>
      <c r="V11" s="175">
        <v>0</v>
      </c>
      <c r="W11" s="175">
        <v>0</v>
      </c>
    </row>
    <row r="12" spans="1:23" ht="12.75" customHeight="1">
      <c r="A12" s="210"/>
      <c r="B12" s="210"/>
      <c r="C12" s="210"/>
      <c r="D12" s="207"/>
      <c r="E12" s="207"/>
      <c r="F12" s="207" t="s">
        <v>51</v>
      </c>
      <c r="G12" s="207"/>
      <c r="H12" s="175">
        <v>40000</v>
      </c>
      <c r="I12" s="175">
        <v>40000</v>
      </c>
      <c r="J12" s="175">
        <v>35000</v>
      </c>
      <c r="K12" s="175">
        <v>5000</v>
      </c>
      <c r="L12" s="175">
        <v>30000</v>
      </c>
      <c r="M12" s="175">
        <v>0</v>
      </c>
      <c r="N12" s="175">
        <v>5000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209">
        <v>0</v>
      </c>
      <c r="U12" s="209"/>
      <c r="V12" s="175">
        <v>0</v>
      </c>
      <c r="W12" s="175">
        <v>0</v>
      </c>
    </row>
    <row r="13" spans="1:23" ht="12.75" customHeight="1">
      <c r="A13" s="210" t="s">
        <v>42</v>
      </c>
      <c r="B13" s="210" t="s">
        <v>156</v>
      </c>
      <c r="C13" s="210" t="s">
        <v>42</v>
      </c>
      <c r="D13" s="207" t="s">
        <v>371</v>
      </c>
      <c r="E13" s="207"/>
      <c r="F13" s="207" t="s">
        <v>54</v>
      </c>
      <c r="G13" s="207"/>
      <c r="H13" s="175">
        <v>16000</v>
      </c>
      <c r="I13" s="175">
        <v>16000</v>
      </c>
      <c r="J13" s="175">
        <v>16000</v>
      </c>
      <c r="K13" s="175">
        <v>0</v>
      </c>
      <c r="L13" s="175">
        <v>16000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209">
        <v>0</v>
      </c>
      <c r="U13" s="209"/>
      <c r="V13" s="175">
        <v>0</v>
      </c>
      <c r="W13" s="175">
        <v>0</v>
      </c>
    </row>
    <row r="14" spans="1:23" ht="12.75" customHeight="1">
      <c r="A14" s="210"/>
      <c r="B14" s="210"/>
      <c r="C14" s="210"/>
      <c r="D14" s="207"/>
      <c r="E14" s="207"/>
      <c r="F14" s="207" t="s">
        <v>53</v>
      </c>
      <c r="G14" s="207"/>
      <c r="H14" s="175">
        <v>-6000</v>
      </c>
      <c r="I14" s="175">
        <v>-6000</v>
      </c>
      <c r="J14" s="175">
        <v>-6000</v>
      </c>
      <c r="K14" s="175">
        <v>0</v>
      </c>
      <c r="L14" s="175">
        <v>-6000</v>
      </c>
      <c r="M14" s="175">
        <v>0</v>
      </c>
      <c r="N14" s="175">
        <v>0</v>
      </c>
      <c r="O14" s="175">
        <v>0</v>
      </c>
      <c r="P14" s="175">
        <v>0</v>
      </c>
      <c r="Q14" s="175">
        <v>0</v>
      </c>
      <c r="R14" s="175">
        <v>0</v>
      </c>
      <c r="S14" s="175">
        <v>0</v>
      </c>
      <c r="T14" s="209">
        <v>0</v>
      </c>
      <c r="U14" s="209"/>
      <c r="V14" s="175">
        <v>0</v>
      </c>
      <c r="W14" s="175">
        <v>0</v>
      </c>
    </row>
    <row r="15" spans="1:23" ht="12.75" customHeight="1">
      <c r="A15" s="210"/>
      <c r="B15" s="210"/>
      <c r="C15" s="210"/>
      <c r="D15" s="207"/>
      <c r="E15" s="207"/>
      <c r="F15" s="207" t="s">
        <v>52</v>
      </c>
      <c r="G15" s="207"/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209">
        <v>0</v>
      </c>
      <c r="U15" s="209"/>
      <c r="V15" s="175">
        <v>0</v>
      </c>
      <c r="W15" s="175">
        <v>0</v>
      </c>
    </row>
    <row r="16" spans="1:23" ht="12.75" customHeight="1">
      <c r="A16" s="210"/>
      <c r="B16" s="210"/>
      <c r="C16" s="210"/>
      <c r="D16" s="207"/>
      <c r="E16" s="207"/>
      <c r="F16" s="207" t="s">
        <v>51</v>
      </c>
      <c r="G16" s="207"/>
      <c r="H16" s="175">
        <v>10000</v>
      </c>
      <c r="I16" s="175">
        <v>10000</v>
      </c>
      <c r="J16" s="175">
        <v>10000</v>
      </c>
      <c r="K16" s="175">
        <v>0</v>
      </c>
      <c r="L16" s="175">
        <v>10000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209">
        <v>0</v>
      </c>
      <c r="U16" s="209"/>
      <c r="V16" s="175">
        <v>0</v>
      </c>
      <c r="W16" s="175">
        <v>0</v>
      </c>
    </row>
    <row r="17" spans="1:23" ht="12.75" customHeight="1">
      <c r="A17" s="210" t="s">
        <v>320</v>
      </c>
      <c r="B17" s="210" t="s">
        <v>42</v>
      </c>
      <c r="C17" s="210" t="s">
        <v>42</v>
      </c>
      <c r="D17" s="207" t="s">
        <v>321</v>
      </c>
      <c r="E17" s="207"/>
      <c r="F17" s="207" t="s">
        <v>54</v>
      </c>
      <c r="G17" s="207"/>
      <c r="H17" s="175">
        <v>9077755</v>
      </c>
      <c r="I17" s="175">
        <v>7056640</v>
      </c>
      <c r="J17" s="175">
        <v>6541452</v>
      </c>
      <c r="K17" s="175">
        <v>1687548</v>
      </c>
      <c r="L17" s="175">
        <v>4853904</v>
      </c>
      <c r="M17" s="175">
        <v>495188</v>
      </c>
      <c r="N17" s="175">
        <v>20000</v>
      </c>
      <c r="O17" s="175">
        <v>0</v>
      </c>
      <c r="P17" s="175">
        <v>0</v>
      </c>
      <c r="Q17" s="175">
        <v>0</v>
      </c>
      <c r="R17" s="175">
        <v>2021115</v>
      </c>
      <c r="S17" s="175">
        <v>2021115</v>
      </c>
      <c r="T17" s="209">
        <v>0</v>
      </c>
      <c r="U17" s="209"/>
      <c r="V17" s="175">
        <v>0</v>
      </c>
      <c r="W17" s="175">
        <v>0</v>
      </c>
    </row>
    <row r="18" spans="1:23" ht="12.75" customHeight="1">
      <c r="A18" s="210"/>
      <c r="B18" s="210"/>
      <c r="C18" s="210"/>
      <c r="D18" s="207"/>
      <c r="E18" s="207"/>
      <c r="F18" s="207" t="s">
        <v>53</v>
      </c>
      <c r="G18" s="207"/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209">
        <v>0</v>
      </c>
      <c r="U18" s="209"/>
      <c r="V18" s="175">
        <v>0</v>
      </c>
      <c r="W18" s="175">
        <v>0</v>
      </c>
    </row>
    <row r="19" spans="1:23" ht="12.75" customHeight="1">
      <c r="A19" s="210"/>
      <c r="B19" s="210"/>
      <c r="C19" s="210"/>
      <c r="D19" s="207"/>
      <c r="E19" s="207"/>
      <c r="F19" s="207" t="s">
        <v>52</v>
      </c>
      <c r="G19" s="207"/>
      <c r="H19" s="175">
        <v>277277</v>
      </c>
      <c r="I19" s="175">
        <v>277277</v>
      </c>
      <c r="J19" s="175">
        <v>218314</v>
      </c>
      <c r="K19" s="175">
        <v>0</v>
      </c>
      <c r="L19" s="175">
        <v>218314</v>
      </c>
      <c r="M19" s="175">
        <v>58963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209">
        <v>0</v>
      </c>
      <c r="U19" s="209"/>
      <c r="V19" s="175">
        <v>0</v>
      </c>
      <c r="W19" s="175">
        <v>0</v>
      </c>
    </row>
    <row r="20" spans="1:23" ht="12.75" customHeight="1">
      <c r="A20" s="210"/>
      <c r="B20" s="210"/>
      <c r="C20" s="210"/>
      <c r="D20" s="207"/>
      <c r="E20" s="207"/>
      <c r="F20" s="207" t="s">
        <v>51</v>
      </c>
      <c r="G20" s="207"/>
      <c r="H20" s="175">
        <v>9355032</v>
      </c>
      <c r="I20" s="175">
        <v>7333917</v>
      </c>
      <c r="J20" s="175">
        <v>6759766</v>
      </c>
      <c r="K20" s="175">
        <v>1687548</v>
      </c>
      <c r="L20" s="175">
        <v>5072218</v>
      </c>
      <c r="M20" s="175">
        <v>554151</v>
      </c>
      <c r="N20" s="175">
        <v>20000</v>
      </c>
      <c r="O20" s="175">
        <v>0</v>
      </c>
      <c r="P20" s="175">
        <v>0</v>
      </c>
      <c r="Q20" s="175">
        <v>0</v>
      </c>
      <c r="R20" s="175">
        <v>2021115</v>
      </c>
      <c r="S20" s="175">
        <v>2021115</v>
      </c>
      <c r="T20" s="209">
        <v>0</v>
      </c>
      <c r="U20" s="209"/>
      <c r="V20" s="175">
        <v>0</v>
      </c>
      <c r="W20" s="175">
        <v>0</v>
      </c>
    </row>
    <row r="21" spans="1:23" ht="12.75" customHeight="1">
      <c r="A21" s="210" t="s">
        <v>42</v>
      </c>
      <c r="B21" s="210" t="s">
        <v>323</v>
      </c>
      <c r="C21" s="210" t="s">
        <v>42</v>
      </c>
      <c r="D21" s="207" t="s">
        <v>324</v>
      </c>
      <c r="E21" s="207"/>
      <c r="F21" s="207" t="s">
        <v>54</v>
      </c>
      <c r="G21" s="207"/>
      <c r="H21" s="175">
        <v>2112556</v>
      </c>
      <c r="I21" s="175">
        <v>2112556</v>
      </c>
      <c r="J21" s="175">
        <v>1617368</v>
      </c>
      <c r="K21" s="175">
        <v>0</v>
      </c>
      <c r="L21" s="175">
        <v>1617368</v>
      </c>
      <c r="M21" s="175">
        <v>495188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209">
        <v>0</v>
      </c>
      <c r="U21" s="209"/>
      <c r="V21" s="175">
        <v>0</v>
      </c>
      <c r="W21" s="175">
        <v>0</v>
      </c>
    </row>
    <row r="22" spans="1:23" ht="12.75" customHeight="1">
      <c r="A22" s="210"/>
      <c r="B22" s="210"/>
      <c r="C22" s="210"/>
      <c r="D22" s="207"/>
      <c r="E22" s="207"/>
      <c r="F22" s="207" t="s">
        <v>53</v>
      </c>
      <c r="G22" s="207"/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209">
        <v>0</v>
      </c>
      <c r="U22" s="209"/>
      <c r="V22" s="175">
        <v>0</v>
      </c>
      <c r="W22" s="175">
        <v>0</v>
      </c>
    </row>
    <row r="23" spans="1:23" ht="12.75" customHeight="1">
      <c r="A23" s="210"/>
      <c r="B23" s="210"/>
      <c r="C23" s="210"/>
      <c r="D23" s="207"/>
      <c r="E23" s="207"/>
      <c r="F23" s="207" t="s">
        <v>52</v>
      </c>
      <c r="G23" s="207"/>
      <c r="H23" s="175">
        <v>210649</v>
      </c>
      <c r="I23" s="175">
        <v>210649</v>
      </c>
      <c r="J23" s="175">
        <v>151686</v>
      </c>
      <c r="K23" s="175">
        <v>0</v>
      </c>
      <c r="L23" s="175">
        <v>151686</v>
      </c>
      <c r="M23" s="175">
        <v>58963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209">
        <v>0</v>
      </c>
      <c r="U23" s="209"/>
      <c r="V23" s="175">
        <v>0</v>
      </c>
      <c r="W23" s="175">
        <v>0</v>
      </c>
    </row>
    <row r="24" spans="1:23" ht="12.75" customHeight="1">
      <c r="A24" s="210"/>
      <c r="B24" s="210"/>
      <c r="C24" s="210"/>
      <c r="D24" s="207"/>
      <c r="E24" s="207"/>
      <c r="F24" s="207" t="s">
        <v>51</v>
      </c>
      <c r="G24" s="207"/>
      <c r="H24" s="175">
        <v>2323205</v>
      </c>
      <c r="I24" s="175">
        <v>2323205</v>
      </c>
      <c r="J24" s="175">
        <v>1769054</v>
      </c>
      <c r="K24" s="175">
        <v>0</v>
      </c>
      <c r="L24" s="175">
        <v>1769054</v>
      </c>
      <c r="M24" s="175">
        <v>554151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175">
        <v>0</v>
      </c>
      <c r="T24" s="209">
        <v>0</v>
      </c>
      <c r="U24" s="209"/>
      <c r="V24" s="175">
        <v>0</v>
      </c>
      <c r="W24" s="175">
        <v>0</v>
      </c>
    </row>
    <row r="25" spans="1:23" ht="12.75" customHeight="1">
      <c r="A25" s="210" t="s">
        <v>42</v>
      </c>
      <c r="B25" s="210" t="s">
        <v>341</v>
      </c>
      <c r="C25" s="210" t="s">
        <v>42</v>
      </c>
      <c r="D25" s="207" t="s">
        <v>342</v>
      </c>
      <c r="E25" s="207"/>
      <c r="F25" s="207" t="s">
        <v>54</v>
      </c>
      <c r="G25" s="207"/>
      <c r="H25" s="175">
        <v>6863916</v>
      </c>
      <c r="I25" s="175">
        <v>4842801</v>
      </c>
      <c r="J25" s="175">
        <v>4822801</v>
      </c>
      <c r="K25" s="175">
        <v>1686265</v>
      </c>
      <c r="L25" s="175">
        <v>3136536</v>
      </c>
      <c r="M25" s="175">
        <v>0</v>
      </c>
      <c r="N25" s="175">
        <v>20000</v>
      </c>
      <c r="O25" s="175">
        <v>0</v>
      </c>
      <c r="P25" s="175">
        <v>0</v>
      </c>
      <c r="Q25" s="175">
        <v>0</v>
      </c>
      <c r="R25" s="175">
        <v>2021115</v>
      </c>
      <c r="S25" s="175">
        <v>2021115</v>
      </c>
      <c r="T25" s="209">
        <v>0</v>
      </c>
      <c r="U25" s="209"/>
      <c r="V25" s="175">
        <v>0</v>
      </c>
      <c r="W25" s="175">
        <v>0</v>
      </c>
    </row>
    <row r="26" spans="1:23" ht="12.75" customHeight="1">
      <c r="A26" s="210"/>
      <c r="B26" s="210"/>
      <c r="C26" s="210"/>
      <c r="D26" s="207"/>
      <c r="E26" s="207"/>
      <c r="F26" s="207" t="s">
        <v>53</v>
      </c>
      <c r="G26" s="207"/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209">
        <v>0</v>
      </c>
      <c r="U26" s="209"/>
      <c r="V26" s="175">
        <v>0</v>
      </c>
      <c r="W26" s="175">
        <v>0</v>
      </c>
    </row>
    <row r="27" spans="1:23" ht="12.75" customHeight="1">
      <c r="A27" s="210"/>
      <c r="B27" s="210"/>
      <c r="C27" s="210"/>
      <c r="D27" s="207"/>
      <c r="E27" s="207"/>
      <c r="F27" s="207" t="s">
        <v>52</v>
      </c>
      <c r="G27" s="207"/>
      <c r="H27" s="175">
        <v>66628</v>
      </c>
      <c r="I27" s="175">
        <v>66628</v>
      </c>
      <c r="J27" s="175">
        <v>66628</v>
      </c>
      <c r="K27" s="175">
        <v>0</v>
      </c>
      <c r="L27" s="175">
        <v>66628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209">
        <v>0</v>
      </c>
      <c r="U27" s="209"/>
      <c r="V27" s="175">
        <v>0</v>
      </c>
      <c r="W27" s="175">
        <v>0</v>
      </c>
    </row>
    <row r="28" spans="1:23" ht="12.75" customHeight="1">
      <c r="A28" s="210"/>
      <c r="B28" s="210"/>
      <c r="C28" s="210"/>
      <c r="D28" s="207"/>
      <c r="E28" s="207"/>
      <c r="F28" s="207" t="s">
        <v>51</v>
      </c>
      <c r="G28" s="207"/>
      <c r="H28" s="175">
        <v>6930544</v>
      </c>
      <c r="I28" s="175">
        <v>4909429</v>
      </c>
      <c r="J28" s="175">
        <v>4889429</v>
      </c>
      <c r="K28" s="175">
        <v>1686265</v>
      </c>
      <c r="L28" s="175">
        <v>3203164</v>
      </c>
      <c r="M28" s="175">
        <v>0</v>
      </c>
      <c r="N28" s="175">
        <v>20000</v>
      </c>
      <c r="O28" s="175">
        <v>0</v>
      </c>
      <c r="P28" s="175">
        <v>0</v>
      </c>
      <c r="Q28" s="175">
        <v>0</v>
      </c>
      <c r="R28" s="175">
        <v>2021115</v>
      </c>
      <c r="S28" s="175">
        <v>2021115</v>
      </c>
      <c r="T28" s="209">
        <v>0</v>
      </c>
      <c r="U28" s="209"/>
      <c r="V28" s="175">
        <v>0</v>
      </c>
      <c r="W28" s="175">
        <v>0</v>
      </c>
    </row>
    <row r="29" spans="1:23" ht="12.75" customHeight="1">
      <c r="A29" s="210" t="s">
        <v>380</v>
      </c>
      <c r="B29" s="210" t="s">
        <v>42</v>
      </c>
      <c r="C29" s="210" t="s">
        <v>42</v>
      </c>
      <c r="D29" s="207" t="s">
        <v>381</v>
      </c>
      <c r="E29" s="207"/>
      <c r="F29" s="207" t="s">
        <v>54</v>
      </c>
      <c r="G29" s="207"/>
      <c r="H29" s="175">
        <v>6955886</v>
      </c>
      <c r="I29" s="175">
        <v>6820092</v>
      </c>
      <c r="J29" s="175">
        <v>4760509</v>
      </c>
      <c r="K29" s="175">
        <v>4300776</v>
      </c>
      <c r="L29" s="175">
        <v>459733</v>
      </c>
      <c r="M29" s="175">
        <v>0</v>
      </c>
      <c r="N29" s="175">
        <v>195600</v>
      </c>
      <c r="O29" s="175">
        <v>1863983</v>
      </c>
      <c r="P29" s="175">
        <v>0</v>
      </c>
      <c r="Q29" s="175">
        <v>0</v>
      </c>
      <c r="R29" s="175">
        <v>135794</v>
      </c>
      <c r="S29" s="175">
        <v>135794</v>
      </c>
      <c r="T29" s="209">
        <v>135794</v>
      </c>
      <c r="U29" s="209"/>
      <c r="V29" s="175">
        <v>0</v>
      </c>
      <c r="W29" s="175">
        <v>0</v>
      </c>
    </row>
    <row r="30" spans="1:23" ht="12.75" customHeight="1">
      <c r="A30" s="210"/>
      <c r="B30" s="210"/>
      <c r="C30" s="210"/>
      <c r="D30" s="207"/>
      <c r="E30" s="207"/>
      <c r="F30" s="207" t="s">
        <v>53</v>
      </c>
      <c r="G30" s="207"/>
      <c r="H30" s="175">
        <v>-12728</v>
      </c>
      <c r="I30" s="175">
        <v>-12728</v>
      </c>
      <c r="J30" s="175">
        <v>-12728</v>
      </c>
      <c r="K30" s="175">
        <v>-12728</v>
      </c>
      <c r="L30" s="175">
        <v>0</v>
      </c>
      <c r="M30" s="175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209">
        <v>0</v>
      </c>
      <c r="U30" s="209"/>
      <c r="V30" s="175">
        <v>0</v>
      </c>
      <c r="W30" s="175">
        <v>0</v>
      </c>
    </row>
    <row r="31" spans="1:23" ht="12.75" customHeight="1">
      <c r="A31" s="210"/>
      <c r="B31" s="210"/>
      <c r="C31" s="210"/>
      <c r="D31" s="207"/>
      <c r="E31" s="207"/>
      <c r="F31" s="207" t="s">
        <v>52</v>
      </c>
      <c r="G31" s="207"/>
      <c r="H31" s="175">
        <v>94439</v>
      </c>
      <c r="I31" s="175">
        <v>94439</v>
      </c>
      <c r="J31" s="175">
        <v>94439</v>
      </c>
      <c r="K31" s="175">
        <v>94439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209">
        <v>0</v>
      </c>
      <c r="U31" s="209"/>
      <c r="V31" s="175">
        <v>0</v>
      </c>
      <c r="W31" s="175">
        <v>0</v>
      </c>
    </row>
    <row r="32" spans="1:23" ht="12.75" customHeight="1">
      <c r="A32" s="210"/>
      <c r="B32" s="210"/>
      <c r="C32" s="210"/>
      <c r="D32" s="207"/>
      <c r="E32" s="207"/>
      <c r="F32" s="207" t="s">
        <v>51</v>
      </c>
      <c r="G32" s="207"/>
      <c r="H32" s="175">
        <v>7037597</v>
      </c>
      <c r="I32" s="175">
        <v>6901803</v>
      </c>
      <c r="J32" s="175">
        <v>4842220</v>
      </c>
      <c r="K32" s="175">
        <v>4382487</v>
      </c>
      <c r="L32" s="175">
        <v>459733</v>
      </c>
      <c r="M32" s="175">
        <v>0</v>
      </c>
      <c r="N32" s="175">
        <v>195600</v>
      </c>
      <c r="O32" s="175">
        <v>1863983</v>
      </c>
      <c r="P32" s="175">
        <v>0</v>
      </c>
      <c r="Q32" s="175">
        <v>0</v>
      </c>
      <c r="R32" s="175">
        <v>135794</v>
      </c>
      <c r="S32" s="175">
        <v>135794</v>
      </c>
      <c r="T32" s="209">
        <v>135794</v>
      </c>
      <c r="U32" s="209"/>
      <c r="V32" s="175">
        <v>0</v>
      </c>
      <c r="W32" s="175">
        <v>0</v>
      </c>
    </row>
    <row r="33" spans="1:23" ht="12.75" customHeight="1">
      <c r="A33" s="210" t="s">
        <v>42</v>
      </c>
      <c r="B33" s="210" t="s">
        <v>386</v>
      </c>
      <c r="C33" s="210" t="s">
        <v>42</v>
      </c>
      <c r="D33" s="207" t="s">
        <v>387</v>
      </c>
      <c r="E33" s="207"/>
      <c r="F33" s="207" t="s">
        <v>54</v>
      </c>
      <c r="G33" s="207"/>
      <c r="H33" s="175">
        <v>4727109</v>
      </c>
      <c r="I33" s="175">
        <v>4727109</v>
      </c>
      <c r="J33" s="175">
        <v>4538509</v>
      </c>
      <c r="K33" s="175">
        <v>4300776</v>
      </c>
      <c r="L33" s="175">
        <v>237733</v>
      </c>
      <c r="M33" s="175">
        <v>0</v>
      </c>
      <c r="N33" s="175">
        <v>188600</v>
      </c>
      <c r="O33" s="175">
        <v>0</v>
      </c>
      <c r="P33" s="175">
        <v>0</v>
      </c>
      <c r="Q33" s="175">
        <v>0</v>
      </c>
      <c r="R33" s="175">
        <v>0</v>
      </c>
      <c r="S33" s="175">
        <v>0</v>
      </c>
      <c r="T33" s="209">
        <v>0</v>
      </c>
      <c r="U33" s="209"/>
      <c r="V33" s="175">
        <v>0</v>
      </c>
      <c r="W33" s="175">
        <v>0</v>
      </c>
    </row>
    <row r="34" spans="1:23" ht="12.75" customHeight="1">
      <c r="A34" s="210"/>
      <c r="B34" s="210"/>
      <c r="C34" s="210"/>
      <c r="D34" s="207"/>
      <c r="E34" s="207"/>
      <c r="F34" s="207" t="s">
        <v>53</v>
      </c>
      <c r="G34" s="207"/>
      <c r="H34" s="175">
        <v>-12728</v>
      </c>
      <c r="I34" s="175">
        <v>-12728</v>
      </c>
      <c r="J34" s="175">
        <v>-12728</v>
      </c>
      <c r="K34" s="175">
        <v>-12728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209">
        <v>0</v>
      </c>
      <c r="U34" s="209"/>
      <c r="V34" s="175">
        <v>0</v>
      </c>
      <c r="W34" s="175">
        <v>0</v>
      </c>
    </row>
    <row r="35" spans="1:23" ht="12.75" customHeight="1">
      <c r="A35" s="210"/>
      <c r="B35" s="210"/>
      <c r="C35" s="210"/>
      <c r="D35" s="207"/>
      <c r="E35" s="207"/>
      <c r="F35" s="207" t="s">
        <v>52</v>
      </c>
      <c r="G35" s="207"/>
      <c r="H35" s="175">
        <v>94439</v>
      </c>
      <c r="I35" s="175">
        <v>94439</v>
      </c>
      <c r="J35" s="175">
        <v>94439</v>
      </c>
      <c r="K35" s="175">
        <v>94439</v>
      </c>
      <c r="L35" s="175">
        <v>0</v>
      </c>
      <c r="M35" s="175">
        <v>0</v>
      </c>
      <c r="N35" s="175">
        <v>0</v>
      </c>
      <c r="O35" s="175">
        <v>0</v>
      </c>
      <c r="P35" s="175">
        <v>0</v>
      </c>
      <c r="Q35" s="175">
        <v>0</v>
      </c>
      <c r="R35" s="175">
        <v>0</v>
      </c>
      <c r="S35" s="175">
        <v>0</v>
      </c>
      <c r="T35" s="209">
        <v>0</v>
      </c>
      <c r="U35" s="209"/>
      <c r="V35" s="175">
        <v>0</v>
      </c>
      <c r="W35" s="175">
        <v>0</v>
      </c>
    </row>
    <row r="36" spans="1:23" ht="12.75" customHeight="1">
      <c r="A36" s="210"/>
      <c r="B36" s="210"/>
      <c r="C36" s="210"/>
      <c r="D36" s="207"/>
      <c r="E36" s="207"/>
      <c r="F36" s="207" t="s">
        <v>51</v>
      </c>
      <c r="G36" s="207"/>
      <c r="H36" s="175">
        <v>4808820</v>
      </c>
      <c r="I36" s="175">
        <v>4808820</v>
      </c>
      <c r="J36" s="175">
        <v>4620220</v>
      </c>
      <c r="K36" s="175">
        <v>4382487</v>
      </c>
      <c r="L36" s="175">
        <v>237733</v>
      </c>
      <c r="M36" s="175">
        <v>0</v>
      </c>
      <c r="N36" s="175">
        <v>188600</v>
      </c>
      <c r="O36" s="175">
        <v>0</v>
      </c>
      <c r="P36" s="175">
        <v>0</v>
      </c>
      <c r="Q36" s="175">
        <v>0</v>
      </c>
      <c r="R36" s="175">
        <v>0</v>
      </c>
      <c r="S36" s="175">
        <v>0</v>
      </c>
      <c r="T36" s="209">
        <v>0</v>
      </c>
      <c r="U36" s="209"/>
      <c r="V36" s="175">
        <v>0</v>
      </c>
      <c r="W36" s="175">
        <v>0</v>
      </c>
    </row>
    <row r="37" spans="1:23" ht="12.75" customHeight="1">
      <c r="A37" s="210" t="s">
        <v>38</v>
      </c>
      <c r="B37" s="210" t="s">
        <v>42</v>
      </c>
      <c r="C37" s="210" t="s">
        <v>42</v>
      </c>
      <c r="D37" s="207" t="s">
        <v>13</v>
      </c>
      <c r="E37" s="207"/>
      <c r="F37" s="207" t="s">
        <v>54</v>
      </c>
      <c r="G37" s="207"/>
      <c r="H37" s="175">
        <v>28409999</v>
      </c>
      <c r="I37" s="175">
        <v>26814610</v>
      </c>
      <c r="J37" s="175">
        <v>23828469</v>
      </c>
      <c r="K37" s="175">
        <v>21228588</v>
      </c>
      <c r="L37" s="175">
        <v>2599881</v>
      </c>
      <c r="M37" s="175">
        <v>1630000</v>
      </c>
      <c r="N37" s="175">
        <v>496200</v>
      </c>
      <c r="O37" s="175">
        <v>859941</v>
      </c>
      <c r="P37" s="175">
        <v>0</v>
      </c>
      <c r="Q37" s="175">
        <v>0</v>
      </c>
      <c r="R37" s="175">
        <v>1595389</v>
      </c>
      <c r="S37" s="175">
        <v>1595389</v>
      </c>
      <c r="T37" s="209">
        <v>0</v>
      </c>
      <c r="U37" s="209"/>
      <c r="V37" s="175">
        <v>0</v>
      </c>
      <c r="W37" s="175">
        <v>0</v>
      </c>
    </row>
    <row r="38" spans="1:23" ht="12.75" customHeight="1">
      <c r="A38" s="210"/>
      <c r="B38" s="210"/>
      <c r="C38" s="210"/>
      <c r="D38" s="207"/>
      <c r="E38" s="207"/>
      <c r="F38" s="207" t="s">
        <v>53</v>
      </c>
      <c r="G38" s="207"/>
      <c r="H38" s="175">
        <v>-58000</v>
      </c>
      <c r="I38" s="175">
        <v>-58000</v>
      </c>
      <c r="J38" s="175">
        <v>-58000</v>
      </c>
      <c r="K38" s="175">
        <v>-58000</v>
      </c>
      <c r="L38" s="175">
        <v>0</v>
      </c>
      <c r="M38" s="175">
        <v>0</v>
      </c>
      <c r="N38" s="175">
        <v>0</v>
      </c>
      <c r="O38" s="175">
        <v>0</v>
      </c>
      <c r="P38" s="175">
        <v>0</v>
      </c>
      <c r="Q38" s="175">
        <v>0</v>
      </c>
      <c r="R38" s="175">
        <v>0</v>
      </c>
      <c r="S38" s="175">
        <v>0</v>
      </c>
      <c r="T38" s="209">
        <v>0</v>
      </c>
      <c r="U38" s="209"/>
      <c r="V38" s="175">
        <v>0</v>
      </c>
      <c r="W38" s="175">
        <v>0</v>
      </c>
    </row>
    <row r="39" spans="1:23" ht="12.75" customHeight="1">
      <c r="A39" s="210"/>
      <c r="B39" s="210"/>
      <c r="C39" s="210"/>
      <c r="D39" s="207"/>
      <c r="E39" s="207"/>
      <c r="F39" s="207" t="s">
        <v>52</v>
      </c>
      <c r="G39" s="207"/>
      <c r="H39" s="175">
        <v>132924</v>
      </c>
      <c r="I39" s="175">
        <v>132924</v>
      </c>
      <c r="J39" s="175">
        <v>132924</v>
      </c>
      <c r="K39" s="175">
        <v>75912</v>
      </c>
      <c r="L39" s="175">
        <v>57012</v>
      </c>
      <c r="M39" s="175">
        <v>0</v>
      </c>
      <c r="N39" s="175">
        <v>0</v>
      </c>
      <c r="O39" s="175">
        <v>0</v>
      </c>
      <c r="P39" s="175">
        <v>0</v>
      </c>
      <c r="Q39" s="175">
        <v>0</v>
      </c>
      <c r="R39" s="175">
        <v>0</v>
      </c>
      <c r="S39" s="175">
        <v>0</v>
      </c>
      <c r="T39" s="209">
        <v>0</v>
      </c>
      <c r="U39" s="209"/>
      <c r="V39" s="175">
        <v>0</v>
      </c>
      <c r="W39" s="175">
        <v>0</v>
      </c>
    </row>
    <row r="40" spans="1:23" ht="12.75" customHeight="1">
      <c r="A40" s="210"/>
      <c r="B40" s="210"/>
      <c r="C40" s="210"/>
      <c r="D40" s="207"/>
      <c r="E40" s="207"/>
      <c r="F40" s="207" t="s">
        <v>51</v>
      </c>
      <c r="G40" s="207"/>
      <c r="H40" s="175">
        <v>28484923</v>
      </c>
      <c r="I40" s="175">
        <v>26889534</v>
      </c>
      <c r="J40" s="175">
        <v>23903393</v>
      </c>
      <c r="K40" s="175">
        <v>21246500</v>
      </c>
      <c r="L40" s="175">
        <v>2656893</v>
      </c>
      <c r="M40" s="175">
        <v>1630000</v>
      </c>
      <c r="N40" s="175">
        <v>496200</v>
      </c>
      <c r="O40" s="175">
        <v>859941</v>
      </c>
      <c r="P40" s="175">
        <v>0</v>
      </c>
      <c r="Q40" s="175">
        <v>0</v>
      </c>
      <c r="R40" s="175">
        <v>1595389</v>
      </c>
      <c r="S40" s="175">
        <v>1595389</v>
      </c>
      <c r="T40" s="209">
        <v>0</v>
      </c>
      <c r="U40" s="209"/>
      <c r="V40" s="175">
        <v>0</v>
      </c>
      <c r="W40" s="175">
        <v>0</v>
      </c>
    </row>
    <row r="41" spans="1:23" ht="12.75" customHeight="1">
      <c r="A41" s="210" t="s">
        <v>42</v>
      </c>
      <c r="B41" s="210" t="s">
        <v>73</v>
      </c>
      <c r="C41" s="210" t="s">
        <v>42</v>
      </c>
      <c r="D41" s="207" t="s">
        <v>74</v>
      </c>
      <c r="E41" s="207"/>
      <c r="F41" s="207" t="s">
        <v>54</v>
      </c>
      <c r="G41" s="207"/>
      <c r="H41" s="175">
        <v>3495933</v>
      </c>
      <c r="I41" s="175">
        <v>3495933</v>
      </c>
      <c r="J41" s="175">
        <v>3061576</v>
      </c>
      <c r="K41" s="175">
        <v>2927976</v>
      </c>
      <c r="L41" s="175">
        <v>133600</v>
      </c>
      <c r="M41" s="175">
        <v>0</v>
      </c>
      <c r="N41" s="175">
        <v>150000</v>
      </c>
      <c r="O41" s="175">
        <v>284357</v>
      </c>
      <c r="P41" s="175">
        <v>0</v>
      </c>
      <c r="Q41" s="175">
        <v>0</v>
      </c>
      <c r="R41" s="175">
        <v>0</v>
      </c>
      <c r="S41" s="175">
        <v>0</v>
      </c>
      <c r="T41" s="209">
        <v>0</v>
      </c>
      <c r="U41" s="209"/>
      <c r="V41" s="175">
        <v>0</v>
      </c>
      <c r="W41" s="175">
        <v>0</v>
      </c>
    </row>
    <row r="42" spans="1:23" ht="12.75" customHeight="1">
      <c r="A42" s="210"/>
      <c r="B42" s="210"/>
      <c r="C42" s="210"/>
      <c r="D42" s="207"/>
      <c r="E42" s="207"/>
      <c r="F42" s="207" t="s">
        <v>53</v>
      </c>
      <c r="G42" s="207"/>
      <c r="H42" s="175">
        <v>-8000</v>
      </c>
      <c r="I42" s="175">
        <v>-8000</v>
      </c>
      <c r="J42" s="175">
        <v>-8000</v>
      </c>
      <c r="K42" s="175">
        <v>-8000</v>
      </c>
      <c r="L42" s="175">
        <v>0</v>
      </c>
      <c r="M42" s="175">
        <v>0</v>
      </c>
      <c r="N42" s="175">
        <v>0</v>
      </c>
      <c r="O42" s="175">
        <v>0</v>
      </c>
      <c r="P42" s="175">
        <v>0</v>
      </c>
      <c r="Q42" s="175">
        <v>0</v>
      </c>
      <c r="R42" s="175">
        <v>0</v>
      </c>
      <c r="S42" s="175">
        <v>0</v>
      </c>
      <c r="T42" s="209">
        <v>0</v>
      </c>
      <c r="U42" s="209"/>
      <c r="V42" s="175">
        <v>0</v>
      </c>
      <c r="W42" s="175">
        <v>0</v>
      </c>
    </row>
    <row r="43" spans="1:23" ht="12.75" customHeight="1">
      <c r="A43" s="210"/>
      <c r="B43" s="210"/>
      <c r="C43" s="210"/>
      <c r="D43" s="207"/>
      <c r="E43" s="207"/>
      <c r="F43" s="207" t="s">
        <v>52</v>
      </c>
      <c r="G43" s="207"/>
      <c r="H43" s="175">
        <v>16800</v>
      </c>
      <c r="I43" s="175">
        <v>16800</v>
      </c>
      <c r="J43" s="175">
        <v>16800</v>
      </c>
      <c r="K43" s="175">
        <v>14800</v>
      </c>
      <c r="L43" s="175">
        <v>2000</v>
      </c>
      <c r="M43" s="175">
        <v>0</v>
      </c>
      <c r="N43" s="175">
        <v>0</v>
      </c>
      <c r="O43" s="175">
        <v>0</v>
      </c>
      <c r="P43" s="175">
        <v>0</v>
      </c>
      <c r="Q43" s="175">
        <v>0</v>
      </c>
      <c r="R43" s="175">
        <v>0</v>
      </c>
      <c r="S43" s="175">
        <v>0</v>
      </c>
      <c r="T43" s="209">
        <v>0</v>
      </c>
      <c r="U43" s="209"/>
      <c r="V43" s="175">
        <v>0</v>
      </c>
      <c r="W43" s="175">
        <v>0</v>
      </c>
    </row>
    <row r="44" spans="1:23" ht="12.75" customHeight="1">
      <c r="A44" s="210"/>
      <c r="B44" s="210"/>
      <c r="C44" s="210"/>
      <c r="D44" s="207"/>
      <c r="E44" s="207"/>
      <c r="F44" s="207" t="s">
        <v>51</v>
      </c>
      <c r="G44" s="207"/>
      <c r="H44" s="175">
        <v>3504733</v>
      </c>
      <c r="I44" s="175">
        <v>3504733</v>
      </c>
      <c r="J44" s="175">
        <v>3070376</v>
      </c>
      <c r="K44" s="175">
        <v>2934776</v>
      </c>
      <c r="L44" s="175">
        <v>135600</v>
      </c>
      <c r="M44" s="175">
        <v>0</v>
      </c>
      <c r="N44" s="175">
        <v>150000</v>
      </c>
      <c r="O44" s="175">
        <v>284357</v>
      </c>
      <c r="P44" s="175">
        <v>0</v>
      </c>
      <c r="Q44" s="175">
        <v>0</v>
      </c>
      <c r="R44" s="175">
        <v>0</v>
      </c>
      <c r="S44" s="175">
        <v>0</v>
      </c>
      <c r="T44" s="209">
        <v>0</v>
      </c>
      <c r="U44" s="209"/>
      <c r="V44" s="175">
        <v>0</v>
      </c>
      <c r="W44" s="175">
        <v>0</v>
      </c>
    </row>
    <row r="45" spans="1:23" ht="14.25" customHeight="1">
      <c r="A45" s="210" t="s">
        <v>42</v>
      </c>
      <c r="B45" s="210" t="s">
        <v>343</v>
      </c>
      <c r="C45" s="210" t="s">
        <v>42</v>
      </c>
      <c r="D45" s="207" t="s">
        <v>344</v>
      </c>
      <c r="E45" s="207"/>
      <c r="F45" s="207" t="s">
        <v>54</v>
      </c>
      <c r="G45" s="207"/>
      <c r="H45" s="175">
        <v>303574</v>
      </c>
      <c r="I45" s="175">
        <v>303574</v>
      </c>
      <c r="J45" s="175">
        <v>283574</v>
      </c>
      <c r="K45" s="175">
        <v>249300</v>
      </c>
      <c r="L45" s="175">
        <v>34274</v>
      </c>
      <c r="M45" s="175">
        <v>0</v>
      </c>
      <c r="N45" s="175">
        <v>20000</v>
      </c>
      <c r="O45" s="175">
        <v>0</v>
      </c>
      <c r="P45" s="175">
        <v>0</v>
      </c>
      <c r="Q45" s="175">
        <v>0</v>
      </c>
      <c r="R45" s="175">
        <v>0</v>
      </c>
      <c r="S45" s="175">
        <v>0</v>
      </c>
      <c r="T45" s="209">
        <v>0</v>
      </c>
      <c r="U45" s="209"/>
      <c r="V45" s="175">
        <v>0</v>
      </c>
      <c r="W45" s="175">
        <v>0</v>
      </c>
    </row>
    <row r="46" spans="1:23" ht="11.25" customHeight="1">
      <c r="A46" s="210"/>
      <c r="B46" s="210"/>
      <c r="C46" s="210"/>
      <c r="D46" s="207"/>
      <c r="E46" s="207"/>
      <c r="F46" s="207" t="s">
        <v>53</v>
      </c>
      <c r="G46" s="207"/>
      <c r="H46" s="175">
        <v>0</v>
      </c>
      <c r="I46" s="175">
        <v>0</v>
      </c>
      <c r="J46" s="175">
        <v>0</v>
      </c>
      <c r="K46" s="175">
        <v>0</v>
      </c>
      <c r="L46" s="175">
        <v>0</v>
      </c>
      <c r="M46" s="175">
        <v>0</v>
      </c>
      <c r="N46" s="175">
        <v>0</v>
      </c>
      <c r="O46" s="175">
        <v>0</v>
      </c>
      <c r="P46" s="175">
        <v>0</v>
      </c>
      <c r="Q46" s="175">
        <v>0</v>
      </c>
      <c r="R46" s="175">
        <v>0</v>
      </c>
      <c r="S46" s="175">
        <v>0</v>
      </c>
      <c r="T46" s="209">
        <v>0</v>
      </c>
      <c r="U46" s="209"/>
      <c r="V46" s="175">
        <v>0</v>
      </c>
      <c r="W46" s="175">
        <v>0</v>
      </c>
    </row>
    <row r="47" spans="1:23" ht="13.5" customHeight="1">
      <c r="A47" s="210"/>
      <c r="B47" s="210"/>
      <c r="C47" s="210"/>
      <c r="D47" s="207"/>
      <c r="E47" s="207"/>
      <c r="F47" s="207" t="s">
        <v>52</v>
      </c>
      <c r="G47" s="207"/>
      <c r="H47" s="175">
        <v>1471</v>
      </c>
      <c r="I47" s="175">
        <v>1471</v>
      </c>
      <c r="J47" s="175">
        <v>1471</v>
      </c>
      <c r="K47" s="175">
        <v>0</v>
      </c>
      <c r="L47" s="175">
        <v>1471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175">
        <v>0</v>
      </c>
      <c r="T47" s="209">
        <v>0</v>
      </c>
      <c r="U47" s="209"/>
      <c r="V47" s="175">
        <v>0</v>
      </c>
      <c r="W47" s="175">
        <v>0</v>
      </c>
    </row>
    <row r="48" spans="1:23" ht="15.75" customHeight="1">
      <c r="A48" s="210"/>
      <c r="B48" s="210"/>
      <c r="C48" s="210"/>
      <c r="D48" s="207"/>
      <c r="E48" s="207"/>
      <c r="F48" s="207" t="s">
        <v>51</v>
      </c>
      <c r="G48" s="207"/>
      <c r="H48" s="175">
        <v>305045</v>
      </c>
      <c r="I48" s="175">
        <v>305045</v>
      </c>
      <c r="J48" s="175">
        <v>285045</v>
      </c>
      <c r="K48" s="175">
        <v>249300</v>
      </c>
      <c r="L48" s="175">
        <v>35745</v>
      </c>
      <c r="M48" s="175">
        <v>0</v>
      </c>
      <c r="N48" s="175">
        <v>20000</v>
      </c>
      <c r="O48" s="175">
        <v>0</v>
      </c>
      <c r="P48" s="175">
        <v>0</v>
      </c>
      <c r="Q48" s="175">
        <v>0</v>
      </c>
      <c r="R48" s="175">
        <v>0</v>
      </c>
      <c r="S48" s="175">
        <v>0</v>
      </c>
      <c r="T48" s="209">
        <v>0</v>
      </c>
      <c r="U48" s="209"/>
      <c r="V48" s="175">
        <v>0</v>
      </c>
      <c r="W48" s="175">
        <v>0</v>
      </c>
    </row>
    <row r="49" spans="1:23" ht="12.75" customHeight="1">
      <c r="A49" s="210" t="s">
        <v>42</v>
      </c>
      <c r="B49" s="210" t="s">
        <v>408</v>
      </c>
      <c r="C49" s="210" t="s">
        <v>42</v>
      </c>
      <c r="D49" s="207" t="s">
        <v>409</v>
      </c>
      <c r="E49" s="207"/>
      <c r="F49" s="207" t="s">
        <v>54</v>
      </c>
      <c r="G49" s="207"/>
      <c r="H49" s="175">
        <v>10496184</v>
      </c>
      <c r="I49" s="175">
        <v>10316184</v>
      </c>
      <c r="J49" s="175">
        <v>8833800</v>
      </c>
      <c r="K49" s="175">
        <v>7910800</v>
      </c>
      <c r="L49" s="175">
        <v>923000</v>
      </c>
      <c r="M49" s="175">
        <v>830000</v>
      </c>
      <c r="N49" s="175">
        <v>76800</v>
      </c>
      <c r="O49" s="175">
        <v>575584</v>
      </c>
      <c r="P49" s="175">
        <v>0</v>
      </c>
      <c r="Q49" s="175">
        <v>0</v>
      </c>
      <c r="R49" s="175">
        <v>180000</v>
      </c>
      <c r="S49" s="175">
        <v>180000</v>
      </c>
      <c r="T49" s="209">
        <v>0</v>
      </c>
      <c r="U49" s="209"/>
      <c r="V49" s="175">
        <v>0</v>
      </c>
      <c r="W49" s="175">
        <v>0</v>
      </c>
    </row>
    <row r="50" spans="1:23" ht="12.75" customHeight="1">
      <c r="A50" s="210"/>
      <c r="B50" s="210"/>
      <c r="C50" s="210"/>
      <c r="D50" s="207"/>
      <c r="E50" s="207"/>
      <c r="F50" s="207" t="s">
        <v>53</v>
      </c>
      <c r="G50" s="207"/>
      <c r="H50" s="175">
        <v>0</v>
      </c>
      <c r="I50" s="175">
        <v>0</v>
      </c>
      <c r="J50" s="175">
        <v>0</v>
      </c>
      <c r="K50" s="175">
        <v>0</v>
      </c>
      <c r="L50" s="175">
        <v>0</v>
      </c>
      <c r="M50" s="175">
        <v>0</v>
      </c>
      <c r="N50" s="175">
        <v>0</v>
      </c>
      <c r="O50" s="175">
        <v>0</v>
      </c>
      <c r="P50" s="175">
        <v>0</v>
      </c>
      <c r="Q50" s="175">
        <v>0</v>
      </c>
      <c r="R50" s="175">
        <v>0</v>
      </c>
      <c r="S50" s="175">
        <v>0</v>
      </c>
      <c r="T50" s="209">
        <v>0</v>
      </c>
      <c r="U50" s="209"/>
      <c r="V50" s="175">
        <v>0</v>
      </c>
      <c r="W50" s="175">
        <v>0</v>
      </c>
    </row>
    <row r="51" spans="1:23" ht="12.75" customHeight="1">
      <c r="A51" s="210"/>
      <c r="B51" s="210"/>
      <c r="C51" s="210"/>
      <c r="D51" s="207"/>
      <c r="E51" s="207"/>
      <c r="F51" s="207" t="s">
        <v>52</v>
      </c>
      <c r="G51" s="207"/>
      <c r="H51" s="175">
        <v>11613</v>
      </c>
      <c r="I51" s="175">
        <v>11613</v>
      </c>
      <c r="J51" s="175">
        <v>11613</v>
      </c>
      <c r="K51" s="175">
        <v>11613</v>
      </c>
      <c r="L51" s="175">
        <v>0</v>
      </c>
      <c r="M51" s="175">
        <v>0</v>
      </c>
      <c r="N51" s="175">
        <v>0</v>
      </c>
      <c r="O51" s="175">
        <v>0</v>
      </c>
      <c r="P51" s="175">
        <v>0</v>
      </c>
      <c r="Q51" s="175">
        <v>0</v>
      </c>
      <c r="R51" s="175">
        <v>0</v>
      </c>
      <c r="S51" s="175">
        <v>0</v>
      </c>
      <c r="T51" s="209">
        <v>0</v>
      </c>
      <c r="U51" s="209"/>
      <c r="V51" s="175">
        <v>0</v>
      </c>
      <c r="W51" s="175">
        <v>0</v>
      </c>
    </row>
    <row r="52" spans="1:23" ht="12.75" customHeight="1">
      <c r="A52" s="210"/>
      <c r="B52" s="210"/>
      <c r="C52" s="210"/>
      <c r="D52" s="207"/>
      <c r="E52" s="207"/>
      <c r="F52" s="207" t="s">
        <v>51</v>
      </c>
      <c r="G52" s="207"/>
      <c r="H52" s="175">
        <v>10507797</v>
      </c>
      <c r="I52" s="175">
        <v>10327797</v>
      </c>
      <c r="J52" s="175">
        <v>8845413</v>
      </c>
      <c r="K52" s="175">
        <v>7922413</v>
      </c>
      <c r="L52" s="175">
        <v>923000</v>
      </c>
      <c r="M52" s="175">
        <v>830000</v>
      </c>
      <c r="N52" s="175">
        <v>76800</v>
      </c>
      <c r="O52" s="175">
        <v>575584</v>
      </c>
      <c r="P52" s="175">
        <v>0</v>
      </c>
      <c r="Q52" s="175">
        <v>0</v>
      </c>
      <c r="R52" s="175">
        <v>180000</v>
      </c>
      <c r="S52" s="175">
        <v>180000</v>
      </c>
      <c r="T52" s="209">
        <v>0</v>
      </c>
      <c r="U52" s="209"/>
      <c r="V52" s="175">
        <v>0</v>
      </c>
      <c r="W52" s="175">
        <v>0</v>
      </c>
    </row>
    <row r="53" spans="1:23" ht="12.75" customHeight="1">
      <c r="A53" s="210" t="s">
        <v>42</v>
      </c>
      <c r="B53" s="210" t="s">
        <v>71</v>
      </c>
      <c r="C53" s="210" t="s">
        <v>42</v>
      </c>
      <c r="D53" s="207" t="s">
        <v>72</v>
      </c>
      <c r="E53" s="207"/>
      <c r="F53" s="207" t="s">
        <v>54</v>
      </c>
      <c r="G53" s="207"/>
      <c r="H53" s="175">
        <v>5971054</v>
      </c>
      <c r="I53" s="175">
        <v>5579194</v>
      </c>
      <c r="J53" s="175">
        <v>5434194</v>
      </c>
      <c r="K53" s="175">
        <v>5088968</v>
      </c>
      <c r="L53" s="175">
        <v>345226</v>
      </c>
      <c r="M53" s="175">
        <v>100000</v>
      </c>
      <c r="N53" s="175">
        <v>45000</v>
      </c>
      <c r="O53" s="175">
        <v>0</v>
      </c>
      <c r="P53" s="175">
        <v>0</v>
      </c>
      <c r="Q53" s="175">
        <v>0</v>
      </c>
      <c r="R53" s="175">
        <v>391860</v>
      </c>
      <c r="S53" s="175">
        <v>391860</v>
      </c>
      <c r="T53" s="209">
        <v>0</v>
      </c>
      <c r="U53" s="209"/>
      <c r="V53" s="175">
        <v>0</v>
      </c>
      <c r="W53" s="175">
        <v>0</v>
      </c>
    </row>
    <row r="54" spans="1:23" ht="12.75" customHeight="1">
      <c r="A54" s="210"/>
      <c r="B54" s="210"/>
      <c r="C54" s="210"/>
      <c r="D54" s="207"/>
      <c r="E54" s="207"/>
      <c r="F54" s="207" t="s">
        <v>53</v>
      </c>
      <c r="G54" s="207"/>
      <c r="H54" s="175">
        <v>0</v>
      </c>
      <c r="I54" s="175">
        <v>0</v>
      </c>
      <c r="J54" s="175">
        <v>0</v>
      </c>
      <c r="K54" s="175">
        <v>0</v>
      </c>
      <c r="L54" s="175">
        <v>0</v>
      </c>
      <c r="M54" s="175">
        <v>0</v>
      </c>
      <c r="N54" s="175">
        <v>0</v>
      </c>
      <c r="O54" s="175">
        <v>0</v>
      </c>
      <c r="P54" s="175">
        <v>0</v>
      </c>
      <c r="Q54" s="175">
        <v>0</v>
      </c>
      <c r="R54" s="175">
        <v>0</v>
      </c>
      <c r="S54" s="175">
        <v>0</v>
      </c>
      <c r="T54" s="209">
        <v>0</v>
      </c>
      <c r="U54" s="209"/>
      <c r="V54" s="175">
        <v>0</v>
      </c>
      <c r="W54" s="175">
        <v>0</v>
      </c>
    </row>
    <row r="55" spans="1:23" ht="12.75" customHeight="1">
      <c r="A55" s="210"/>
      <c r="B55" s="210"/>
      <c r="C55" s="210"/>
      <c r="D55" s="207"/>
      <c r="E55" s="207"/>
      <c r="F55" s="207" t="s">
        <v>52</v>
      </c>
      <c r="G55" s="207"/>
      <c r="H55" s="175">
        <v>35240</v>
      </c>
      <c r="I55" s="175">
        <v>35240</v>
      </c>
      <c r="J55" s="175">
        <v>35240</v>
      </c>
      <c r="K55" s="175">
        <v>34699</v>
      </c>
      <c r="L55" s="175">
        <v>541</v>
      </c>
      <c r="M55" s="175">
        <v>0</v>
      </c>
      <c r="N55" s="175">
        <v>0</v>
      </c>
      <c r="O55" s="175">
        <v>0</v>
      </c>
      <c r="P55" s="175">
        <v>0</v>
      </c>
      <c r="Q55" s="175">
        <v>0</v>
      </c>
      <c r="R55" s="175">
        <v>0</v>
      </c>
      <c r="S55" s="175">
        <v>0</v>
      </c>
      <c r="T55" s="209">
        <v>0</v>
      </c>
      <c r="U55" s="209"/>
      <c r="V55" s="175">
        <v>0</v>
      </c>
      <c r="W55" s="175">
        <v>0</v>
      </c>
    </row>
    <row r="56" spans="1:23" ht="12.75" customHeight="1">
      <c r="A56" s="210"/>
      <c r="B56" s="210"/>
      <c r="C56" s="210"/>
      <c r="D56" s="207"/>
      <c r="E56" s="207"/>
      <c r="F56" s="207" t="s">
        <v>51</v>
      </c>
      <c r="G56" s="207"/>
      <c r="H56" s="175">
        <v>6006294</v>
      </c>
      <c r="I56" s="175">
        <v>5614434</v>
      </c>
      <c r="J56" s="175">
        <v>5469434</v>
      </c>
      <c r="K56" s="175">
        <v>5123667</v>
      </c>
      <c r="L56" s="175">
        <v>345767</v>
      </c>
      <c r="M56" s="175">
        <v>100000</v>
      </c>
      <c r="N56" s="175">
        <v>45000</v>
      </c>
      <c r="O56" s="175">
        <v>0</v>
      </c>
      <c r="P56" s="175">
        <v>0</v>
      </c>
      <c r="Q56" s="175">
        <v>0</v>
      </c>
      <c r="R56" s="175">
        <v>391860</v>
      </c>
      <c r="S56" s="175">
        <v>391860</v>
      </c>
      <c r="T56" s="209">
        <v>0</v>
      </c>
      <c r="U56" s="209"/>
      <c r="V56" s="175">
        <v>0</v>
      </c>
      <c r="W56" s="175">
        <v>0</v>
      </c>
    </row>
    <row r="57" spans="1:23" ht="26.25" customHeight="1">
      <c r="A57" s="210" t="s">
        <v>42</v>
      </c>
      <c r="B57" s="210" t="s">
        <v>345</v>
      </c>
      <c r="C57" s="210" t="s">
        <v>42</v>
      </c>
      <c r="D57" s="207" t="s">
        <v>346</v>
      </c>
      <c r="E57" s="207"/>
      <c r="F57" s="207" t="s">
        <v>54</v>
      </c>
      <c r="G57" s="207"/>
      <c r="H57" s="175">
        <v>2496100</v>
      </c>
      <c r="I57" s="175">
        <v>2496100</v>
      </c>
      <c r="J57" s="175">
        <v>2330700</v>
      </c>
      <c r="K57" s="175">
        <v>2200000</v>
      </c>
      <c r="L57" s="175">
        <v>130700</v>
      </c>
      <c r="M57" s="175">
        <v>0</v>
      </c>
      <c r="N57" s="175">
        <v>165400</v>
      </c>
      <c r="O57" s="175">
        <v>0</v>
      </c>
      <c r="P57" s="175">
        <v>0</v>
      </c>
      <c r="Q57" s="175">
        <v>0</v>
      </c>
      <c r="R57" s="175">
        <v>0</v>
      </c>
      <c r="S57" s="175">
        <v>0</v>
      </c>
      <c r="T57" s="209">
        <v>0</v>
      </c>
      <c r="U57" s="209"/>
      <c r="V57" s="175">
        <v>0</v>
      </c>
      <c r="W57" s="175">
        <v>0</v>
      </c>
    </row>
    <row r="58" spans="1:23" ht="25.5" customHeight="1">
      <c r="A58" s="210"/>
      <c r="B58" s="210"/>
      <c r="C58" s="210"/>
      <c r="D58" s="207"/>
      <c r="E58" s="207"/>
      <c r="F58" s="207" t="s">
        <v>53</v>
      </c>
      <c r="G58" s="207"/>
      <c r="H58" s="175">
        <v>-10000</v>
      </c>
      <c r="I58" s="175">
        <v>-10000</v>
      </c>
      <c r="J58" s="175">
        <v>-10000</v>
      </c>
      <c r="K58" s="175">
        <v>-10000</v>
      </c>
      <c r="L58" s="175">
        <v>0</v>
      </c>
      <c r="M58" s="175">
        <v>0</v>
      </c>
      <c r="N58" s="175">
        <v>0</v>
      </c>
      <c r="O58" s="175">
        <v>0</v>
      </c>
      <c r="P58" s="175">
        <v>0</v>
      </c>
      <c r="Q58" s="175">
        <v>0</v>
      </c>
      <c r="R58" s="175">
        <v>0</v>
      </c>
      <c r="S58" s="175">
        <v>0</v>
      </c>
      <c r="T58" s="209">
        <v>0</v>
      </c>
      <c r="U58" s="209"/>
      <c r="V58" s="175">
        <v>0</v>
      </c>
      <c r="W58" s="175">
        <v>0</v>
      </c>
    </row>
    <row r="59" spans="1:23" ht="22.5" customHeight="1">
      <c r="A59" s="210"/>
      <c r="B59" s="210"/>
      <c r="C59" s="210"/>
      <c r="D59" s="207"/>
      <c r="E59" s="207"/>
      <c r="F59" s="207" t="s">
        <v>52</v>
      </c>
      <c r="G59" s="207"/>
      <c r="H59" s="175">
        <v>15300</v>
      </c>
      <c r="I59" s="175">
        <v>15300</v>
      </c>
      <c r="J59" s="175">
        <v>15300</v>
      </c>
      <c r="K59" s="175">
        <v>8800</v>
      </c>
      <c r="L59" s="175">
        <v>6500</v>
      </c>
      <c r="M59" s="175">
        <v>0</v>
      </c>
      <c r="N59" s="175">
        <v>0</v>
      </c>
      <c r="O59" s="175">
        <v>0</v>
      </c>
      <c r="P59" s="175">
        <v>0</v>
      </c>
      <c r="Q59" s="175">
        <v>0</v>
      </c>
      <c r="R59" s="175">
        <v>0</v>
      </c>
      <c r="S59" s="175">
        <v>0</v>
      </c>
      <c r="T59" s="209">
        <v>0</v>
      </c>
      <c r="U59" s="209"/>
      <c r="V59" s="175">
        <v>0</v>
      </c>
      <c r="W59" s="175">
        <v>0</v>
      </c>
    </row>
    <row r="60" spans="1:23" ht="24.75" customHeight="1">
      <c r="A60" s="210"/>
      <c r="B60" s="210"/>
      <c r="C60" s="210"/>
      <c r="D60" s="207"/>
      <c r="E60" s="207"/>
      <c r="F60" s="207" t="s">
        <v>51</v>
      </c>
      <c r="G60" s="207"/>
      <c r="H60" s="175">
        <v>2501400</v>
      </c>
      <c r="I60" s="175">
        <v>2501400</v>
      </c>
      <c r="J60" s="175">
        <v>2336000</v>
      </c>
      <c r="K60" s="175">
        <v>2198800</v>
      </c>
      <c r="L60" s="175">
        <v>137200</v>
      </c>
      <c r="M60" s="175">
        <v>0</v>
      </c>
      <c r="N60" s="175">
        <v>165400</v>
      </c>
      <c r="O60" s="175">
        <v>0</v>
      </c>
      <c r="P60" s="175">
        <v>0</v>
      </c>
      <c r="Q60" s="175">
        <v>0</v>
      </c>
      <c r="R60" s="175">
        <v>0</v>
      </c>
      <c r="S60" s="175">
        <v>0</v>
      </c>
      <c r="T60" s="209">
        <v>0</v>
      </c>
      <c r="U60" s="209"/>
      <c r="V60" s="175">
        <v>0</v>
      </c>
      <c r="W60" s="175">
        <v>0</v>
      </c>
    </row>
    <row r="61" spans="1:23" ht="14.25" customHeight="1">
      <c r="A61" s="210" t="s">
        <v>42</v>
      </c>
      <c r="B61" s="210" t="s">
        <v>347</v>
      </c>
      <c r="C61" s="210" t="s">
        <v>42</v>
      </c>
      <c r="D61" s="207" t="s">
        <v>348</v>
      </c>
      <c r="E61" s="207"/>
      <c r="F61" s="207" t="s">
        <v>54</v>
      </c>
      <c r="G61" s="207"/>
      <c r="H61" s="175">
        <v>7500</v>
      </c>
      <c r="I61" s="175">
        <v>7500</v>
      </c>
      <c r="J61" s="175">
        <v>7500</v>
      </c>
      <c r="K61" s="175">
        <v>0</v>
      </c>
      <c r="L61" s="175">
        <v>7500</v>
      </c>
      <c r="M61" s="175">
        <v>0</v>
      </c>
      <c r="N61" s="175">
        <v>0</v>
      </c>
      <c r="O61" s="175">
        <v>0</v>
      </c>
      <c r="P61" s="175">
        <v>0</v>
      </c>
      <c r="Q61" s="175">
        <v>0</v>
      </c>
      <c r="R61" s="175">
        <v>0</v>
      </c>
      <c r="S61" s="175">
        <v>0</v>
      </c>
      <c r="T61" s="209">
        <v>0</v>
      </c>
      <c r="U61" s="209"/>
      <c r="V61" s="175">
        <v>0</v>
      </c>
      <c r="W61" s="175">
        <v>0</v>
      </c>
    </row>
    <row r="62" spans="1:23" ht="13.5" customHeight="1">
      <c r="A62" s="210"/>
      <c r="B62" s="210"/>
      <c r="C62" s="210"/>
      <c r="D62" s="207"/>
      <c r="E62" s="207"/>
      <c r="F62" s="207" t="s">
        <v>53</v>
      </c>
      <c r="G62" s="207"/>
      <c r="H62" s="175">
        <v>0</v>
      </c>
      <c r="I62" s="175">
        <v>0</v>
      </c>
      <c r="J62" s="175">
        <v>0</v>
      </c>
      <c r="K62" s="175">
        <v>0</v>
      </c>
      <c r="L62" s="175">
        <v>0</v>
      </c>
      <c r="M62" s="175">
        <v>0</v>
      </c>
      <c r="N62" s="175">
        <v>0</v>
      </c>
      <c r="O62" s="175">
        <v>0</v>
      </c>
      <c r="P62" s="175">
        <v>0</v>
      </c>
      <c r="Q62" s="175">
        <v>0</v>
      </c>
      <c r="R62" s="175">
        <v>0</v>
      </c>
      <c r="S62" s="175">
        <v>0</v>
      </c>
      <c r="T62" s="209">
        <v>0</v>
      </c>
      <c r="U62" s="209"/>
      <c r="V62" s="175">
        <v>0</v>
      </c>
      <c r="W62" s="175">
        <v>0</v>
      </c>
    </row>
    <row r="63" spans="1:23" ht="14.25" customHeight="1">
      <c r="A63" s="210"/>
      <c r="B63" s="210"/>
      <c r="C63" s="210"/>
      <c r="D63" s="207"/>
      <c r="E63" s="207"/>
      <c r="F63" s="207" t="s">
        <v>52</v>
      </c>
      <c r="G63" s="207"/>
      <c r="H63" s="175">
        <v>6500</v>
      </c>
      <c r="I63" s="175">
        <v>6500</v>
      </c>
      <c r="J63" s="175">
        <v>6500</v>
      </c>
      <c r="K63" s="175">
        <v>0</v>
      </c>
      <c r="L63" s="175">
        <v>6500</v>
      </c>
      <c r="M63" s="175">
        <v>0</v>
      </c>
      <c r="N63" s="175">
        <v>0</v>
      </c>
      <c r="O63" s="175">
        <v>0</v>
      </c>
      <c r="P63" s="175">
        <v>0</v>
      </c>
      <c r="Q63" s="175">
        <v>0</v>
      </c>
      <c r="R63" s="175">
        <v>0</v>
      </c>
      <c r="S63" s="175">
        <v>0</v>
      </c>
      <c r="T63" s="209">
        <v>0</v>
      </c>
      <c r="U63" s="209"/>
      <c r="V63" s="175">
        <v>0</v>
      </c>
      <c r="W63" s="175">
        <v>0</v>
      </c>
    </row>
    <row r="64" spans="1:23" ht="18" customHeight="1">
      <c r="A64" s="210"/>
      <c r="B64" s="210"/>
      <c r="C64" s="210"/>
      <c r="D64" s="207"/>
      <c r="E64" s="207"/>
      <c r="F64" s="207" t="s">
        <v>51</v>
      </c>
      <c r="G64" s="207"/>
      <c r="H64" s="175">
        <v>14000</v>
      </c>
      <c r="I64" s="175">
        <v>14000</v>
      </c>
      <c r="J64" s="175">
        <v>14000</v>
      </c>
      <c r="K64" s="175">
        <v>0</v>
      </c>
      <c r="L64" s="175">
        <v>14000</v>
      </c>
      <c r="M64" s="175">
        <v>0</v>
      </c>
      <c r="N64" s="175">
        <v>0</v>
      </c>
      <c r="O64" s="175">
        <v>0</v>
      </c>
      <c r="P64" s="175">
        <v>0</v>
      </c>
      <c r="Q64" s="175">
        <v>0</v>
      </c>
      <c r="R64" s="175">
        <v>0</v>
      </c>
      <c r="S64" s="175">
        <v>0</v>
      </c>
      <c r="T64" s="209">
        <v>0</v>
      </c>
      <c r="U64" s="209"/>
      <c r="V64" s="175">
        <v>0</v>
      </c>
      <c r="W64" s="175">
        <v>0</v>
      </c>
    </row>
    <row r="65" spans="1:23" ht="14.25" customHeight="1">
      <c r="A65" s="210" t="s">
        <v>42</v>
      </c>
      <c r="B65" s="210" t="s">
        <v>69</v>
      </c>
      <c r="C65" s="210" t="s">
        <v>42</v>
      </c>
      <c r="D65" s="207" t="s">
        <v>70</v>
      </c>
      <c r="E65" s="207"/>
      <c r="F65" s="207" t="s">
        <v>54</v>
      </c>
      <c r="G65" s="207"/>
      <c r="H65" s="175">
        <v>722400</v>
      </c>
      <c r="I65" s="175">
        <v>722400</v>
      </c>
      <c r="J65" s="175">
        <v>720900</v>
      </c>
      <c r="K65" s="175">
        <v>625000</v>
      </c>
      <c r="L65" s="175">
        <v>95900</v>
      </c>
      <c r="M65" s="175">
        <v>0</v>
      </c>
      <c r="N65" s="175">
        <v>1500</v>
      </c>
      <c r="O65" s="175">
        <v>0</v>
      </c>
      <c r="P65" s="175">
        <v>0</v>
      </c>
      <c r="Q65" s="175">
        <v>0</v>
      </c>
      <c r="R65" s="175">
        <v>0</v>
      </c>
      <c r="S65" s="175">
        <v>0</v>
      </c>
      <c r="T65" s="209">
        <v>0</v>
      </c>
      <c r="U65" s="209"/>
      <c r="V65" s="175">
        <v>0</v>
      </c>
      <c r="W65" s="175">
        <v>0</v>
      </c>
    </row>
    <row r="66" spans="1:23" ht="14.25" customHeight="1">
      <c r="A66" s="210"/>
      <c r="B66" s="210"/>
      <c r="C66" s="210"/>
      <c r="D66" s="207"/>
      <c r="E66" s="207"/>
      <c r="F66" s="207" t="s">
        <v>53</v>
      </c>
      <c r="G66" s="207"/>
      <c r="H66" s="175">
        <v>0</v>
      </c>
      <c r="I66" s="175">
        <v>0</v>
      </c>
      <c r="J66" s="175">
        <v>0</v>
      </c>
      <c r="K66" s="175">
        <v>0</v>
      </c>
      <c r="L66" s="175">
        <v>0</v>
      </c>
      <c r="M66" s="175">
        <v>0</v>
      </c>
      <c r="N66" s="175">
        <v>0</v>
      </c>
      <c r="O66" s="175">
        <v>0</v>
      </c>
      <c r="P66" s="175">
        <v>0</v>
      </c>
      <c r="Q66" s="175">
        <v>0</v>
      </c>
      <c r="R66" s="175">
        <v>0</v>
      </c>
      <c r="S66" s="175">
        <v>0</v>
      </c>
      <c r="T66" s="209">
        <v>0</v>
      </c>
      <c r="U66" s="209"/>
      <c r="V66" s="175">
        <v>0</v>
      </c>
      <c r="W66" s="175">
        <v>0</v>
      </c>
    </row>
    <row r="67" spans="1:23" ht="14.25" customHeight="1">
      <c r="A67" s="210"/>
      <c r="B67" s="210"/>
      <c r="C67" s="210"/>
      <c r="D67" s="207"/>
      <c r="E67" s="207"/>
      <c r="F67" s="207" t="s">
        <v>52</v>
      </c>
      <c r="G67" s="207"/>
      <c r="H67" s="175">
        <v>6000</v>
      </c>
      <c r="I67" s="175">
        <v>6000</v>
      </c>
      <c r="J67" s="175">
        <v>6000</v>
      </c>
      <c r="K67" s="175">
        <v>6000</v>
      </c>
      <c r="L67" s="175">
        <v>0</v>
      </c>
      <c r="M67" s="175">
        <v>0</v>
      </c>
      <c r="N67" s="175">
        <v>0</v>
      </c>
      <c r="O67" s="175">
        <v>0</v>
      </c>
      <c r="P67" s="175">
        <v>0</v>
      </c>
      <c r="Q67" s="175">
        <v>0</v>
      </c>
      <c r="R67" s="175">
        <v>0</v>
      </c>
      <c r="S67" s="175">
        <v>0</v>
      </c>
      <c r="T67" s="209">
        <v>0</v>
      </c>
      <c r="U67" s="209"/>
      <c r="V67" s="175">
        <v>0</v>
      </c>
      <c r="W67" s="175">
        <v>0</v>
      </c>
    </row>
    <row r="68" spans="1:23" ht="14.25" customHeight="1">
      <c r="A68" s="210"/>
      <c r="B68" s="210"/>
      <c r="C68" s="210"/>
      <c r="D68" s="207"/>
      <c r="E68" s="207"/>
      <c r="F68" s="207" t="s">
        <v>51</v>
      </c>
      <c r="G68" s="207"/>
      <c r="H68" s="175">
        <v>728400</v>
      </c>
      <c r="I68" s="175">
        <v>728400</v>
      </c>
      <c r="J68" s="175">
        <v>726900</v>
      </c>
      <c r="K68" s="175">
        <v>631000</v>
      </c>
      <c r="L68" s="175">
        <v>95900</v>
      </c>
      <c r="M68" s="175">
        <v>0</v>
      </c>
      <c r="N68" s="175">
        <v>1500</v>
      </c>
      <c r="O68" s="175">
        <v>0</v>
      </c>
      <c r="P68" s="175">
        <v>0</v>
      </c>
      <c r="Q68" s="175">
        <v>0</v>
      </c>
      <c r="R68" s="175">
        <v>0</v>
      </c>
      <c r="S68" s="175">
        <v>0</v>
      </c>
      <c r="T68" s="209">
        <v>0</v>
      </c>
      <c r="U68" s="209"/>
      <c r="V68" s="175">
        <v>0</v>
      </c>
      <c r="W68" s="175">
        <v>0</v>
      </c>
    </row>
    <row r="69" spans="1:23" ht="14.25" customHeight="1">
      <c r="A69" s="210" t="s">
        <v>42</v>
      </c>
      <c r="B69" s="210" t="s">
        <v>427</v>
      </c>
      <c r="C69" s="210" t="s">
        <v>42</v>
      </c>
      <c r="D69" s="207" t="s">
        <v>428</v>
      </c>
      <c r="E69" s="207"/>
      <c r="F69" s="207" t="s">
        <v>54</v>
      </c>
      <c r="G69" s="207"/>
      <c r="H69" s="175">
        <v>410900</v>
      </c>
      <c r="I69" s="175">
        <v>410900</v>
      </c>
      <c r="J69" s="175">
        <v>408400</v>
      </c>
      <c r="K69" s="175">
        <v>335100</v>
      </c>
      <c r="L69" s="175">
        <v>73300</v>
      </c>
      <c r="M69" s="175">
        <v>0</v>
      </c>
      <c r="N69" s="175">
        <v>2500</v>
      </c>
      <c r="O69" s="175">
        <v>0</v>
      </c>
      <c r="P69" s="175">
        <v>0</v>
      </c>
      <c r="Q69" s="175">
        <v>0</v>
      </c>
      <c r="R69" s="175">
        <v>0</v>
      </c>
      <c r="S69" s="175">
        <v>0</v>
      </c>
      <c r="T69" s="209">
        <v>0</v>
      </c>
      <c r="U69" s="209"/>
      <c r="V69" s="175">
        <v>0</v>
      </c>
      <c r="W69" s="175">
        <v>0</v>
      </c>
    </row>
    <row r="70" spans="1:23" ht="14.25" customHeight="1">
      <c r="A70" s="210"/>
      <c r="B70" s="210"/>
      <c r="C70" s="210"/>
      <c r="D70" s="207"/>
      <c r="E70" s="207"/>
      <c r="F70" s="207" t="s">
        <v>53</v>
      </c>
      <c r="G70" s="207"/>
      <c r="H70" s="175">
        <v>-40000</v>
      </c>
      <c r="I70" s="175">
        <v>-40000</v>
      </c>
      <c r="J70" s="175">
        <v>-40000</v>
      </c>
      <c r="K70" s="175">
        <v>-40000</v>
      </c>
      <c r="L70" s="175">
        <v>0</v>
      </c>
      <c r="M70" s="175">
        <v>0</v>
      </c>
      <c r="N70" s="175">
        <v>0</v>
      </c>
      <c r="O70" s="175">
        <v>0</v>
      </c>
      <c r="P70" s="175">
        <v>0</v>
      </c>
      <c r="Q70" s="175">
        <v>0</v>
      </c>
      <c r="R70" s="175">
        <v>0</v>
      </c>
      <c r="S70" s="175">
        <v>0</v>
      </c>
      <c r="T70" s="209">
        <v>0</v>
      </c>
      <c r="U70" s="209"/>
      <c r="V70" s="175">
        <v>0</v>
      </c>
      <c r="W70" s="175">
        <v>0</v>
      </c>
    </row>
    <row r="71" spans="1:23" ht="14.25" customHeight="1">
      <c r="A71" s="210"/>
      <c r="B71" s="210"/>
      <c r="C71" s="210"/>
      <c r="D71" s="207"/>
      <c r="E71" s="207"/>
      <c r="F71" s="207" t="s">
        <v>52</v>
      </c>
      <c r="G71" s="207"/>
      <c r="H71" s="175">
        <v>40000</v>
      </c>
      <c r="I71" s="175">
        <v>40000</v>
      </c>
      <c r="J71" s="175">
        <v>40000</v>
      </c>
      <c r="K71" s="175">
        <v>0</v>
      </c>
      <c r="L71" s="175">
        <v>40000</v>
      </c>
      <c r="M71" s="175">
        <v>0</v>
      </c>
      <c r="N71" s="175">
        <v>0</v>
      </c>
      <c r="O71" s="175">
        <v>0</v>
      </c>
      <c r="P71" s="175">
        <v>0</v>
      </c>
      <c r="Q71" s="175">
        <v>0</v>
      </c>
      <c r="R71" s="175">
        <v>0</v>
      </c>
      <c r="S71" s="175">
        <v>0</v>
      </c>
      <c r="T71" s="209">
        <v>0</v>
      </c>
      <c r="U71" s="209"/>
      <c r="V71" s="175">
        <v>0</v>
      </c>
      <c r="W71" s="175">
        <v>0</v>
      </c>
    </row>
    <row r="72" spans="1:23" ht="14.25" customHeight="1">
      <c r="A72" s="210"/>
      <c r="B72" s="210"/>
      <c r="C72" s="210"/>
      <c r="D72" s="207"/>
      <c r="E72" s="207"/>
      <c r="F72" s="207" t="s">
        <v>51</v>
      </c>
      <c r="G72" s="207"/>
      <c r="H72" s="175">
        <v>410900</v>
      </c>
      <c r="I72" s="175">
        <v>410900</v>
      </c>
      <c r="J72" s="175">
        <v>408400</v>
      </c>
      <c r="K72" s="175">
        <v>295100</v>
      </c>
      <c r="L72" s="175">
        <v>113300</v>
      </c>
      <c r="M72" s="175">
        <v>0</v>
      </c>
      <c r="N72" s="175">
        <v>2500</v>
      </c>
      <c r="O72" s="175">
        <v>0</v>
      </c>
      <c r="P72" s="175">
        <v>0</v>
      </c>
      <c r="Q72" s="175">
        <v>0</v>
      </c>
      <c r="R72" s="175">
        <v>0</v>
      </c>
      <c r="S72" s="175">
        <v>0</v>
      </c>
      <c r="T72" s="209">
        <v>0</v>
      </c>
      <c r="U72" s="209"/>
      <c r="V72" s="175">
        <v>0</v>
      </c>
      <c r="W72" s="175">
        <v>0</v>
      </c>
    </row>
    <row r="73" spans="1:23" ht="14.25" customHeight="1">
      <c r="A73" s="210" t="s">
        <v>170</v>
      </c>
      <c r="B73" s="210" t="s">
        <v>42</v>
      </c>
      <c r="C73" s="210" t="s">
        <v>42</v>
      </c>
      <c r="D73" s="207" t="s">
        <v>171</v>
      </c>
      <c r="E73" s="207"/>
      <c r="F73" s="207" t="s">
        <v>54</v>
      </c>
      <c r="G73" s="207"/>
      <c r="H73" s="175">
        <v>3182519</v>
      </c>
      <c r="I73" s="175">
        <v>2788919</v>
      </c>
      <c r="J73" s="175">
        <v>2788919</v>
      </c>
      <c r="K73" s="175">
        <v>2000</v>
      </c>
      <c r="L73" s="175">
        <v>2786919</v>
      </c>
      <c r="M73" s="175">
        <v>0</v>
      </c>
      <c r="N73" s="175">
        <v>0</v>
      </c>
      <c r="O73" s="175">
        <v>0</v>
      </c>
      <c r="P73" s="175">
        <v>0</v>
      </c>
      <c r="Q73" s="175">
        <v>0</v>
      </c>
      <c r="R73" s="175">
        <v>393600</v>
      </c>
      <c r="S73" s="175">
        <v>393600</v>
      </c>
      <c r="T73" s="209">
        <v>0</v>
      </c>
      <c r="U73" s="209"/>
      <c r="V73" s="175">
        <v>0</v>
      </c>
      <c r="W73" s="175">
        <v>0</v>
      </c>
    </row>
    <row r="74" spans="1:23" ht="14.25" customHeight="1">
      <c r="A74" s="210"/>
      <c r="B74" s="210"/>
      <c r="C74" s="210"/>
      <c r="D74" s="207"/>
      <c r="E74" s="207"/>
      <c r="F74" s="207" t="s">
        <v>53</v>
      </c>
      <c r="G74" s="207"/>
      <c r="H74" s="175">
        <v>0</v>
      </c>
      <c r="I74" s="175">
        <v>0</v>
      </c>
      <c r="J74" s="175">
        <v>0</v>
      </c>
      <c r="K74" s="175">
        <v>0</v>
      </c>
      <c r="L74" s="175">
        <v>0</v>
      </c>
      <c r="M74" s="175">
        <v>0</v>
      </c>
      <c r="N74" s="175">
        <v>0</v>
      </c>
      <c r="O74" s="175">
        <v>0</v>
      </c>
      <c r="P74" s="175">
        <v>0</v>
      </c>
      <c r="Q74" s="175">
        <v>0</v>
      </c>
      <c r="R74" s="175">
        <v>0</v>
      </c>
      <c r="S74" s="175">
        <v>0</v>
      </c>
      <c r="T74" s="209">
        <v>0</v>
      </c>
      <c r="U74" s="209"/>
      <c r="V74" s="175">
        <v>0</v>
      </c>
      <c r="W74" s="175">
        <v>0</v>
      </c>
    </row>
    <row r="75" spans="1:23" ht="14.25" customHeight="1">
      <c r="A75" s="210"/>
      <c r="B75" s="210"/>
      <c r="C75" s="210"/>
      <c r="D75" s="207"/>
      <c r="E75" s="207"/>
      <c r="F75" s="207" t="s">
        <v>52</v>
      </c>
      <c r="G75" s="207"/>
      <c r="H75" s="175">
        <v>637608</v>
      </c>
      <c r="I75" s="175">
        <v>0</v>
      </c>
      <c r="J75" s="175">
        <v>0</v>
      </c>
      <c r="K75" s="175">
        <v>0</v>
      </c>
      <c r="L75" s="175">
        <v>0</v>
      </c>
      <c r="M75" s="175">
        <v>0</v>
      </c>
      <c r="N75" s="175">
        <v>0</v>
      </c>
      <c r="O75" s="175">
        <v>0</v>
      </c>
      <c r="P75" s="175">
        <v>0</v>
      </c>
      <c r="Q75" s="175">
        <v>0</v>
      </c>
      <c r="R75" s="175">
        <v>637608</v>
      </c>
      <c r="S75" s="175">
        <v>637608</v>
      </c>
      <c r="T75" s="209">
        <v>0</v>
      </c>
      <c r="U75" s="209"/>
      <c r="V75" s="175">
        <v>0</v>
      </c>
      <c r="W75" s="175">
        <v>0</v>
      </c>
    </row>
    <row r="76" spans="1:23" ht="14.25" customHeight="1">
      <c r="A76" s="210"/>
      <c r="B76" s="210"/>
      <c r="C76" s="210"/>
      <c r="D76" s="207"/>
      <c r="E76" s="207"/>
      <c r="F76" s="207" t="s">
        <v>51</v>
      </c>
      <c r="G76" s="207"/>
      <c r="H76" s="175">
        <v>3820127</v>
      </c>
      <c r="I76" s="175">
        <v>2788919</v>
      </c>
      <c r="J76" s="175">
        <v>2788919</v>
      </c>
      <c r="K76" s="175">
        <v>2000</v>
      </c>
      <c r="L76" s="175">
        <v>2786919</v>
      </c>
      <c r="M76" s="175">
        <v>0</v>
      </c>
      <c r="N76" s="175">
        <v>0</v>
      </c>
      <c r="O76" s="175">
        <v>0</v>
      </c>
      <c r="P76" s="175">
        <v>0</v>
      </c>
      <c r="Q76" s="175">
        <v>0</v>
      </c>
      <c r="R76" s="175">
        <v>1031208</v>
      </c>
      <c r="S76" s="175">
        <v>1031208</v>
      </c>
      <c r="T76" s="209">
        <v>0</v>
      </c>
      <c r="U76" s="209"/>
      <c r="V76" s="175">
        <v>0</v>
      </c>
      <c r="W76" s="175">
        <v>0</v>
      </c>
    </row>
    <row r="77" spans="1:23" ht="14.25" customHeight="1">
      <c r="A77" s="210" t="s">
        <v>42</v>
      </c>
      <c r="B77" s="210" t="s">
        <v>172</v>
      </c>
      <c r="C77" s="210" t="s">
        <v>42</v>
      </c>
      <c r="D77" s="207" t="s">
        <v>14</v>
      </c>
      <c r="E77" s="207"/>
      <c r="F77" s="207" t="s">
        <v>54</v>
      </c>
      <c r="G77" s="207"/>
      <c r="H77" s="175">
        <v>455039</v>
      </c>
      <c r="I77" s="175">
        <v>455039</v>
      </c>
      <c r="J77" s="175">
        <v>455039</v>
      </c>
      <c r="K77" s="175">
        <v>2000</v>
      </c>
      <c r="L77" s="175">
        <v>453039</v>
      </c>
      <c r="M77" s="175">
        <v>0</v>
      </c>
      <c r="N77" s="175">
        <v>0</v>
      </c>
      <c r="O77" s="175">
        <v>0</v>
      </c>
      <c r="P77" s="175">
        <v>0</v>
      </c>
      <c r="Q77" s="175">
        <v>0</v>
      </c>
      <c r="R77" s="175">
        <v>0</v>
      </c>
      <c r="S77" s="175">
        <v>0</v>
      </c>
      <c r="T77" s="209">
        <v>0</v>
      </c>
      <c r="U77" s="209"/>
      <c r="V77" s="175">
        <v>0</v>
      </c>
      <c r="W77" s="175">
        <v>0</v>
      </c>
    </row>
    <row r="78" spans="1:23" ht="14.25" customHeight="1">
      <c r="A78" s="210"/>
      <c r="B78" s="210"/>
      <c r="C78" s="210"/>
      <c r="D78" s="207"/>
      <c r="E78" s="207"/>
      <c r="F78" s="207" t="s">
        <v>53</v>
      </c>
      <c r="G78" s="207"/>
      <c r="H78" s="175">
        <v>0</v>
      </c>
      <c r="I78" s="175">
        <v>0</v>
      </c>
      <c r="J78" s="175">
        <v>0</v>
      </c>
      <c r="K78" s="175">
        <v>0</v>
      </c>
      <c r="L78" s="175">
        <v>0</v>
      </c>
      <c r="M78" s="175">
        <v>0</v>
      </c>
      <c r="N78" s="175">
        <v>0</v>
      </c>
      <c r="O78" s="175">
        <v>0</v>
      </c>
      <c r="P78" s="175">
        <v>0</v>
      </c>
      <c r="Q78" s="175">
        <v>0</v>
      </c>
      <c r="R78" s="175">
        <v>0</v>
      </c>
      <c r="S78" s="175">
        <v>0</v>
      </c>
      <c r="T78" s="209">
        <v>0</v>
      </c>
      <c r="U78" s="209"/>
      <c r="V78" s="175">
        <v>0</v>
      </c>
      <c r="W78" s="175">
        <v>0</v>
      </c>
    </row>
    <row r="79" spans="1:23" ht="14.25" customHeight="1">
      <c r="A79" s="210"/>
      <c r="B79" s="210"/>
      <c r="C79" s="210"/>
      <c r="D79" s="207"/>
      <c r="E79" s="207"/>
      <c r="F79" s="207" t="s">
        <v>52</v>
      </c>
      <c r="G79" s="207"/>
      <c r="H79" s="175">
        <v>637608</v>
      </c>
      <c r="I79" s="175">
        <v>0</v>
      </c>
      <c r="J79" s="175">
        <v>0</v>
      </c>
      <c r="K79" s="175">
        <v>0</v>
      </c>
      <c r="L79" s="175">
        <v>0</v>
      </c>
      <c r="M79" s="175">
        <v>0</v>
      </c>
      <c r="N79" s="175">
        <v>0</v>
      </c>
      <c r="O79" s="175">
        <v>0</v>
      </c>
      <c r="P79" s="175">
        <v>0</v>
      </c>
      <c r="Q79" s="175">
        <v>0</v>
      </c>
      <c r="R79" s="175">
        <v>637608</v>
      </c>
      <c r="S79" s="175">
        <v>637608</v>
      </c>
      <c r="T79" s="209">
        <v>0</v>
      </c>
      <c r="U79" s="209"/>
      <c r="V79" s="175">
        <v>0</v>
      </c>
      <c r="W79" s="175">
        <v>0</v>
      </c>
    </row>
    <row r="80" spans="1:23" ht="14.25" customHeight="1">
      <c r="A80" s="210"/>
      <c r="B80" s="210"/>
      <c r="C80" s="210"/>
      <c r="D80" s="207"/>
      <c r="E80" s="207"/>
      <c r="F80" s="207" t="s">
        <v>51</v>
      </c>
      <c r="G80" s="207"/>
      <c r="H80" s="175">
        <v>1092647</v>
      </c>
      <c r="I80" s="175">
        <v>455039</v>
      </c>
      <c r="J80" s="175">
        <v>455039</v>
      </c>
      <c r="K80" s="175">
        <v>2000</v>
      </c>
      <c r="L80" s="175">
        <v>453039</v>
      </c>
      <c r="M80" s="175">
        <v>0</v>
      </c>
      <c r="N80" s="175">
        <v>0</v>
      </c>
      <c r="O80" s="175">
        <v>0</v>
      </c>
      <c r="P80" s="175">
        <v>0</v>
      </c>
      <c r="Q80" s="175">
        <v>0</v>
      </c>
      <c r="R80" s="175">
        <v>637608</v>
      </c>
      <c r="S80" s="175">
        <v>637608</v>
      </c>
      <c r="T80" s="209">
        <v>0</v>
      </c>
      <c r="U80" s="209"/>
      <c r="V80" s="175">
        <v>0</v>
      </c>
      <c r="W80" s="175">
        <v>0</v>
      </c>
    </row>
    <row r="81" spans="1:23" ht="14.25" customHeight="1">
      <c r="A81" s="210" t="s">
        <v>15</v>
      </c>
      <c r="B81" s="210" t="s">
        <v>42</v>
      </c>
      <c r="C81" s="210" t="s">
        <v>42</v>
      </c>
      <c r="D81" s="207" t="s">
        <v>16</v>
      </c>
      <c r="E81" s="207"/>
      <c r="F81" s="207" t="s">
        <v>54</v>
      </c>
      <c r="G81" s="207"/>
      <c r="H81" s="175">
        <v>26066162</v>
      </c>
      <c r="I81" s="175">
        <v>25285214</v>
      </c>
      <c r="J81" s="175">
        <v>25222064</v>
      </c>
      <c r="K81" s="175">
        <v>19299165</v>
      </c>
      <c r="L81" s="175">
        <v>5922899</v>
      </c>
      <c r="M81" s="175">
        <v>0</v>
      </c>
      <c r="N81" s="175">
        <v>63150</v>
      </c>
      <c r="O81" s="175">
        <v>0</v>
      </c>
      <c r="P81" s="175">
        <v>0</v>
      </c>
      <c r="Q81" s="175">
        <v>0</v>
      </c>
      <c r="R81" s="175">
        <v>780948</v>
      </c>
      <c r="S81" s="175">
        <v>780948</v>
      </c>
      <c r="T81" s="209">
        <v>0</v>
      </c>
      <c r="U81" s="209"/>
      <c r="V81" s="175">
        <v>0</v>
      </c>
      <c r="W81" s="175">
        <v>0</v>
      </c>
    </row>
    <row r="82" spans="1:23" ht="14.25" customHeight="1">
      <c r="A82" s="210"/>
      <c r="B82" s="210"/>
      <c r="C82" s="210"/>
      <c r="D82" s="207"/>
      <c r="E82" s="207"/>
      <c r="F82" s="207" t="s">
        <v>53</v>
      </c>
      <c r="G82" s="207"/>
      <c r="H82" s="175">
        <v>-62825</v>
      </c>
      <c r="I82" s="175">
        <v>-62825</v>
      </c>
      <c r="J82" s="175">
        <v>-62825</v>
      </c>
      <c r="K82" s="175">
        <v>-15825</v>
      </c>
      <c r="L82" s="175">
        <v>-47000</v>
      </c>
      <c r="M82" s="175">
        <v>0</v>
      </c>
      <c r="N82" s="175">
        <v>0</v>
      </c>
      <c r="O82" s="175">
        <v>0</v>
      </c>
      <c r="P82" s="175">
        <v>0</v>
      </c>
      <c r="Q82" s="175">
        <v>0</v>
      </c>
      <c r="R82" s="175">
        <v>0</v>
      </c>
      <c r="S82" s="175">
        <v>0</v>
      </c>
      <c r="T82" s="209">
        <v>0</v>
      </c>
      <c r="U82" s="209"/>
      <c r="V82" s="175">
        <v>0</v>
      </c>
      <c r="W82" s="175">
        <v>0</v>
      </c>
    </row>
    <row r="83" spans="1:23" ht="14.25" customHeight="1">
      <c r="A83" s="210"/>
      <c r="B83" s="210"/>
      <c r="C83" s="210"/>
      <c r="D83" s="207"/>
      <c r="E83" s="207"/>
      <c r="F83" s="207" t="s">
        <v>52</v>
      </c>
      <c r="G83" s="207"/>
      <c r="H83" s="175">
        <v>348453</v>
      </c>
      <c r="I83" s="175">
        <v>301453</v>
      </c>
      <c r="J83" s="175">
        <v>301453</v>
      </c>
      <c r="K83" s="175">
        <v>288025</v>
      </c>
      <c r="L83" s="175">
        <v>13428</v>
      </c>
      <c r="M83" s="175">
        <v>0</v>
      </c>
      <c r="N83" s="175">
        <v>0</v>
      </c>
      <c r="O83" s="175">
        <v>0</v>
      </c>
      <c r="P83" s="175">
        <v>0</v>
      </c>
      <c r="Q83" s="175">
        <v>0</v>
      </c>
      <c r="R83" s="175">
        <v>47000</v>
      </c>
      <c r="S83" s="175">
        <v>47000</v>
      </c>
      <c r="T83" s="209">
        <v>0</v>
      </c>
      <c r="U83" s="209"/>
      <c r="V83" s="175">
        <v>0</v>
      </c>
      <c r="W83" s="175">
        <v>0</v>
      </c>
    </row>
    <row r="84" spans="1:23" ht="14.25" customHeight="1">
      <c r="A84" s="210"/>
      <c r="B84" s="210"/>
      <c r="C84" s="210"/>
      <c r="D84" s="207"/>
      <c r="E84" s="207"/>
      <c r="F84" s="207" t="s">
        <v>51</v>
      </c>
      <c r="G84" s="207"/>
      <c r="H84" s="175">
        <v>26351790</v>
      </c>
      <c r="I84" s="175">
        <v>25523842</v>
      </c>
      <c r="J84" s="175">
        <v>25460692</v>
      </c>
      <c r="K84" s="175">
        <v>19571365</v>
      </c>
      <c r="L84" s="175">
        <v>5889327</v>
      </c>
      <c r="M84" s="175">
        <v>0</v>
      </c>
      <c r="N84" s="175">
        <v>63150</v>
      </c>
      <c r="O84" s="175">
        <v>0</v>
      </c>
      <c r="P84" s="175">
        <v>0</v>
      </c>
      <c r="Q84" s="175">
        <v>0</v>
      </c>
      <c r="R84" s="175">
        <v>827948</v>
      </c>
      <c r="S84" s="175">
        <v>827948</v>
      </c>
      <c r="T84" s="209">
        <v>0</v>
      </c>
      <c r="U84" s="209"/>
      <c r="V84" s="175">
        <v>0</v>
      </c>
      <c r="W84" s="175">
        <v>0</v>
      </c>
    </row>
    <row r="85" spans="1:23" ht="14.25" customHeight="1">
      <c r="A85" s="210" t="s">
        <v>42</v>
      </c>
      <c r="B85" s="210" t="s">
        <v>349</v>
      </c>
      <c r="C85" s="210" t="s">
        <v>42</v>
      </c>
      <c r="D85" s="207" t="s">
        <v>350</v>
      </c>
      <c r="E85" s="207"/>
      <c r="F85" s="207" t="s">
        <v>54</v>
      </c>
      <c r="G85" s="207"/>
      <c r="H85" s="175">
        <v>23938295</v>
      </c>
      <c r="I85" s="175">
        <v>23718295</v>
      </c>
      <c r="J85" s="175">
        <v>23657295</v>
      </c>
      <c r="K85" s="175">
        <v>18199500</v>
      </c>
      <c r="L85" s="175">
        <v>5457795</v>
      </c>
      <c r="M85" s="175">
        <v>0</v>
      </c>
      <c r="N85" s="175">
        <v>61000</v>
      </c>
      <c r="O85" s="175">
        <v>0</v>
      </c>
      <c r="P85" s="175">
        <v>0</v>
      </c>
      <c r="Q85" s="175">
        <v>0</v>
      </c>
      <c r="R85" s="175">
        <v>220000</v>
      </c>
      <c r="S85" s="175">
        <v>220000</v>
      </c>
      <c r="T85" s="209">
        <v>0</v>
      </c>
      <c r="U85" s="209"/>
      <c r="V85" s="175">
        <v>0</v>
      </c>
      <c r="W85" s="175">
        <v>0</v>
      </c>
    </row>
    <row r="86" spans="1:23" ht="14.25" customHeight="1">
      <c r="A86" s="210"/>
      <c r="B86" s="210"/>
      <c r="C86" s="210"/>
      <c r="D86" s="207"/>
      <c r="E86" s="207"/>
      <c r="F86" s="207" t="s">
        <v>53</v>
      </c>
      <c r="G86" s="207"/>
      <c r="H86" s="175">
        <v>-62825</v>
      </c>
      <c r="I86" s="175">
        <v>-62825</v>
      </c>
      <c r="J86" s="175">
        <v>-62825</v>
      </c>
      <c r="K86" s="175">
        <v>-15825</v>
      </c>
      <c r="L86" s="175">
        <v>-47000</v>
      </c>
      <c r="M86" s="175">
        <v>0</v>
      </c>
      <c r="N86" s="175">
        <v>0</v>
      </c>
      <c r="O86" s="175">
        <v>0</v>
      </c>
      <c r="P86" s="175">
        <v>0</v>
      </c>
      <c r="Q86" s="175">
        <v>0</v>
      </c>
      <c r="R86" s="175">
        <v>0</v>
      </c>
      <c r="S86" s="175">
        <v>0</v>
      </c>
      <c r="T86" s="209">
        <v>0</v>
      </c>
      <c r="U86" s="209"/>
      <c r="V86" s="175">
        <v>0</v>
      </c>
      <c r="W86" s="175">
        <v>0</v>
      </c>
    </row>
    <row r="87" spans="1:23" ht="12.75" customHeight="1">
      <c r="A87" s="210"/>
      <c r="B87" s="210"/>
      <c r="C87" s="210"/>
      <c r="D87" s="207"/>
      <c r="E87" s="207"/>
      <c r="F87" s="207" t="s">
        <v>52</v>
      </c>
      <c r="G87" s="207"/>
      <c r="H87" s="175">
        <v>338301</v>
      </c>
      <c r="I87" s="175">
        <v>291301</v>
      </c>
      <c r="J87" s="175">
        <v>291301</v>
      </c>
      <c r="K87" s="175">
        <v>278825</v>
      </c>
      <c r="L87" s="175">
        <v>12476</v>
      </c>
      <c r="M87" s="175">
        <v>0</v>
      </c>
      <c r="N87" s="175">
        <v>0</v>
      </c>
      <c r="O87" s="175">
        <v>0</v>
      </c>
      <c r="P87" s="175">
        <v>0</v>
      </c>
      <c r="Q87" s="175">
        <v>0</v>
      </c>
      <c r="R87" s="175">
        <v>47000</v>
      </c>
      <c r="S87" s="175">
        <v>47000</v>
      </c>
      <c r="T87" s="209">
        <v>0</v>
      </c>
      <c r="U87" s="209"/>
      <c r="V87" s="175">
        <v>0</v>
      </c>
      <c r="W87" s="175">
        <v>0</v>
      </c>
    </row>
    <row r="88" spans="1:23" ht="12.75" customHeight="1">
      <c r="A88" s="210"/>
      <c r="B88" s="210"/>
      <c r="C88" s="210"/>
      <c r="D88" s="207"/>
      <c r="E88" s="207"/>
      <c r="F88" s="207" t="s">
        <v>51</v>
      </c>
      <c r="G88" s="207"/>
      <c r="H88" s="175">
        <v>24213771</v>
      </c>
      <c r="I88" s="175">
        <v>23946771</v>
      </c>
      <c r="J88" s="175">
        <v>23885771</v>
      </c>
      <c r="K88" s="175">
        <v>18462500</v>
      </c>
      <c r="L88" s="175">
        <v>5423271</v>
      </c>
      <c r="M88" s="175">
        <v>0</v>
      </c>
      <c r="N88" s="175">
        <v>61000</v>
      </c>
      <c r="O88" s="175">
        <v>0</v>
      </c>
      <c r="P88" s="175">
        <v>0</v>
      </c>
      <c r="Q88" s="175">
        <v>0</v>
      </c>
      <c r="R88" s="175">
        <v>267000</v>
      </c>
      <c r="S88" s="175">
        <v>267000</v>
      </c>
      <c r="T88" s="209">
        <v>0</v>
      </c>
      <c r="U88" s="209"/>
      <c r="V88" s="175">
        <v>0</v>
      </c>
      <c r="W88" s="175">
        <v>0</v>
      </c>
    </row>
    <row r="89" spans="1:23" ht="12.75" customHeight="1">
      <c r="A89" s="210" t="s">
        <v>42</v>
      </c>
      <c r="B89" s="210" t="s">
        <v>418</v>
      </c>
      <c r="C89" s="210" t="s">
        <v>42</v>
      </c>
      <c r="D89" s="207" t="s">
        <v>419</v>
      </c>
      <c r="E89" s="207"/>
      <c r="F89" s="207" t="s">
        <v>54</v>
      </c>
      <c r="G89" s="207"/>
      <c r="H89" s="175">
        <v>0</v>
      </c>
      <c r="I89" s="175">
        <v>0</v>
      </c>
      <c r="J89" s="175">
        <v>0</v>
      </c>
      <c r="K89" s="175">
        <v>0</v>
      </c>
      <c r="L89" s="175">
        <v>0</v>
      </c>
      <c r="M89" s="175">
        <v>0</v>
      </c>
      <c r="N89" s="175">
        <v>0</v>
      </c>
      <c r="O89" s="175">
        <v>0</v>
      </c>
      <c r="P89" s="175">
        <v>0</v>
      </c>
      <c r="Q89" s="175">
        <v>0</v>
      </c>
      <c r="R89" s="175">
        <v>0</v>
      </c>
      <c r="S89" s="175">
        <v>0</v>
      </c>
      <c r="T89" s="209">
        <v>0</v>
      </c>
      <c r="U89" s="209"/>
      <c r="V89" s="175">
        <v>0</v>
      </c>
      <c r="W89" s="175">
        <v>0</v>
      </c>
    </row>
    <row r="90" spans="1:23" ht="12.75" customHeight="1">
      <c r="A90" s="210"/>
      <c r="B90" s="210"/>
      <c r="C90" s="210"/>
      <c r="D90" s="207"/>
      <c r="E90" s="207"/>
      <c r="F90" s="207" t="s">
        <v>53</v>
      </c>
      <c r="G90" s="207"/>
      <c r="H90" s="175">
        <v>0</v>
      </c>
      <c r="I90" s="175">
        <v>0</v>
      </c>
      <c r="J90" s="175">
        <v>0</v>
      </c>
      <c r="K90" s="175">
        <v>0</v>
      </c>
      <c r="L90" s="175">
        <v>0</v>
      </c>
      <c r="M90" s="175">
        <v>0</v>
      </c>
      <c r="N90" s="175">
        <v>0</v>
      </c>
      <c r="O90" s="175">
        <v>0</v>
      </c>
      <c r="P90" s="175">
        <v>0</v>
      </c>
      <c r="Q90" s="175">
        <v>0</v>
      </c>
      <c r="R90" s="175">
        <v>0</v>
      </c>
      <c r="S90" s="175">
        <v>0</v>
      </c>
      <c r="T90" s="209">
        <v>0</v>
      </c>
      <c r="U90" s="209"/>
      <c r="V90" s="175">
        <v>0</v>
      </c>
      <c r="W90" s="175">
        <v>0</v>
      </c>
    </row>
    <row r="91" spans="1:23" ht="12.75" customHeight="1">
      <c r="A91" s="210"/>
      <c r="B91" s="210"/>
      <c r="C91" s="210"/>
      <c r="D91" s="207"/>
      <c r="E91" s="207"/>
      <c r="F91" s="207" t="s">
        <v>52</v>
      </c>
      <c r="G91" s="207"/>
      <c r="H91" s="175">
        <v>10152</v>
      </c>
      <c r="I91" s="175">
        <v>10152</v>
      </c>
      <c r="J91" s="175">
        <v>10152</v>
      </c>
      <c r="K91" s="175">
        <v>9200</v>
      </c>
      <c r="L91" s="175">
        <v>952</v>
      </c>
      <c r="M91" s="175">
        <v>0</v>
      </c>
      <c r="N91" s="175">
        <v>0</v>
      </c>
      <c r="O91" s="175">
        <v>0</v>
      </c>
      <c r="P91" s="175">
        <v>0</v>
      </c>
      <c r="Q91" s="175">
        <v>0</v>
      </c>
      <c r="R91" s="175">
        <v>0</v>
      </c>
      <c r="S91" s="175">
        <v>0</v>
      </c>
      <c r="T91" s="209">
        <v>0</v>
      </c>
      <c r="U91" s="209"/>
      <c r="V91" s="175">
        <v>0</v>
      </c>
      <c r="W91" s="175">
        <v>0</v>
      </c>
    </row>
    <row r="92" spans="1:23" ht="12.75" customHeight="1">
      <c r="A92" s="210"/>
      <c r="B92" s="210"/>
      <c r="C92" s="210"/>
      <c r="D92" s="207"/>
      <c r="E92" s="207"/>
      <c r="F92" s="207" t="s">
        <v>51</v>
      </c>
      <c r="G92" s="207"/>
      <c r="H92" s="175">
        <v>10152</v>
      </c>
      <c r="I92" s="175">
        <v>10152</v>
      </c>
      <c r="J92" s="175">
        <v>10152</v>
      </c>
      <c r="K92" s="175">
        <v>9200</v>
      </c>
      <c r="L92" s="175">
        <v>952</v>
      </c>
      <c r="M92" s="175">
        <v>0</v>
      </c>
      <c r="N92" s="175">
        <v>0</v>
      </c>
      <c r="O92" s="175">
        <v>0</v>
      </c>
      <c r="P92" s="175">
        <v>0</v>
      </c>
      <c r="Q92" s="175">
        <v>0</v>
      </c>
      <c r="R92" s="175">
        <v>0</v>
      </c>
      <c r="S92" s="175">
        <v>0</v>
      </c>
      <c r="T92" s="209">
        <v>0</v>
      </c>
      <c r="U92" s="209"/>
      <c r="V92" s="175">
        <v>0</v>
      </c>
      <c r="W92" s="175">
        <v>0</v>
      </c>
    </row>
    <row r="93" spans="1:23" ht="12.75" customHeight="1">
      <c r="A93" s="210" t="s">
        <v>17</v>
      </c>
      <c r="B93" s="210" t="s">
        <v>42</v>
      </c>
      <c r="C93" s="210" t="s">
        <v>42</v>
      </c>
      <c r="D93" s="207" t="s">
        <v>18</v>
      </c>
      <c r="E93" s="207"/>
      <c r="F93" s="207" t="s">
        <v>54</v>
      </c>
      <c r="G93" s="207"/>
      <c r="H93" s="175">
        <v>8749333</v>
      </c>
      <c r="I93" s="175">
        <v>8714733</v>
      </c>
      <c r="J93" s="175">
        <v>8471733</v>
      </c>
      <c r="K93" s="175">
        <v>7273283</v>
      </c>
      <c r="L93" s="175">
        <v>1198450</v>
      </c>
      <c r="M93" s="175">
        <v>0</v>
      </c>
      <c r="N93" s="175">
        <v>243000</v>
      </c>
      <c r="O93" s="175">
        <v>0</v>
      </c>
      <c r="P93" s="175">
        <v>0</v>
      </c>
      <c r="Q93" s="175">
        <v>0</v>
      </c>
      <c r="R93" s="175">
        <v>34600</v>
      </c>
      <c r="S93" s="175">
        <v>34600</v>
      </c>
      <c r="T93" s="209">
        <v>0</v>
      </c>
      <c r="U93" s="209"/>
      <c r="V93" s="175">
        <v>0</v>
      </c>
      <c r="W93" s="175">
        <v>0</v>
      </c>
    </row>
    <row r="94" spans="1:23" ht="12.75" customHeight="1">
      <c r="A94" s="210"/>
      <c r="B94" s="210"/>
      <c r="C94" s="210"/>
      <c r="D94" s="207"/>
      <c r="E94" s="207"/>
      <c r="F94" s="207" t="s">
        <v>53</v>
      </c>
      <c r="G94" s="207"/>
      <c r="H94" s="175">
        <v>-5350</v>
      </c>
      <c r="I94" s="175">
        <v>-5350</v>
      </c>
      <c r="J94" s="175">
        <v>-5350</v>
      </c>
      <c r="K94" s="175">
        <v>-4000</v>
      </c>
      <c r="L94" s="175">
        <v>-1350</v>
      </c>
      <c r="M94" s="175">
        <v>0</v>
      </c>
      <c r="N94" s="175">
        <v>0</v>
      </c>
      <c r="O94" s="175">
        <v>0</v>
      </c>
      <c r="P94" s="175">
        <v>0</v>
      </c>
      <c r="Q94" s="175">
        <v>0</v>
      </c>
      <c r="R94" s="175">
        <v>0</v>
      </c>
      <c r="S94" s="175">
        <v>0</v>
      </c>
      <c r="T94" s="209">
        <v>0</v>
      </c>
      <c r="U94" s="209"/>
      <c r="V94" s="175">
        <v>0</v>
      </c>
      <c r="W94" s="175">
        <v>0</v>
      </c>
    </row>
    <row r="95" spans="1:23" ht="12.75" customHeight="1">
      <c r="A95" s="210"/>
      <c r="B95" s="210"/>
      <c r="C95" s="210"/>
      <c r="D95" s="207"/>
      <c r="E95" s="207"/>
      <c r="F95" s="207" t="s">
        <v>52</v>
      </c>
      <c r="G95" s="207"/>
      <c r="H95" s="175">
        <v>161612</v>
      </c>
      <c r="I95" s="175">
        <v>161612</v>
      </c>
      <c r="J95" s="175">
        <v>161612</v>
      </c>
      <c r="K95" s="175">
        <v>142890</v>
      </c>
      <c r="L95" s="175">
        <v>18722</v>
      </c>
      <c r="M95" s="175">
        <v>0</v>
      </c>
      <c r="N95" s="175">
        <v>0</v>
      </c>
      <c r="O95" s="175">
        <v>0</v>
      </c>
      <c r="P95" s="175">
        <v>0</v>
      </c>
      <c r="Q95" s="175">
        <v>0</v>
      </c>
      <c r="R95" s="175">
        <v>0</v>
      </c>
      <c r="S95" s="175">
        <v>0</v>
      </c>
      <c r="T95" s="209">
        <v>0</v>
      </c>
      <c r="U95" s="209"/>
      <c r="V95" s="175">
        <v>0</v>
      </c>
      <c r="W95" s="175">
        <v>0</v>
      </c>
    </row>
    <row r="96" spans="1:23" ht="12.75" customHeight="1">
      <c r="A96" s="210"/>
      <c r="B96" s="210"/>
      <c r="C96" s="210"/>
      <c r="D96" s="207"/>
      <c r="E96" s="207"/>
      <c r="F96" s="207" t="s">
        <v>51</v>
      </c>
      <c r="G96" s="207"/>
      <c r="H96" s="175">
        <v>8905595</v>
      </c>
      <c r="I96" s="175">
        <v>8870995</v>
      </c>
      <c r="J96" s="175">
        <v>8627995</v>
      </c>
      <c r="K96" s="175">
        <v>7412173</v>
      </c>
      <c r="L96" s="175">
        <v>1215822</v>
      </c>
      <c r="M96" s="175">
        <v>0</v>
      </c>
      <c r="N96" s="175">
        <v>243000</v>
      </c>
      <c r="O96" s="175">
        <v>0</v>
      </c>
      <c r="P96" s="175">
        <v>0</v>
      </c>
      <c r="Q96" s="175">
        <v>0</v>
      </c>
      <c r="R96" s="175">
        <v>34600</v>
      </c>
      <c r="S96" s="175">
        <v>34600</v>
      </c>
      <c r="T96" s="209">
        <v>0</v>
      </c>
      <c r="U96" s="209"/>
      <c r="V96" s="175">
        <v>0</v>
      </c>
      <c r="W96" s="175">
        <v>0</v>
      </c>
    </row>
    <row r="97" spans="1:23" ht="12.75" customHeight="1">
      <c r="A97" s="210" t="s">
        <v>42</v>
      </c>
      <c r="B97" s="210" t="s">
        <v>19</v>
      </c>
      <c r="C97" s="210" t="s">
        <v>42</v>
      </c>
      <c r="D97" s="207" t="s">
        <v>20</v>
      </c>
      <c r="E97" s="207"/>
      <c r="F97" s="207" t="s">
        <v>54</v>
      </c>
      <c r="G97" s="207"/>
      <c r="H97" s="175">
        <v>5804483</v>
      </c>
      <c r="I97" s="175">
        <v>5804483</v>
      </c>
      <c r="J97" s="175">
        <v>5636483</v>
      </c>
      <c r="K97" s="175">
        <v>4792783</v>
      </c>
      <c r="L97" s="175">
        <v>843700</v>
      </c>
      <c r="M97" s="175">
        <v>0</v>
      </c>
      <c r="N97" s="175">
        <v>168000</v>
      </c>
      <c r="O97" s="175">
        <v>0</v>
      </c>
      <c r="P97" s="175">
        <v>0</v>
      </c>
      <c r="Q97" s="175">
        <v>0</v>
      </c>
      <c r="R97" s="175">
        <v>0</v>
      </c>
      <c r="S97" s="175">
        <v>0</v>
      </c>
      <c r="T97" s="209">
        <v>0</v>
      </c>
      <c r="U97" s="209"/>
      <c r="V97" s="175">
        <v>0</v>
      </c>
      <c r="W97" s="175">
        <v>0</v>
      </c>
    </row>
    <row r="98" spans="1:23" ht="12.75" customHeight="1">
      <c r="A98" s="210"/>
      <c r="B98" s="210"/>
      <c r="C98" s="210"/>
      <c r="D98" s="207"/>
      <c r="E98" s="207"/>
      <c r="F98" s="207" t="s">
        <v>53</v>
      </c>
      <c r="G98" s="207"/>
      <c r="H98" s="175">
        <v>-5350</v>
      </c>
      <c r="I98" s="175">
        <v>-5350</v>
      </c>
      <c r="J98" s="175">
        <v>-5350</v>
      </c>
      <c r="K98" s="175">
        <v>-4000</v>
      </c>
      <c r="L98" s="175">
        <v>-1350</v>
      </c>
      <c r="M98" s="175">
        <v>0</v>
      </c>
      <c r="N98" s="175">
        <v>0</v>
      </c>
      <c r="O98" s="175">
        <v>0</v>
      </c>
      <c r="P98" s="175">
        <v>0</v>
      </c>
      <c r="Q98" s="175">
        <v>0</v>
      </c>
      <c r="R98" s="175">
        <v>0</v>
      </c>
      <c r="S98" s="175">
        <v>0</v>
      </c>
      <c r="T98" s="209">
        <v>0</v>
      </c>
      <c r="U98" s="209"/>
      <c r="V98" s="175">
        <v>0</v>
      </c>
      <c r="W98" s="175">
        <v>0</v>
      </c>
    </row>
    <row r="99" spans="1:23" ht="12.75" customHeight="1">
      <c r="A99" s="210"/>
      <c r="B99" s="210"/>
      <c r="C99" s="210"/>
      <c r="D99" s="207"/>
      <c r="E99" s="207"/>
      <c r="F99" s="207" t="s">
        <v>52</v>
      </c>
      <c r="G99" s="207"/>
      <c r="H99" s="175">
        <v>155890</v>
      </c>
      <c r="I99" s="175">
        <v>155890</v>
      </c>
      <c r="J99" s="175">
        <v>155890</v>
      </c>
      <c r="K99" s="175">
        <v>142890</v>
      </c>
      <c r="L99" s="175">
        <v>13000</v>
      </c>
      <c r="M99" s="175">
        <v>0</v>
      </c>
      <c r="N99" s="175">
        <v>0</v>
      </c>
      <c r="O99" s="175">
        <v>0</v>
      </c>
      <c r="P99" s="175">
        <v>0</v>
      </c>
      <c r="Q99" s="175">
        <v>0</v>
      </c>
      <c r="R99" s="175">
        <v>0</v>
      </c>
      <c r="S99" s="175">
        <v>0</v>
      </c>
      <c r="T99" s="209">
        <v>0</v>
      </c>
      <c r="U99" s="209"/>
      <c r="V99" s="175">
        <v>0</v>
      </c>
      <c r="W99" s="175">
        <v>0</v>
      </c>
    </row>
    <row r="100" spans="1:23" ht="12.75" customHeight="1">
      <c r="A100" s="210"/>
      <c r="B100" s="210"/>
      <c r="C100" s="210"/>
      <c r="D100" s="207"/>
      <c r="E100" s="207"/>
      <c r="F100" s="207" t="s">
        <v>51</v>
      </c>
      <c r="G100" s="207"/>
      <c r="H100" s="175">
        <v>5955023</v>
      </c>
      <c r="I100" s="175">
        <v>5955023</v>
      </c>
      <c r="J100" s="175">
        <v>5787023</v>
      </c>
      <c r="K100" s="175">
        <v>4931673</v>
      </c>
      <c r="L100" s="175">
        <v>855350</v>
      </c>
      <c r="M100" s="175">
        <v>0</v>
      </c>
      <c r="N100" s="175">
        <v>168000</v>
      </c>
      <c r="O100" s="175">
        <v>0</v>
      </c>
      <c r="P100" s="175">
        <v>0</v>
      </c>
      <c r="Q100" s="175">
        <v>0</v>
      </c>
      <c r="R100" s="175">
        <v>0</v>
      </c>
      <c r="S100" s="175">
        <v>0</v>
      </c>
      <c r="T100" s="209">
        <v>0</v>
      </c>
      <c r="U100" s="209"/>
      <c r="V100" s="175">
        <v>0</v>
      </c>
      <c r="W100" s="175">
        <v>0</v>
      </c>
    </row>
    <row r="101" spans="1:23" ht="12.75" customHeight="1">
      <c r="A101" s="210" t="s">
        <v>42</v>
      </c>
      <c r="B101" s="210" t="s">
        <v>351</v>
      </c>
      <c r="C101" s="210" t="s">
        <v>42</v>
      </c>
      <c r="D101" s="207" t="s">
        <v>348</v>
      </c>
      <c r="E101" s="207"/>
      <c r="F101" s="207" t="s">
        <v>54</v>
      </c>
      <c r="G101" s="207"/>
      <c r="H101" s="175">
        <v>6000</v>
      </c>
      <c r="I101" s="175">
        <v>6000</v>
      </c>
      <c r="J101" s="175">
        <v>6000</v>
      </c>
      <c r="K101" s="175">
        <v>0</v>
      </c>
      <c r="L101" s="175">
        <v>6000</v>
      </c>
      <c r="M101" s="175">
        <v>0</v>
      </c>
      <c r="N101" s="175">
        <v>0</v>
      </c>
      <c r="O101" s="175">
        <v>0</v>
      </c>
      <c r="P101" s="175">
        <v>0</v>
      </c>
      <c r="Q101" s="175">
        <v>0</v>
      </c>
      <c r="R101" s="175">
        <v>0</v>
      </c>
      <c r="S101" s="175">
        <v>0</v>
      </c>
      <c r="T101" s="209">
        <v>0</v>
      </c>
      <c r="U101" s="209"/>
      <c r="V101" s="175">
        <v>0</v>
      </c>
      <c r="W101" s="175">
        <v>0</v>
      </c>
    </row>
    <row r="102" spans="1:23" ht="12.75" customHeight="1">
      <c r="A102" s="210"/>
      <c r="B102" s="210"/>
      <c r="C102" s="210"/>
      <c r="D102" s="207"/>
      <c r="E102" s="207"/>
      <c r="F102" s="207" t="s">
        <v>53</v>
      </c>
      <c r="G102" s="207"/>
      <c r="H102" s="175">
        <v>0</v>
      </c>
      <c r="I102" s="175">
        <v>0</v>
      </c>
      <c r="J102" s="175">
        <v>0</v>
      </c>
      <c r="K102" s="175">
        <v>0</v>
      </c>
      <c r="L102" s="175">
        <v>0</v>
      </c>
      <c r="M102" s="175">
        <v>0</v>
      </c>
      <c r="N102" s="175">
        <v>0</v>
      </c>
      <c r="O102" s="175">
        <v>0</v>
      </c>
      <c r="P102" s="175">
        <v>0</v>
      </c>
      <c r="Q102" s="175">
        <v>0</v>
      </c>
      <c r="R102" s="175">
        <v>0</v>
      </c>
      <c r="S102" s="175">
        <v>0</v>
      </c>
      <c r="T102" s="209">
        <v>0</v>
      </c>
      <c r="U102" s="209"/>
      <c r="V102" s="175">
        <v>0</v>
      </c>
      <c r="W102" s="175">
        <v>0</v>
      </c>
    </row>
    <row r="103" spans="1:23" ht="12.75" customHeight="1">
      <c r="A103" s="210"/>
      <c r="B103" s="210"/>
      <c r="C103" s="210"/>
      <c r="D103" s="207"/>
      <c r="E103" s="207"/>
      <c r="F103" s="207" t="s">
        <v>52</v>
      </c>
      <c r="G103" s="207"/>
      <c r="H103" s="175">
        <v>5722</v>
      </c>
      <c r="I103" s="175">
        <v>5722</v>
      </c>
      <c r="J103" s="175">
        <v>5722</v>
      </c>
      <c r="K103" s="175">
        <v>0</v>
      </c>
      <c r="L103" s="175">
        <v>5722</v>
      </c>
      <c r="M103" s="175">
        <v>0</v>
      </c>
      <c r="N103" s="175">
        <v>0</v>
      </c>
      <c r="O103" s="175">
        <v>0</v>
      </c>
      <c r="P103" s="175">
        <v>0</v>
      </c>
      <c r="Q103" s="175">
        <v>0</v>
      </c>
      <c r="R103" s="175">
        <v>0</v>
      </c>
      <c r="S103" s="175">
        <v>0</v>
      </c>
      <c r="T103" s="209">
        <v>0</v>
      </c>
      <c r="U103" s="209"/>
      <c r="V103" s="175">
        <v>0</v>
      </c>
      <c r="W103" s="175">
        <v>0</v>
      </c>
    </row>
    <row r="104" spans="1:23" ht="12.75" customHeight="1">
      <c r="A104" s="210"/>
      <c r="B104" s="210"/>
      <c r="C104" s="210"/>
      <c r="D104" s="207"/>
      <c r="E104" s="207"/>
      <c r="F104" s="207" t="s">
        <v>51</v>
      </c>
      <c r="G104" s="207"/>
      <c r="H104" s="175">
        <v>11722</v>
      </c>
      <c r="I104" s="175">
        <v>11722</v>
      </c>
      <c r="J104" s="175">
        <v>11722</v>
      </c>
      <c r="K104" s="175">
        <v>0</v>
      </c>
      <c r="L104" s="175">
        <v>11722</v>
      </c>
      <c r="M104" s="175">
        <v>0</v>
      </c>
      <c r="N104" s="175">
        <v>0</v>
      </c>
      <c r="O104" s="175">
        <v>0</v>
      </c>
      <c r="P104" s="175">
        <v>0</v>
      </c>
      <c r="Q104" s="175">
        <v>0</v>
      </c>
      <c r="R104" s="175">
        <v>0</v>
      </c>
      <c r="S104" s="175">
        <v>0</v>
      </c>
      <c r="T104" s="209">
        <v>0</v>
      </c>
      <c r="U104" s="209"/>
      <c r="V104" s="175">
        <v>0</v>
      </c>
      <c r="W104" s="175">
        <v>0</v>
      </c>
    </row>
    <row r="105" spans="1:23" ht="12.75" customHeight="1">
      <c r="A105" s="210" t="s">
        <v>352</v>
      </c>
      <c r="B105" s="210" t="s">
        <v>42</v>
      </c>
      <c r="C105" s="210" t="s">
        <v>42</v>
      </c>
      <c r="D105" s="207" t="s">
        <v>353</v>
      </c>
      <c r="E105" s="207"/>
      <c r="F105" s="207" t="s">
        <v>54</v>
      </c>
      <c r="G105" s="207"/>
      <c r="H105" s="175">
        <v>8678416</v>
      </c>
      <c r="I105" s="175">
        <v>6400155</v>
      </c>
      <c r="J105" s="175">
        <v>4690958</v>
      </c>
      <c r="K105" s="175">
        <v>3452008</v>
      </c>
      <c r="L105" s="175">
        <v>1238950</v>
      </c>
      <c r="M105" s="175">
        <v>49549</v>
      </c>
      <c r="N105" s="175">
        <v>1659648</v>
      </c>
      <c r="O105" s="175">
        <v>0</v>
      </c>
      <c r="P105" s="175">
        <v>0</v>
      </c>
      <c r="Q105" s="175">
        <v>0</v>
      </c>
      <c r="R105" s="175">
        <v>2278261</v>
      </c>
      <c r="S105" s="175">
        <v>2278261</v>
      </c>
      <c r="T105" s="209">
        <v>0</v>
      </c>
      <c r="U105" s="209"/>
      <c r="V105" s="175">
        <v>0</v>
      </c>
      <c r="W105" s="175">
        <v>0</v>
      </c>
    </row>
    <row r="106" spans="1:23" ht="12.75" customHeight="1">
      <c r="A106" s="210"/>
      <c r="B106" s="210"/>
      <c r="C106" s="210"/>
      <c r="D106" s="207"/>
      <c r="E106" s="207"/>
      <c r="F106" s="207" t="s">
        <v>53</v>
      </c>
      <c r="G106" s="207"/>
      <c r="H106" s="175">
        <v>-52000</v>
      </c>
      <c r="I106" s="175">
        <v>-52000</v>
      </c>
      <c r="J106" s="175">
        <v>-2000</v>
      </c>
      <c r="K106" s="175">
        <v>-2000</v>
      </c>
      <c r="L106" s="175">
        <v>0</v>
      </c>
      <c r="M106" s="175">
        <v>0</v>
      </c>
      <c r="N106" s="175">
        <v>-50000</v>
      </c>
      <c r="O106" s="175">
        <v>0</v>
      </c>
      <c r="P106" s="175">
        <v>0</v>
      </c>
      <c r="Q106" s="175">
        <v>0</v>
      </c>
      <c r="R106" s="175">
        <v>0</v>
      </c>
      <c r="S106" s="175">
        <v>0</v>
      </c>
      <c r="T106" s="209">
        <v>0</v>
      </c>
      <c r="U106" s="209"/>
      <c r="V106" s="175">
        <v>0</v>
      </c>
      <c r="W106" s="175">
        <v>0</v>
      </c>
    </row>
    <row r="107" spans="1:23" ht="12.75" customHeight="1">
      <c r="A107" s="210"/>
      <c r="B107" s="210"/>
      <c r="C107" s="210"/>
      <c r="D107" s="207"/>
      <c r="E107" s="207"/>
      <c r="F107" s="207" t="s">
        <v>52</v>
      </c>
      <c r="G107" s="207"/>
      <c r="H107" s="175">
        <v>52000</v>
      </c>
      <c r="I107" s="175">
        <v>52000</v>
      </c>
      <c r="J107" s="175">
        <v>2000</v>
      </c>
      <c r="K107" s="175">
        <v>2000</v>
      </c>
      <c r="L107" s="175">
        <v>0</v>
      </c>
      <c r="M107" s="175">
        <v>50000</v>
      </c>
      <c r="N107" s="175">
        <v>0</v>
      </c>
      <c r="O107" s="175">
        <v>0</v>
      </c>
      <c r="P107" s="175">
        <v>0</v>
      </c>
      <c r="Q107" s="175">
        <v>0</v>
      </c>
      <c r="R107" s="175">
        <v>0</v>
      </c>
      <c r="S107" s="175">
        <v>0</v>
      </c>
      <c r="T107" s="209">
        <v>0</v>
      </c>
      <c r="U107" s="209"/>
      <c r="V107" s="175">
        <v>0</v>
      </c>
      <c r="W107" s="175">
        <v>0</v>
      </c>
    </row>
    <row r="108" spans="1:23" ht="12.75" customHeight="1">
      <c r="A108" s="210"/>
      <c r="B108" s="210"/>
      <c r="C108" s="210"/>
      <c r="D108" s="207"/>
      <c r="E108" s="207"/>
      <c r="F108" s="207" t="s">
        <v>51</v>
      </c>
      <c r="G108" s="207"/>
      <c r="H108" s="175">
        <v>8678416</v>
      </c>
      <c r="I108" s="175">
        <v>6400155</v>
      </c>
      <c r="J108" s="175">
        <v>4690958</v>
      </c>
      <c r="K108" s="175">
        <v>3452008</v>
      </c>
      <c r="L108" s="175">
        <v>1238950</v>
      </c>
      <c r="M108" s="175">
        <v>99549</v>
      </c>
      <c r="N108" s="175">
        <v>1609648</v>
      </c>
      <c r="O108" s="175">
        <v>0</v>
      </c>
      <c r="P108" s="175">
        <v>0</v>
      </c>
      <c r="Q108" s="175">
        <v>0</v>
      </c>
      <c r="R108" s="175">
        <v>2278261</v>
      </c>
      <c r="S108" s="175">
        <v>2278261</v>
      </c>
      <c r="T108" s="209">
        <v>0</v>
      </c>
      <c r="U108" s="209"/>
      <c r="V108" s="175">
        <v>0</v>
      </c>
      <c r="W108" s="175">
        <v>0</v>
      </c>
    </row>
    <row r="109" spans="1:23" ht="12.75" customHeight="1">
      <c r="A109" s="210" t="s">
        <v>42</v>
      </c>
      <c r="B109" s="210" t="s">
        <v>429</v>
      </c>
      <c r="C109" s="210" t="s">
        <v>42</v>
      </c>
      <c r="D109" s="207" t="s">
        <v>430</v>
      </c>
      <c r="E109" s="207"/>
      <c r="F109" s="207" t="s">
        <v>54</v>
      </c>
      <c r="G109" s="207"/>
      <c r="H109" s="175">
        <v>1129571</v>
      </c>
      <c r="I109" s="175">
        <v>1129571</v>
      </c>
      <c r="J109" s="175">
        <v>46047</v>
      </c>
      <c r="K109" s="175">
        <v>45526</v>
      </c>
      <c r="L109" s="175">
        <v>521</v>
      </c>
      <c r="M109" s="175">
        <v>49549</v>
      </c>
      <c r="N109" s="175">
        <v>1033975</v>
      </c>
      <c r="O109" s="175">
        <v>0</v>
      </c>
      <c r="P109" s="175">
        <v>0</v>
      </c>
      <c r="Q109" s="175">
        <v>0</v>
      </c>
      <c r="R109" s="175">
        <v>0</v>
      </c>
      <c r="S109" s="175">
        <v>0</v>
      </c>
      <c r="T109" s="209">
        <v>0</v>
      </c>
      <c r="U109" s="209"/>
      <c r="V109" s="175">
        <v>0</v>
      </c>
      <c r="W109" s="175">
        <v>0</v>
      </c>
    </row>
    <row r="110" spans="1:23" ht="12.75" customHeight="1">
      <c r="A110" s="210"/>
      <c r="B110" s="210"/>
      <c r="C110" s="210"/>
      <c r="D110" s="207"/>
      <c r="E110" s="207"/>
      <c r="F110" s="207" t="s">
        <v>53</v>
      </c>
      <c r="G110" s="207"/>
      <c r="H110" s="175">
        <v>0</v>
      </c>
      <c r="I110" s="175">
        <v>0</v>
      </c>
      <c r="J110" s="175">
        <v>0</v>
      </c>
      <c r="K110" s="175">
        <v>0</v>
      </c>
      <c r="L110" s="175">
        <v>0</v>
      </c>
      <c r="M110" s="175">
        <v>0</v>
      </c>
      <c r="N110" s="175">
        <v>0</v>
      </c>
      <c r="O110" s="175">
        <v>0</v>
      </c>
      <c r="P110" s="175">
        <v>0</v>
      </c>
      <c r="Q110" s="175">
        <v>0</v>
      </c>
      <c r="R110" s="175">
        <v>0</v>
      </c>
      <c r="S110" s="175">
        <v>0</v>
      </c>
      <c r="T110" s="209">
        <v>0</v>
      </c>
      <c r="U110" s="209"/>
      <c r="V110" s="175">
        <v>0</v>
      </c>
      <c r="W110" s="175">
        <v>0</v>
      </c>
    </row>
    <row r="111" spans="1:23" ht="12.75" customHeight="1">
      <c r="A111" s="210"/>
      <c r="B111" s="210"/>
      <c r="C111" s="210"/>
      <c r="D111" s="207"/>
      <c r="E111" s="207"/>
      <c r="F111" s="207" t="s">
        <v>52</v>
      </c>
      <c r="G111" s="207"/>
      <c r="H111" s="175">
        <v>50000</v>
      </c>
      <c r="I111" s="175">
        <v>50000</v>
      </c>
      <c r="J111" s="175">
        <v>0</v>
      </c>
      <c r="K111" s="175">
        <v>0</v>
      </c>
      <c r="L111" s="175">
        <v>0</v>
      </c>
      <c r="M111" s="175">
        <v>50000</v>
      </c>
      <c r="N111" s="175">
        <v>0</v>
      </c>
      <c r="O111" s="175">
        <v>0</v>
      </c>
      <c r="P111" s="175">
        <v>0</v>
      </c>
      <c r="Q111" s="175">
        <v>0</v>
      </c>
      <c r="R111" s="175">
        <v>0</v>
      </c>
      <c r="S111" s="175">
        <v>0</v>
      </c>
      <c r="T111" s="209">
        <v>0</v>
      </c>
      <c r="U111" s="209"/>
      <c r="V111" s="175">
        <v>0</v>
      </c>
      <c r="W111" s="175">
        <v>0</v>
      </c>
    </row>
    <row r="112" spans="1:23" ht="12.75" customHeight="1">
      <c r="A112" s="210"/>
      <c r="B112" s="210"/>
      <c r="C112" s="210"/>
      <c r="D112" s="207"/>
      <c r="E112" s="207"/>
      <c r="F112" s="207" t="s">
        <v>51</v>
      </c>
      <c r="G112" s="207"/>
      <c r="H112" s="175">
        <v>1179571</v>
      </c>
      <c r="I112" s="175">
        <v>1179571</v>
      </c>
      <c r="J112" s="175">
        <v>46047</v>
      </c>
      <c r="K112" s="175">
        <v>45526</v>
      </c>
      <c r="L112" s="175">
        <v>521</v>
      </c>
      <c r="M112" s="175">
        <v>99549</v>
      </c>
      <c r="N112" s="175">
        <v>1033975</v>
      </c>
      <c r="O112" s="175">
        <v>0</v>
      </c>
      <c r="P112" s="175">
        <v>0</v>
      </c>
      <c r="Q112" s="175">
        <v>0</v>
      </c>
      <c r="R112" s="175">
        <v>0</v>
      </c>
      <c r="S112" s="175">
        <v>0</v>
      </c>
      <c r="T112" s="209">
        <v>0</v>
      </c>
      <c r="U112" s="209"/>
      <c r="V112" s="175">
        <v>0</v>
      </c>
      <c r="W112" s="175">
        <v>0</v>
      </c>
    </row>
    <row r="113" spans="1:23" ht="12.75" customHeight="1">
      <c r="A113" s="210" t="s">
        <v>42</v>
      </c>
      <c r="B113" s="210" t="s">
        <v>354</v>
      </c>
      <c r="C113" s="210" t="s">
        <v>42</v>
      </c>
      <c r="D113" s="207" t="s">
        <v>355</v>
      </c>
      <c r="E113" s="207"/>
      <c r="F113" s="207" t="s">
        <v>54</v>
      </c>
      <c r="G113" s="207"/>
      <c r="H113" s="175">
        <v>7539036</v>
      </c>
      <c r="I113" s="175">
        <v>5260775</v>
      </c>
      <c r="J113" s="175">
        <v>4644602</v>
      </c>
      <c r="K113" s="175">
        <v>3406173</v>
      </c>
      <c r="L113" s="175">
        <v>1238429</v>
      </c>
      <c r="M113" s="175">
        <v>0</v>
      </c>
      <c r="N113" s="175">
        <v>616173</v>
      </c>
      <c r="O113" s="175">
        <v>0</v>
      </c>
      <c r="P113" s="175">
        <v>0</v>
      </c>
      <c r="Q113" s="175">
        <v>0</v>
      </c>
      <c r="R113" s="175">
        <v>2278261</v>
      </c>
      <c r="S113" s="175">
        <v>2278261</v>
      </c>
      <c r="T113" s="209">
        <v>0</v>
      </c>
      <c r="U113" s="209"/>
      <c r="V113" s="175">
        <v>0</v>
      </c>
      <c r="W113" s="175">
        <v>0</v>
      </c>
    </row>
    <row r="114" spans="1:23" ht="12.75" customHeight="1">
      <c r="A114" s="210"/>
      <c r="B114" s="210"/>
      <c r="C114" s="210"/>
      <c r="D114" s="207"/>
      <c r="E114" s="207"/>
      <c r="F114" s="207" t="s">
        <v>53</v>
      </c>
      <c r="G114" s="207"/>
      <c r="H114" s="175">
        <v>-52000</v>
      </c>
      <c r="I114" s="175">
        <v>-52000</v>
      </c>
      <c r="J114" s="175">
        <v>-2000</v>
      </c>
      <c r="K114" s="175">
        <v>-2000</v>
      </c>
      <c r="L114" s="175">
        <v>0</v>
      </c>
      <c r="M114" s="175">
        <v>0</v>
      </c>
      <c r="N114" s="175">
        <v>-50000</v>
      </c>
      <c r="O114" s="175">
        <v>0</v>
      </c>
      <c r="P114" s="175">
        <v>0</v>
      </c>
      <c r="Q114" s="175">
        <v>0</v>
      </c>
      <c r="R114" s="175">
        <v>0</v>
      </c>
      <c r="S114" s="175">
        <v>0</v>
      </c>
      <c r="T114" s="209">
        <v>0</v>
      </c>
      <c r="U114" s="209"/>
      <c r="V114" s="175">
        <v>0</v>
      </c>
      <c r="W114" s="175">
        <v>0</v>
      </c>
    </row>
    <row r="115" spans="1:23" ht="12.75" customHeight="1">
      <c r="A115" s="210"/>
      <c r="B115" s="210"/>
      <c r="C115" s="210"/>
      <c r="D115" s="207"/>
      <c r="E115" s="207"/>
      <c r="F115" s="207" t="s">
        <v>52</v>
      </c>
      <c r="G115" s="207"/>
      <c r="H115" s="175">
        <v>2000</v>
      </c>
      <c r="I115" s="175">
        <v>2000</v>
      </c>
      <c r="J115" s="175">
        <v>2000</v>
      </c>
      <c r="K115" s="175">
        <v>2000</v>
      </c>
      <c r="L115" s="175">
        <v>0</v>
      </c>
      <c r="M115" s="175">
        <v>0</v>
      </c>
      <c r="N115" s="175">
        <v>0</v>
      </c>
      <c r="O115" s="175">
        <v>0</v>
      </c>
      <c r="P115" s="175">
        <v>0</v>
      </c>
      <c r="Q115" s="175">
        <v>0</v>
      </c>
      <c r="R115" s="175">
        <v>0</v>
      </c>
      <c r="S115" s="175">
        <v>0</v>
      </c>
      <c r="T115" s="209">
        <v>0</v>
      </c>
      <c r="U115" s="209"/>
      <c r="V115" s="175">
        <v>0</v>
      </c>
      <c r="W115" s="175">
        <v>0</v>
      </c>
    </row>
    <row r="116" spans="1:23" ht="12.75" customHeight="1">
      <c r="A116" s="210"/>
      <c r="B116" s="210"/>
      <c r="C116" s="210"/>
      <c r="D116" s="207"/>
      <c r="E116" s="207"/>
      <c r="F116" s="207" t="s">
        <v>51</v>
      </c>
      <c r="G116" s="207"/>
      <c r="H116" s="175">
        <v>7489036</v>
      </c>
      <c r="I116" s="175">
        <v>5210775</v>
      </c>
      <c r="J116" s="175">
        <v>4644602</v>
      </c>
      <c r="K116" s="175">
        <v>3406173</v>
      </c>
      <c r="L116" s="175">
        <v>1238429</v>
      </c>
      <c r="M116" s="175">
        <v>0</v>
      </c>
      <c r="N116" s="175">
        <v>566173</v>
      </c>
      <c r="O116" s="175">
        <v>0</v>
      </c>
      <c r="P116" s="175">
        <v>0</v>
      </c>
      <c r="Q116" s="175">
        <v>0</v>
      </c>
      <c r="R116" s="175">
        <v>2278261</v>
      </c>
      <c r="S116" s="175">
        <v>2278261</v>
      </c>
      <c r="T116" s="209">
        <v>0</v>
      </c>
      <c r="U116" s="209"/>
      <c r="V116" s="175">
        <v>0</v>
      </c>
      <c r="W116" s="175">
        <v>0</v>
      </c>
    </row>
    <row r="117" spans="1:23" ht="12.75" customHeight="1">
      <c r="A117" s="206" t="s">
        <v>24</v>
      </c>
      <c r="B117" s="206"/>
      <c r="C117" s="206"/>
      <c r="D117" s="206"/>
      <c r="E117" s="206"/>
      <c r="F117" s="207" t="s">
        <v>54</v>
      </c>
      <c r="G117" s="207"/>
      <c r="H117" s="176">
        <v>111437994</v>
      </c>
      <c r="I117" s="74"/>
      <c r="J117" s="176">
        <v>91479744</v>
      </c>
      <c r="K117" s="176">
        <v>67059171</v>
      </c>
      <c r="L117" s="176">
        <v>24420573</v>
      </c>
      <c r="M117" s="176">
        <v>3047503</v>
      </c>
      <c r="N117" s="176">
        <v>3234090</v>
      </c>
      <c r="O117" s="176">
        <v>2741924</v>
      </c>
      <c r="P117" s="176">
        <v>827846</v>
      </c>
      <c r="Q117" s="176">
        <v>0</v>
      </c>
      <c r="R117" s="176">
        <v>10106887</v>
      </c>
      <c r="S117" s="176">
        <v>10106887</v>
      </c>
      <c r="T117" s="208">
        <v>2108111</v>
      </c>
      <c r="U117" s="208"/>
      <c r="V117" s="176">
        <v>0</v>
      </c>
      <c r="W117" s="175">
        <v>0</v>
      </c>
    </row>
    <row r="118" spans="1:23" ht="12.75" customHeight="1">
      <c r="A118" s="206"/>
      <c r="B118" s="206"/>
      <c r="C118" s="206"/>
      <c r="D118" s="206"/>
      <c r="E118" s="206"/>
      <c r="F118" s="207" t="s">
        <v>53</v>
      </c>
      <c r="G118" s="207"/>
      <c r="H118" s="176">
        <v>-196903</v>
      </c>
      <c r="I118" s="176">
        <v>-196903</v>
      </c>
      <c r="J118" s="176">
        <v>-146903</v>
      </c>
      <c r="K118" s="176">
        <v>-92553</v>
      </c>
      <c r="L118" s="176">
        <v>-54350</v>
      </c>
      <c r="M118" s="176">
        <v>0</v>
      </c>
      <c r="N118" s="176">
        <v>-50000</v>
      </c>
      <c r="O118" s="176">
        <v>0</v>
      </c>
      <c r="P118" s="176">
        <v>0</v>
      </c>
      <c r="Q118" s="176">
        <v>0</v>
      </c>
      <c r="R118" s="176">
        <v>0</v>
      </c>
      <c r="S118" s="176">
        <v>0</v>
      </c>
      <c r="T118" s="208">
        <v>0</v>
      </c>
      <c r="U118" s="208"/>
      <c r="V118" s="176">
        <v>0</v>
      </c>
      <c r="W118" s="175">
        <v>0</v>
      </c>
    </row>
    <row r="119" spans="1:23" ht="12.75" customHeight="1">
      <c r="A119" s="206"/>
      <c r="B119" s="206"/>
      <c r="C119" s="206"/>
      <c r="D119" s="206"/>
      <c r="E119" s="206"/>
      <c r="F119" s="207" t="s">
        <v>52</v>
      </c>
      <c r="G119" s="207"/>
      <c r="H119" s="176">
        <v>1704313</v>
      </c>
      <c r="I119" s="176">
        <v>1019705</v>
      </c>
      <c r="J119" s="176">
        <v>910742</v>
      </c>
      <c r="K119" s="176">
        <v>603266</v>
      </c>
      <c r="L119" s="176">
        <v>307476</v>
      </c>
      <c r="M119" s="176">
        <v>108963</v>
      </c>
      <c r="N119" s="176">
        <v>0</v>
      </c>
      <c r="O119" s="176">
        <v>0</v>
      </c>
      <c r="P119" s="176">
        <v>0</v>
      </c>
      <c r="Q119" s="176">
        <v>0</v>
      </c>
      <c r="R119" s="176">
        <v>684608</v>
      </c>
      <c r="S119" s="176">
        <v>684608</v>
      </c>
      <c r="T119" s="208">
        <v>0</v>
      </c>
      <c r="U119" s="208"/>
      <c r="V119" s="176">
        <v>0</v>
      </c>
      <c r="W119" s="175">
        <v>0</v>
      </c>
    </row>
    <row r="120" spans="1:23" ht="12.75" customHeight="1">
      <c r="A120" s="206"/>
      <c r="B120" s="206"/>
      <c r="C120" s="206"/>
      <c r="D120" s="206"/>
      <c r="E120" s="206"/>
      <c r="F120" s="207" t="s">
        <v>51</v>
      </c>
      <c r="G120" s="207"/>
      <c r="H120" s="176">
        <v>112945404</v>
      </c>
      <c r="I120" s="74"/>
      <c r="J120" s="176">
        <v>92243583</v>
      </c>
      <c r="K120" s="176">
        <v>67569884</v>
      </c>
      <c r="L120" s="176">
        <v>24673699</v>
      </c>
      <c r="M120" s="176">
        <v>3156466</v>
      </c>
      <c r="N120" s="176">
        <v>3184090</v>
      </c>
      <c r="O120" s="176">
        <v>2741924</v>
      </c>
      <c r="P120" s="176">
        <v>827846</v>
      </c>
      <c r="Q120" s="176">
        <v>0</v>
      </c>
      <c r="R120" s="176">
        <v>10791495</v>
      </c>
      <c r="S120" s="176">
        <v>10791495</v>
      </c>
      <c r="T120" s="208">
        <v>2108111</v>
      </c>
      <c r="U120" s="208"/>
      <c r="V120" s="176">
        <v>0</v>
      </c>
      <c r="W120" s="175">
        <v>0</v>
      </c>
    </row>
  </sheetData>
  <sheetProtection/>
  <mergeCells count="359">
    <mergeCell ref="F62:G62"/>
    <mergeCell ref="T62:U62"/>
    <mergeCell ref="F63:G63"/>
    <mergeCell ref="F59:G59"/>
    <mergeCell ref="T59:U59"/>
    <mergeCell ref="F60:G60"/>
    <mergeCell ref="T60:U60"/>
    <mergeCell ref="F61:G61"/>
    <mergeCell ref="T61:U61"/>
    <mergeCell ref="T63:U63"/>
    <mergeCell ref="F64:G64"/>
    <mergeCell ref="T64:U64"/>
    <mergeCell ref="F56:G56"/>
    <mergeCell ref="T56:U56"/>
    <mergeCell ref="A57:A60"/>
    <mergeCell ref="B57:B60"/>
    <mergeCell ref="C57:C60"/>
    <mergeCell ref="D57:E60"/>
    <mergeCell ref="F57:G57"/>
    <mergeCell ref="T57:U57"/>
    <mergeCell ref="F58:G58"/>
    <mergeCell ref="T58:U58"/>
    <mergeCell ref="A53:A56"/>
    <mergeCell ref="B53:B56"/>
    <mergeCell ref="C53:C56"/>
    <mergeCell ref="D53:E56"/>
    <mergeCell ref="F53:G53"/>
    <mergeCell ref="T53:U53"/>
    <mergeCell ref="F54:G54"/>
    <mergeCell ref="T54:U54"/>
    <mergeCell ref="F55:G55"/>
    <mergeCell ref="T55:U55"/>
    <mergeCell ref="T49:U49"/>
    <mergeCell ref="F50:G50"/>
    <mergeCell ref="T50:U50"/>
    <mergeCell ref="F51:G51"/>
    <mergeCell ref="T51:U51"/>
    <mergeCell ref="B49:B52"/>
    <mergeCell ref="C49:C52"/>
    <mergeCell ref="D49:E52"/>
    <mergeCell ref="F52:G52"/>
    <mergeCell ref="T52:U52"/>
    <mergeCell ref="A49:A52"/>
    <mergeCell ref="F49:G49"/>
    <mergeCell ref="F46:G46"/>
    <mergeCell ref="T46:U46"/>
    <mergeCell ref="F47:G47"/>
    <mergeCell ref="T47:U47"/>
    <mergeCell ref="F48:G48"/>
    <mergeCell ref="T48:U48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A37:A40"/>
    <mergeCell ref="B37:B40"/>
    <mergeCell ref="C37:C40"/>
    <mergeCell ref="D37:E40"/>
    <mergeCell ref="F37:G37"/>
    <mergeCell ref="T37:U37"/>
    <mergeCell ref="F38:G38"/>
    <mergeCell ref="T38:U38"/>
    <mergeCell ref="F39:G39"/>
    <mergeCell ref="T39:U39"/>
    <mergeCell ref="F34:G34"/>
    <mergeCell ref="T34:U34"/>
    <mergeCell ref="F35:G35"/>
    <mergeCell ref="T35:U35"/>
    <mergeCell ref="F36:G36"/>
    <mergeCell ref="T36:U36"/>
    <mergeCell ref="F31:G31"/>
    <mergeCell ref="T31:U31"/>
    <mergeCell ref="F32:G32"/>
    <mergeCell ref="T32:U32"/>
    <mergeCell ref="A33:A36"/>
    <mergeCell ref="B33:B36"/>
    <mergeCell ref="C33:C36"/>
    <mergeCell ref="D33:E36"/>
    <mergeCell ref="F33:G33"/>
    <mergeCell ref="T33:U33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T21:U21"/>
    <mergeCell ref="F22:G22"/>
    <mergeCell ref="T22:U22"/>
    <mergeCell ref="F23:G23"/>
    <mergeCell ref="T23:U23"/>
    <mergeCell ref="F24:G24"/>
    <mergeCell ref="T24:U24"/>
    <mergeCell ref="A21:A24"/>
    <mergeCell ref="B21:B24"/>
    <mergeCell ref="C21:C24"/>
    <mergeCell ref="D21:E24"/>
    <mergeCell ref="F21:G21"/>
    <mergeCell ref="F19:G19"/>
    <mergeCell ref="A17:A20"/>
    <mergeCell ref="B17:B20"/>
    <mergeCell ref="C17:C20"/>
    <mergeCell ref="F17:G17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T9:U9"/>
    <mergeCell ref="F10:G10"/>
    <mergeCell ref="T10:U10"/>
    <mergeCell ref="F11:G11"/>
    <mergeCell ref="S6:S7"/>
    <mergeCell ref="T6:U6"/>
    <mergeCell ref="J6:J7"/>
    <mergeCell ref="K6:L6"/>
    <mergeCell ref="M6:M7"/>
    <mergeCell ref="N6:N7"/>
    <mergeCell ref="B13:B16"/>
    <mergeCell ref="C13:C16"/>
    <mergeCell ref="D13:E16"/>
    <mergeCell ref="F13:G13"/>
    <mergeCell ref="T13:U13"/>
    <mergeCell ref="A9:A12"/>
    <mergeCell ref="B9:B12"/>
    <mergeCell ref="C9:C12"/>
    <mergeCell ref="D9:E12"/>
    <mergeCell ref="F9:G9"/>
    <mergeCell ref="T17:U17"/>
    <mergeCell ref="T11:U11"/>
    <mergeCell ref="F12:G12"/>
    <mergeCell ref="T12:U12"/>
    <mergeCell ref="T18:U18"/>
    <mergeCell ref="D17:E20"/>
    <mergeCell ref="F18:G18"/>
    <mergeCell ref="A13:A16"/>
    <mergeCell ref="F14:G14"/>
    <mergeCell ref="T14:U14"/>
    <mergeCell ref="F15:G15"/>
    <mergeCell ref="T19:U19"/>
    <mergeCell ref="F20:G20"/>
    <mergeCell ref="T20:U20"/>
    <mergeCell ref="F16:G16"/>
    <mergeCell ref="T16:U16"/>
    <mergeCell ref="T15:U15"/>
    <mergeCell ref="A61:A64"/>
    <mergeCell ref="B61:B64"/>
    <mergeCell ref="C61:C64"/>
    <mergeCell ref="D61:E64"/>
    <mergeCell ref="A65:A68"/>
    <mergeCell ref="B65:B68"/>
    <mergeCell ref="C65:C68"/>
    <mergeCell ref="D65:E68"/>
    <mergeCell ref="F65:G65"/>
    <mergeCell ref="T65:U65"/>
    <mergeCell ref="F66:G66"/>
    <mergeCell ref="T66:U66"/>
    <mergeCell ref="F67:G67"/>
    <mergeCell ref="T67:U67"/>
    <mergeCell ref="F68:G68"/>
    <mergeCell ref="T68:U68"/>
    <mergeCell ref="A69:A72"/>
    <mergeCell ref="B69:B72"/>
    <mergeCell ref="C69:C72"/>
    <mergeCell ref="D69:E72"/>
    <mergeCell ref="F69:G69"/>
    <mergeCell ref="T69:U69"/>
    <mergeCell ref="F70:G70"/>
    <mergeCell ref="T70:U70"/>
    <mergeCell ref="F71:G71"/>
    <mergeCell ref="T71:U71"/>
    <mergeCell ref="F72:G72"/>
    <mergeCell ref="T72:U72"/>
    <mergeCell ref="A73:A76"/>
    <mergeCell ref="B73:B76"/>
    <mergeCell ref="C73:C76"/>
    <mergeCell ref="D73:E76"/>
    <mergeCell ref="F73:G73"/>
    <mergeCell ref="T73:U73"/>
    <mergeCell ref="F74:G74"/>
    <mergeCell ref="T74:U74"/>
    <mergeCell ref="F75:G75"/>
    <mergeCell ref="T75:U75"/>
    <mergeCell ref="F76:G76"/>
    <mergeCell ref="T76:U76"/>
    <mergeCell ref="A77:A80"/>
    <mergeCell ref="B77:B80"/>
    <mergeCell ref="C77:C80"/>
    <mergeCell ref="D77:E80"/>
    <mergeCell ref="F77:G77"/>
    <mergeCell ref="T77:U77"/>
    <mergeCell ref="F78:G78"/>
    <mergeCell ref="T78:U78"/>
    <mergeCell ref="F79:G79"/>
    <mergeCell ref="T79:U79"/>
    <mergeCell ref="F80:G80"/>
    <mergeCell ref="T80:U80"/>
    <mergeCell ref="A81:A84"/>
    <mergeCell ref="B81:B84"/>
    <mergeCell ref="C81:C84"/>
    <mergeCell ref="D81:E84"/>
    <mergeCell ref="F81:G81"/>
    <mergeCell ref="T81:U81"/>
    <mergeCell ref="F82:G82"/>
    <mergeCell ref="T82:U82"/>
    <mergeCell ref="F83:G83"/>
    <mergeCell ref="T83:U83"/>
    <mergeCell ref="F84:G84"/>
    <mergeCell ref="T84:U84"/>
    <mergeCell ref="A85:A88"/>
    <mergeCell ref="B85:B88"/>
    <mergeCell ref="C85:C88"/>
    <mergeCell ref="D85:E88"/>
    <mergeCell ref="F85:G85"/>
    <mergeCell ref="T85:U85"/>
    <mergeCell ref="F86:G86"/>
    <mergeCell ref="T86:U86"/>
    <mergeCell ref="F87:G87"/>
    <mergeCell ref="T87:U87"/>
    <mergeCell ref="F88:G88"/>
    <mergeCell ref="T88:U88"/>
    <mergeCell ref="A89:A92"/>
    <mergeCell ref="B89:B92"/>
    <mergeCell ref="C89:C92"/>
    <mergeCell ref="D89:E92"/>
    <mergeCell ref="F89:G89"/>
    <mergeCell ref="T89:U89"/>
    <mergeCell ref="F90:G90"/>
    <mergeCell ref="T90:U90"/>
    <mergeCell ref="F91:G91"/>
    <mergeCell ref="T91:U91"/>
    <mergeCell ref="F92:G92"/>
    <mergeCell ref="T92:U92"/>
    <mergeCell ref="A93:A96"/>
    <mergeCell ref="B93:B96"/>
    <mergeCell ref="C93:C96"/>
    <mergeCell ref="D93:E96"/>
    <mergeCell ref="F93:G93"/>
    <mergeCell ref="T93:U93"/>
    <mergeCell ref="F94:G94"/>
    <mergeCell ref="T94:U94"/>
    <mergeCell ref="F95:G95"/>
    <mergeCell ref="T95:U95"/>
    <mergeCell ref="F96:G96"/>
    <mergeCell ref="T96:U96"/>
    <mergeCell ref="A97:A100"/>
    <mergeCell ref="B97:B100"/>
    <mergeCell ref="C97:C100"/>
    <mergeCell ref="D97:E100"/>
    <mergeCell ref="F97:G97"/>
    <mergeCell ref="T97:U97"/>
    <mergeCell ref="F98:G98"/>
    <mergeCell ref="T98:U98"/>
    <mergeCell ref="F99:G99"/>
    <mergeCell ref="T99:U99"/>
    <mergeCell ref="F100:G100"/>
    <mergeCell ref="T100:U100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F103:G103"/>
    <mergeCell ref="T103:U103"/>
    <mergeCell ref="F104:G104"/>
    <mergeCell ref="T104:U104"/>
    <mergeCell ref="A105:A108"/>
    <mergeCell ref="B105:B108"/>
    <mergeCell ref="C105:C108"/>
    <mergeCell ref="D105:E108"/>
    <mergeCell ref="F105:G105"/>
    <mergeCell ref="T105:U105"/>
    <mergeCell ref="F106:G106"/>
    <mergeCell ref="T106:U106"/>
    <mergeCell ref="F110:G110"/>
    <mergeCell ref="T110:U110"/>
    <mergeCell ref="F111:G111"/>
    <mergeCell ref="T111:U111"/>
    <mergeCell ref="F112:G112"/>
    <mergeCell ref="T112:U112"/>
    <mergeCell ref="F107:G107"/>
    <mergeCell ref="T107:U107"/>
    <mergeCell ref="F108:G108"/>
    <mergeCell ref="T108:U108"/>
    <mergeCell ref="F109:G109"/>
    <mergeCell ref="T109:U109"/>
    <mergeCell ref="A109:A112"/>
    <mergeCell ref="B109:B112"/>
    <mergeCell ref="C109:C112"/>
    <mergeCell ref="D109:E112"/>
    <mergeCell ref="A113:A116"/>
    <mergeCell ref="B113:B116"/>
    <mergeCell ref="C113:C116"/>
    <mergeCell ref="D113:E116"/>
    <mergeCell ref="T118:U118"/>
    <mergeCell ref="F113:G113"/>
    <mergeCell ref="T113:U113"/>
    <mergeCell ref="F114:G114"/>
    <mergeCell ref="T114:U114"/>
    <mergeCell ref="F115:G115"/>
    <mergeCell ref="T115:U115"/>
    <mergeCell ref="A117:E120"/>
    <mergeCell ref="F119:G119"/>
    <mergeCell ref="T119:U119"/>
    <mergeCell ref="F120:G120"/>
    <mergeCell ref="T120:U120"/>
    <mergeCell ref="F116:G116"/>
    <mergeCell ref="T116:U116"/>
    <mergeCell ref="F117:G117"/>
    <mergeCell ref="T117:U117"/>
    <mergeCell ref="F118:G118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96"/>
  <sheetViews>
    <sheetView workbookViewId="0" topLeftCell="A1">
      <selection activeCell="S4" sqref="S4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16" style="1" customWidth="1"/>
    <col min="13" max="13" width="14.83203125" style="1" customWidth="1"/>
    <col min="14" max="16384" width="9.33203125" style="1" customWidth="1"/>
  </cols>
  <sheetData>
    <row r="1" spans="1:13" ht="42" customHeight="1">
      <c r="A1" s="32"/>
      <c r="B1" s="32"/>
      <c r="C1" s="32"/>
      <c r="D1" s="32"/>
      <c r="E1" s="32"/>
      <c r="F1" s="32"/>
      <c r="G1" s="32"/>
      <c r="H1" s="32"/>
      <c r="I1" s="32"/>
      <c r="J1" s="236" t="s">
        <v>434</v>
      </c>
      <c r="K1" s="236"/>
      <c r="L1" s="236"/>
      <c r="M1" s="236"/>
    </row>
    <row r="2" spans="1:13" ht="15.75">
      <c r="A2" s="237" t="s">
        <v>187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0" t="s">
        <v>0</v>
      </c>
    </row>
    <row r="4" spans="1:13" ht="12.75">
      <c r="A4" s="233" t="s">
        <v>127</v>
      </c>
      <c r="B4" s="233" t="s">
        <v>1</v>
      </c>
      <c r="C4" s="233" t="s">
        <v>126</v>
      </c>
      <c r="D4" s="233" t="s">
        <v>152</v>
      </c>
      <c r="E4" s="233" t="s">
        <v>151</v>
      </c>
      <c r="F4" s="229" t="s">
        <v>124</v>
      </c>
      <c r="G4" s="230"/>
      <c r="H4" s="230"/>
      <c r="I4" s="230"/>
      <c r="J4" s="230"/>
      <c r="K4" s="230"/>
      <c r="L4" s="231"/>
      <c r="M4" s="233" t="s">
        <v>123</v>
      </c>
    </row>
    <row r="5" spans="1:13" ht="12.75">
      <c r="A5" s="233"/>
      <c r="B5" s="233"/>
      <c r="C5" s="233"/>
      <c r="D5" s="233"/>
      <c r="E5" s="233"/>
      <c r="F5" s="233" t="s">
        <v>185</v>
      </c>
      <c r="G5" s="233" t="s">
        <v>122</v>
      </c>
      <c r="H5" s="233"/>
      <c r="I5" s="233"/>
      <c r="J5" s="233"/>
      <c r="K5" s="233"/>
      <c r="L5" s="233"/>
      <c r="M5" s="233"/>
    </row>
    <row r="6" spans="1:13" ht="12.75">
      <c r="A6" s="233"/>
      <c r="B6" s="233"/>
      <c r="C6" s="233"/>
      <c r="D6" s="233"/>
      <c r="E6" s="233"/>
      <c r="F6" s="233"/>
      <c r="G6" s="233" t="s">
        <v>121</v>
      </c>
      <c r="H6" s="233" t="s">
        <v>120</v>
      </c>
      <c r="I6" s="29" t="s">
        <v>31</v>
      </c>
      <c r="J6" s="233" t="s">
        <v>150</v>
      </c>
      <c r="K6" s="233"/>
      <c r="L6" s="233" t="s">
        <v>118</v>
      </c>
      <c r="M6" s="233"/>
    </row>
    <row r="7" spans="1:13" ht="12.75">
      <c r="A7" s="233"/>
      <c r="B7" s="233"/>
      <c r="C7" s="233"/>
      <c r="D7" s="233"/>
      <c r="E7" s="233"/>
      <c r="F7" s="233"/>
      <c r="G7" s="233"/>
      <c r="H7" s="233"/>
      <c r="I7" s="233" t="s">
        <v>117</v>
      </c>
      <c r="J7" s="233"/>
      <c r="K7" s="233"/>
      <c r="L7" s="233"/>
      <c r="M7" s="233"/>
    </row>
    <row r="8" spans="1:13" ht="12.75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</row>
    <row r="9" spans="1:13" ht="59.25" customHeight="1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</row>
    <row r="10" spans="1:13" ht="12.7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34">
        <v>10</v>
      </c>
      <c r="K10" s="235"/>
      <c r="L10" s="28">
        <v>11</v>
      </c>
      <c r="M10" s="28">
        <v>12</v>
      </c>
    </row>
    <row r="11" spans="1:13" ht="78.75">
      <c r="A11" s="26" t="s">
        <v>116</v>
      </c>
      <c r="B11" s="26">
        <v>600</v>
      </c>
      <c r="C11" s="26">
        <v>60014</v>
      </c>
      <c r="D11" s="27" t="s">
        <v>149</v>
      </c>
      <c r="E11" s="24">
        <v>422470</v>
      </c>
      <c r="F11" s="24">
        <f>F12</f>
        <v>422470</v>
      </c>
      <c r="G11" s="24">
        <v>422470</v>
      </c>
      <c r="H11" s="24">
        <v>0</v>
      </c>
      <c r="I11" s="24">
        <v>0</v>
      </c>
      <c r="J11" s="214" t="s">
        <v>83</v>
      </c>
      <c r="K11" s="215"/>
      <c r="L11" s="24">
        <v>0</v>
      </c>
      <c r="M11" s="23" t="s">
        <v>148</v>
      </c>
    </row>
    <row r="12" spans="1:13" ht="12.75">
      <c r="A12" s="26"/>
      <c r="B12" s="26"/>
      <c r="C12" s="26"/>
      <c r="D12" s="25" t="s">
        <v>130</v>
      </c>
      <c r="E12" s="24">
        <v>422470</v>
      </c>
      <c r="F12" s="24">
        <f>G12+H12++J12+L12</f>
        <v>422470</v>
      </c>
      <c r="G12" s="24">
        <f>G11</f>
        <v>422470</v>
      </c>
      <c r="H12" s="24">
        <v>0</v>
      </c>
      <c r="I12" s="24">
        <v>0</v>
      </c>
      <c r="J12" s="216">
        <v>0</v>
      </c>
      <c r="K12" s="217"/>
      <c r="L12" s="24">
        <v>0</v>
      </c>
      <c r="M12" s="23"/>
    </row>
    <row r="13" spans="1:13" ht="12.75">
      <c r="A13" s="26"/>
      <c r="B13" s="26"/>
      <c r="C13" s="26"/>
      <c r="D13" s="25" t="s">
        <v>129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16">
        <v>0</v>
      </c>
      <c r="K13" s="217"/>
      <c r="L13" s="24">
        <f>L11</f>
        <v>0</v>
      </c>
      <c r="M13" s="23"/>
    </row>
    <row r="14" spans="1:14" ht="87.75">
      <c r="A14" s="26" t="s">
        <v>115</v>
      </c>
      <c r="B14" s="26">
        <v>700</v>
      </c>
      <c r="C14" s="26">
        <v>70005</v>
      </c>
      <c r="D14" s="75" t="s">
        <v>147</v>
      </c>
      <c r="E14" s="24">
        <v>54735</v>
      </c>
      <c r="F14" s="24">
        <v>54735</v>
      </c>
      <c r="G14" s="24">
        <v>54735</v>
      </c>
      <c r="H14" s="24">
        <v>0</v>
      </c>
      <c r="I14" s="24">
        <v>0</v>
      </c>
      <c r="J14" s="214" t="s">
        <v>83</v>
      </c>
      <c r="K14" s="215"/>
      <c r="L14" s="24">
        <v>0</v>
      </c>
      <c r="M14" s="23" t="s">
        <v>82</v>
      </c>
      <c r="N14" s="76"/>
    </row>
    <row r="15" spans="1:13" ht="12.75">
      <c r="A15" s="26"/>
      <c r="B15" s="26"/>
      <c r="C15" s="26"/>
      <c r="D15" s="25" t="s">
        <v>130</v>
      </c>
      <c r="E15" s="24">
        <v>0</v>
      </c>
      <c r="F15" s="24">
        <f>G15+H15++J15+L15</f>
        <v>0</v>
      </c>
      <c r="G15" s="24">
        <v>0</v>
      </c>
      <c r="H15" s="24">
        <v>0</v>
      </c>
      <c r="I15" s="24">
        <v>0</v>
      </c>
      <c r="J15" s="216">
        <v>0</v>
      </c>
      <c r="K15" s="217"/>
      <c r="L15" s="24">
        <v>0</v>
      </c>
      <c r="M15" s="23"/>
    </row>
    <row r="16" spans="1:13" ht="12.75">
      <c r="A16" s="26"/>
      <c r="B16" s="26"/>
      <c r="C16" s="26"/>
      <c r="D16" s="25" t="s">
        <v>129</v>
      </c>
      <c r="E16" s="24">
        <v>54735</v>
      </c>
      <c r="F16" s="24">
        <v>54735</v>
      </c>
      <c r="G16" s="24">
        <v>54735</v>
      </c>
      <c r="H16" s="24">
        <v>0</v>
      </c>
      <c r="I16" s="24">
        <v>0</v>
      </c>
      <c r="J16" s="216">
        <v>0</v>
      </c>
      <c r="K16" s="217"/>
      <c r="L16" s="24">
        <f>L14</f>
        <v>0</v>
      </c>
      <c r="M16" s="23"/>
    </row>
    <row r="17" spans="1:13" ht="67.5">
      <c r="A17" s="26" t="s">
        <v>114</v>
      </c>
      <c r="B17" s="26">
        <v>700</v>
      </c>
      <c r="C17" s="26">
        <v>70005</v>
      </c>
      <c r="D17" s="27" t="s">
        <v>146</v>
      </c>
      <c r="E17" s="24">
        <v>59655</v>
      </c>
      <c r="F17" s="24">
        <f>G17</f>
        <v>59655</v>
      </c>
      <c r="G17" s="24">
        <f>SUM(G18:G19)</f>
        <v>59655</v>
      </c>
      <c r="H17" s="24">
        <v>0</v>
      </c>
      <c r="I17" s="24">
        <v>0</v>
      </c>
      <c r="J17" s="214" t="s">
        <v>83</v>
      </c>
      <c r="K17" s="215"/>
      <c r="L17" s="24">
        <v>0</v>
      </c>
      <c r="M17" s="23" t="s">
        <v>82</v>
      </c>
    </row>
    <row r="18" spans="1:13" ht="12.75">
      <c r="A18" s="26"/>
      <c r="B18" s="26"/>
      <c r="C18" s="26"/>
      <c r="D18" s="25" t="s">
        <v>130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16">
        <v>0</v>
      </c>
      <c r="K18" s="217"/>
      <c r="L18" s="24">
        <v>0</v>
      </c>
      <c r="M18" s="23"/>
    </row>
    <row r="19" spans="1:13" ht="12.75">
      <c r="A19" s="26"/>
      <c r="B19" s="26"/>
      <c r="C19" s="26"/>
      <c r="D19" s="25" t="s">
        <v>129</v>
      </c>
      <c r="E19" s="24">
        <f>E17</f>
        <v>59655</v>
      </c>
      <c r="F19" s="24">
        <f>G19</f>
        <v>59655</v>
      </c>
      <c r="G19" s="24">
        <v>59655</v>
      </c>
      <c r="H19" s="24">
        <v>0</v>
      </c>
      <c r="I19" s="24">
        <v>0</v>
      </c>
      <c r="J19" s="216">
        <v>0</v>
      </c>
      <c r="K19" s="217"/>
      <c r="L19" s="24">
        <f>L17</f>
        <v>0</v>
      </c>
      <c r="M19" s="23"/>
    </row>
    <row r="20" spans="1:14" ht="67.5">
      <c r="A20" s="26" t="s">
        <v>113</v>
      </c>
      <c r="B20" s="26">
        <v>700</v>
      </c>
      <c r="C20" s="26">
        <v>70005</v>
      </c>
      <c r="D20" s="27" t="s">
        <v>145</v>
      </c>
      <c r="E20" s="24">
        <v>59655</v>
      </c>
      <c r="F20" s="24">
        <v>59655</v>
      </c>
      <c r="G20" s="24">
        <v>59655</v>
      </c>
      <c r="H20" s="24">
        <v>0</v>
      </c>
      <c r="I20" s="24">
        <v>0</v>
      </c>
      <c r="J20" s="214" t="s">
        <v>83</v>
      </c>
      <c r="K20" s="215"/>
      <c r="L20" s="24">
        <v>0</v>
      </c>
      <c r="M20" s="23" t="s">
        <v>82</v>
      </c>
      <c r="N20" s="76"/>
    </row>
    <row r="21" spans="1:13" ht="12.75">
      <c r="A21" s="26"/>
      <c r="B21" s="26"/>
      <c r="C21" s="26"/>
      <c r="D21" s="25" t="s">
        <v>130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16">
        <v>0</v>
      </c>
      <c r="K21" s="217"/>
      <c r="L21" s="24">
        <v>0</v>
      </c>
      <c r="M21" s="23"/>
    </row>
    <row r="22" spans="1:13" ht="12.75">
      <c r="A22" s="26"/>
      <c r="B22" s="26"/>
      <c r="C22" s="26"/>
      <c r="D22" s="25" t="s">
        <v>129</v>
      </c>
      <c r="E22" s="24">
        <f>E20</f>
        <v>59655</v>
      </c>
      <c r="F22" s="24">
        <f>F20</f>
        <v>59655</v>
      </c>
      <c r="G22" s="24">
        <f>G20</f>
        <v>59655</v>
      </c>
      <c r="H22" s="24">
        <v>0</v>
      </c>
      <c r="I22" s="24">
        <v>0</v>
      </c>
      <c r="J22" s="216">
        <v>0</v>
      </c>
      <c r="K22" s="217"/>
      <c r="L22" s="24">
        <f>L20</f>
        <v>0</v>
      </c>
      <c r="M22" s="23"/>
    </row>
    <row r="23" spans="1:13" ht="78.75">
      <c r="A23" s="26" t="s">
        <v>112</v>
      </c>
      <c r="B23" s="26">
        <v>700</v>
      </c>
      <c r="C23" s="26">
        <v>70005</v>
      </c>
      <c r="D23" s="27" t="s">
        <v>173</v>
      </c>
      <c r="E23" s="24">
        <v>155800</v>
      </c>
      <c r="F23" s="24">
        <f>G23</f>
        <v>155800</v>
      </c>
      <c r="G23" s="24">
        <f>SUM(G24:G25)</f>
        <v>155800</v>
      </c>
      <c r="H23" s="24">
        <v>0</v>
      </c>
      <c r="I23" s="24">
        <v>0</v>
      </c>
      <c r="J23" s="214" t="s">
        <v>83</v>
      </c>
      <c r="K23" s="215"/>
      <c r="L23" s="24">
        <v>0</v>
      </c>
      <c r="M23" s="23" t="s">
        <v>82</v>
      </c>
    </row>
    <row r="24" spans="1:13" ht="12.75">
      <c r="A24" s="26"/>
      <c r="B24" s="26"/>
      <c r="C24" s="26"/>
      <c r="D24" s="25" t="s">
        <v>130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16">
        <v>0</v>
      </c>
      <c r="K24" s="217"/>
      <c r="L24" s="24">
        <v>0</v>
      </c>
      <c r="M24" s="23"/>
    </row>
    <row r="25" spans="1:13" ht="12.75">
      <c r="A25" s="26"/>
      <c r="B25" s="26"/>
      <c r="C25" s="26"/>
      <c r="D25" s="25" t="s">
        <v>129</v>
      </c>
      <c r="E25" s="24">
        <f>E23</f>
        <v>155800</v>
      </c>
      <c r="F25" s="24">
        <f>G25</f>
        <v>155800</v>
      </c>
      <c r="G25" s="24">
        <v>155800</v>
      </c>
      <c r="H25" s="24">
        <v>0</v>
      </c>
      <c r="I25" s="24">
        <v>0</v>
      </c>
      <c r="J25" s="216">
        <v>0</v>
      </c>
      <c r="K25" s="217"/>
      <c r="L25" s="24">
        <f>L23</f>
        <v>0</v>
      </c>
      <c r="M25" s="23"/>
    </row>
    <row r="26" spans="1:13" ht="56.25">
      <c r="A26" s="26" t="s">
        <v>111</v>
      </c>
      <c r="B26" s="26">
        <v>700</v>
      </c>
      <c r="C26" s="26">
        <v>70005</v>
      </c>
      <c r="D26" s="27" t="s">
        <v>153</v>
      </c>
      <c r="E26" s="24">
        <v>108184</v>
      </c>
      <c r="F26" s="24">
        <v>108184</v>
      </c>
      <c r="G26" s="24">
        <v>108184</v>
      </c>
      <c r="H26" s="24">
        <v>0</v>
      </c>
      <c r="I26" s="24">
        <v>0</v>
      </c>
      <c r="J26" s="214" t="s">
        <v>83</v>
      </c>
      <c r="K26" s="215"/>
      <c r="L26" s="24">
        <v>0</v>
      </c>
      <c r="M26" s="23" t="s">
        <v>82</v>
      </c>
    </row>
    <row r="27" spans="1:13" ht="12.75">
      <c r="A27" s="26"/>
      <c r="B27" s="26"/>
      <c r="C27" s="26"/>
      <c r="D27" s="25" t="s">
        <v>130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16">
        <v>0</v>
      </c>
      <c r="K27" s="217"/>
      <c r="L27" s="24">
        <v>0</v>
      </c>
      <c r="M27" s="23"/>
    </row>
    <row r="28" spans="1:13" ht="12.75">
      <c r="A28" s="26"/>
      <c r="B28" s="26"/>
      <c r="C28" s="26"/>
      <c r="D28" s="25" t="s">
        <v>129</v>
      </c>
      <c r="E28" s="24">
        <f>E26</f>
        <v>108184</v>
      </c>
      <c r="F28" s="24">
        <f>F26</f>
        <v>108184</v>
      </c>
      <c r="G28" s="24">
        <f>G26</f>
        <v>108184</v>
      </c>
      <c r="H28" s="24">
        <v>0</v>
      </c>
      <c r="I28" s="24">
        <v>0</v>
      </c>
      <c r="J28" s="216">
        <v>0</v>
      </c>
      <c r="K28" s="217"/>
      <c r="L28" s="24">
        <f>L26</f>
        <v>0</v>
      </c>
      <c r="M28" s="23"/>
    </row>
    <row r="29" spans="1:13" ht="67.5">
      <c r="A29" s="26" t="s">
        <v>110</v>
      </c>
      <c r="B29" s="26">
        <v>710</v>
      </c>
      <c r="C29" s="26">
        <v>71095</v>
      </c>
      <c r="D29" s="25" t="s">
        <v>174</v>
      </c>
      <c r="E29" s="24">
        <f>SUM(E30:E31)</f>
        <v>3002600</v>
      </c>
      <c r="F29" s="24">
        <f>G29+H29+L29</f>
        <v>1990317</v>
      </c>
      <c r="G29" s="24">
        <f>SUM(G30:G31)</f>
        <v>298547</v>
      </c>
      <c r="H29" s="24">
        <v>0</v>
      </c>
      <c r="I29" s="24">
        <v>0</v>
      </c>
      <c r="J29" s="214" t="s">
        <v>83</v>
      </c>
      <c r="K29" s="215"/>
      <c r="L29" s="24">
        <f>SUM(L30:L31)</f>
        <v>1691770</v>
      </c>
      <c r="M29" s="23" t="s">
        <v>82</v>
      </c>
    </row>
    <row r="30" spans="1:13" ht="12.75">
      <c r="A30" s="26"/>
      <c r="B30" s="26"/>
      <c r="C30" s="26"/>
      <c r="D30" s="25" t="s">
        <v>130</v>
      </c>
      <c r="E30" s="24">
        <v>18000</v>
      </c>
      <c r="F30" s="24">
        <f>G30+H30+L30</f>
        <v>18000</v>
      </c>
      <c r="G30" s="24">
        <v>2700</v>
      </c>
      <c r="H30" s="24">
        <v>0</v>
      </c>
      <c r="I30" s="24">
        <v>0</v>
      </c>
      <c r="J30" s="216">
        <v>0</v>
      </c>
      <c r="K30" s="217"/>
      <c r="L30" s="24">
        <v>15300</v>
      </c>
      <c r="M30" s="23"/>
    </row>
    <row r="31" spans="1:13" ht="12.75">
      <c r="A31" s="26"/>
      <c r="B31" s="26"/>
      <c r="C31" s="26"/>
      <c r="D31" s="25" t="s">
        <v>129</v>
      </c>
      <c r="E31" s="24">
        <v>2984600</v>
      </c>
      <c r="F31" s="24">
        <f>G31+H31+L31</f>
        <v>1972317</v>
      </c>
      <c r="G31" s="24">
        <v>295847</v>
      </c>
      <c r="H31" s="24">
        <v>0</v>
      </c>
      <c r="I31" s="24">
        <v>0</v>
      </c>
      <c r="J31" s="216">
        <v>0</v>
      </c>
      <c r="K31" s="217"/>
      <c r="L31" s="24">
        <v>1676470</v>
      </c>
      <c r="M31" s="23"/>
    </row>
    <row r="32" spans="1:13" ht="56.25">
      <c r="A32" s="26" t="s">
        <v>109</v>
      </c>
      <c r="B32" s="26">
        <v>720</v>
      </c>
      <c r="C32" s="26">
        <v>72095</v>
      </c>
      <c r="D32" s="25" t="s">
        <v>144</v>
      </c>
      <c r="E32" s="24">
        <v>25215</v>
      </c>
      <c r="F32" s="24">
        <f>G32+H32+L32</f>
        <v>3075</v>
      </c>
      <c r="G32" s="24">
        <v>3075</v>
      </c>
      <c r="H32" s="24">
        <v>0</v>
      </c>
      <c r="I32" s="24">
        <v>0</v>
      </c>
      <c r="J32" s="214" t="s">
        <v>83</v>
      </c>
      <c r="K32" s="215"/>
      <c r="L32" s="24">
        <v>0</v>
      </c>
      <c r="M32" s="23" t="s">
        <v>82</v>
      </c>
    </row>
    <row r="33" spans="1:13" ht="12.75">
      <c r="A33" s="26"/>
      <c r="B33" s="26"/>
      <c r="C33" s="26"/>
      <c r="D33" s="25" t="s">
        <v>130</v>
      </c>
      <c r="E33" s="24">
        <f>E32</f>
        <v>25215</v>
      </c>
      <c r="F33" s="24">
        <f>F32</f>
        <v>3075</v>
      </c>
      <c r="G33" s="24">
        <f>G32</f>
        <v>3075</v>
      </c>
      <c r="H33" s="24">
        <v>0</v>
      </c>
      <c r="I33" s="24">
        <v>0</v>
      </c>
      <c r="J33" s="216">
        <v>0</v>
      </c>
      <c r="K33" s="217"/>
      <c r="L33" s="24">
        <v>0</v>
      </c>
      <c r="M33" s="23"/>
    </row>
    <row r="34" spans="1:13" ht="12.75">
      <c r="A34" s="26"/>
      <c r="B34" s="26"/>
      <c r="C34" s="26"/>
      <c r="D34" s="25" t="s">
        <v>129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16">
        <v>0</v>
      </c>
      <c r="K34" s="217"/>
      <c r="L34" s="24">
        <f>L32</f>
        <v>0</v>
      </c>
      <c r="M34" s="23"/>
    </row>
    <row r="35" spans="1:13" ht="33.75" customHeight="1">
      <c r="A35" s="26" t="s">
        <v>108</v>
      </c>
      <c r="B35" s="26">
        <v>750</v>
      </c>
      <c r="C35" s="26">
        <v>75020</v>
      </c>
      <c r="D35" s="25" t="s">
        <v>143</v>
      </c>
      <c r="E35" s="24">
        <v>59040</v>
      </c>
      <c r="F35" s="24">
        <f>G35+H35+L35</f>
        <v>59040</v>
      </c>
      <c r="G35" s="24">
        <v>59040</v>
      </c>
      <c r="H35" s="24">
        <v>0</v>
      </c>
      <c r="I35" s="24">
        <v>0</v>
      </c>
      <c r="J35" s="214" t="s">
        <v>83</v>
      </c>
      <c r="K35" s="215"/>
      <c r="L35" s="24">
        <v>0</v>
      </c>
      <c r="M35" s="23" t="s">
        <v>82</v>
      </c>
    </row>
    <row r="36" spans="1:13" ht="12.75">
      <c r="A36" s="26"/>
      <c r="B36" s="26"/>
      <c r="C36" s="26"/>
      <c r="D36" s="25" t="s">
        <v>130</v>
      </c>
      <c r="E36" s="24">
        <f>E35</f>
        <v>59040</v>
      </c>
      <c r="F36" s="24">
        <f>F35</f>
        <v>59040</v>
      </c>
      <c r="G36" s="24">
        <f>G35</f>
        <v>59040</v>
      </c>
      <c r="H36" s="24">
        <v>0</v>
      </c>
      <c r="I36" s="24">
        <v>0</v>
      </c>
      <c r="J36" s="216">
        <v>0</v>
      </c>
      <c r="K36" s="217"/>
      <c r="L36" s="24">
        <v>0</v>
      </c>
      <c r="M36" s="23"/>
    </row>
    <row r="37" spans="1:13" ht="12.75">
      <c r="A37" s="26"/>
      <c r="B37" s="26"/>
      <c r="C37" s="26"/>
      <c r="D37" s="25" t="s">
        <v>129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16">
        <v>0</v>
      </c>
      <c r="K37" s="217"/>
      <c r="L37" s="24">
        <f>L35</f>
        <v>0</v>
      </c>
      <c r="M37" s="23"/>
    </row>
    <row r="38" spans="1:13" ht="78.75">
      <c r="A38" s="26" t="s">
        <v>107</v>
      </c>
      <c r="B38" s="26">
        <v>750</v>
      </c>
      <c r="C38" s="26">
        <v>75020</v>
      </c>
      <c r="D38" s="25" t="s">
        <v>142</v>
      </c>
      <c r="E38" s="24">
        <v>49084</v>
      </c>
      <c r="F38" s="24">
        <f>G38</f>
        <v>49084</v>
      </c>
      <c r="G38" s="24">
        <f>SUM(G39:G40)</f>
        <v>49084</v>
      </c>
      <c r="H38" s="24">
        <v>0</v>
      </c>
      <c r="I38" s="24">
        <v>0</v>
      </c>
      <c r="J38" s="214" t="s">
        <v>83</v>
      </c>
      <c r="K38" s="215"/>
      <c r="L38" s="24">
        <v>0</v>
      </c>
      <c r="M38" s="23" t="s">
        <v>82</v>
      </c>
    </row>
    <row r="39" spans="1:13" ht="12.75">
      <c r="A39" s="26"/>
      <c r="B39" s="26"/>
      <c r="C39" s="26"/>
      <c r="D39" s="25" t="s">
        <v>130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16">
        <v>0</v>
      </c>
      <c r="K39" s="217"/>
      <c r="L39" s="24">
        <v>0</v>
      </c>
      <c r="M39" s="23"/>
    </row>
    <row r="40" spans="1:13" ht="12.75">
      <c r="A40" s="26"/>
      <c r="B40" s="26"/>
      <c r="C40" s="26"/>
      <c r="D40" s="25" t="s">
        <v>129</v>
      </c>
      <c r="E40" s="24">
        <f>E38</f>
        <v>49084</v>
      </c>
      <c r="F40" s="24">
        <f>G40</f>
        <v>49084</v>
      </c>
      <c r="G40" s="24">
        <v>49084</v>
      </c>
      <c r="H40" s="24">
        <v>0</v>
      </c>
      <c r="I40" s="24">
        <v>0</v>
      </c>
      <c r="J40" s="216">
        <v>0</v>
      </c>
      <c r="K40" s="217"/>
      <c r="L40" s="24">
        <f>L38</f>
        <v>0</v>
      </c>
      <c r="M40" s="23"/>
    </row>
    <row r="41" spans="1:13" ht="67.5">
      <c r="A41" s="26" t="s">
        <v>106</v>
      </c>
      <c r="B41" s="26">
        <v>754</v>
      </c>
      <c r="C41" s="26">
        <v>75495</v>
      </c>
      <c r="D41" s="25" t="s">
        <v>167</v>
      </c>
      <c r="E41" s="24">
        <f>SUM(E42:E43)</f>
        <v>2857501</v>
      </c>
      <c r="F41" s="24">
        <f>G41+H41+L41</f>
        <v>1999777</v>
      </c>
      <c r="G41" s="24">
        <f>SUM(G42:G43)</f>
        <v>0</v>
      </c>
      <c r="H41" s="24">
        <v>0</v>
      </c>
      <c r="I41" s="24">
        <v>0</v>
      </c>
      <c r="J41" s="214" t="s">
        <v>83</v>
      </c>
      <c r="K41" s="215"/>
      <c r="L41" s="24">
        <f>SUM(L42:L43)</f>
        <v>1999777</v>
      </c>
      <c r="M41" s="23" t="s">
        <v>82</v>
      </c>
    </row>
    <row r="42" spans="1:13" ht="12.75">
      <c r="A42" s="26"/>
      <c r="B42" s="26"/>
      <c r="C42" s="26"/>
      <c r="D42" s="25" t="s">
        <v>130</v>
      </c>
      <c r="E42" s="24">
        <v>2721707</v>
      </c>
      <c r="F42" s="24">
        <f>G42+H42+L42</f>
        <v>1863983</v>
      </c>
      <c r="G42" s="24">
        <v>0</v>
      </c>
      <c r="H42" s="24">
        <v>0</v>
      </c>
      <c r="I42" s="24">
        <v>0</v>
      </c>
      <c r="J42" s="216">
        <v>0</v>
      </c>
      <c r="K42" s="217"/>
      <c r="L42" s="24">
        <v>1863983</v>
      </c>
      <c r="M42" s="23"/>
    </row>
    <row r="43" spans="1:13" ht="12.75">
      <c r="A43" s="26"/>
      <c r="B43" s="26"/>
      <c r="C43" s="26"/>
      <c r="D43" s="25" t="s">
        <v>129</v>
      </c>
      <c r="E43" s="24">
        <v>135794</v>
      </c>
      <c r="F43" s="24">
        <f>G43+H43+L43</f>
        <v>135794</v>
      </c>
      <c r="G43" s="24">
        <v>0</v>
      </c>
      <c r="H43" s="24">
        <v>0</v>
      </c>
      <c r="I43" s="24">
        <v>0</v>
      </c>
      <c r="J43" s="216">
        <v>0</v>
      </c>
      <c r="K43" s="217"/>
      <c r="L43" s="24">
        <v>135794</v>
      </c>
      <c r="M43" s="23"/>
    </row>
    <row r="44" spans="1:13" ht="69.75" customHeight="1">
      <c r="A44" s="26" t="s">
        <v>104</v>
      </c>
      <c r="B44" s="26">
        <v>801</v>
      </c>
      <c r="C44" s="26">
        <v>80102</v>
      </c>
      <c r="D44" s="69" t="s">
        <v>175</v>
      </c>
      <c r="E44" s="24">
        <v>427484</v>
      </c>
      <c r="F44" s="24">
        <f>F45</f>
        <v>284357</v>
      </c>
      <c r="G44" s="24">
        <v>0</v>
      </c>
      <c r="H44" s="24">
        <v>0</v>
      </c>
      <c r="I44" s="24">
        <v>0</v>
      </c>
      <c r="J44" s="214" t="s">
        <v>176</v>
      </c>
      <c r="K44" s="215"/>
      <c r="L44" s="24">
        <v>241702</v>
      </c>
      <c r="M44" s="23" t="s">
        <v>82</v>
      </c>
    </row>
    <row r="45" spans="1:13" ht="12.75">
      <c r="A45" s="26"/>
      <c r="B45" s="26"/>
      <c r="C45" s="26"/>
      <c r="D45" s="25" t="s">
        <v>130</v>
      </c>
      <c r="E45" s="24">
        <f>E44</f>
        <v>427484</v>
      </c>
      <c r="F45" s="24">
        <f>G45+H45+J45+L45</f>
        <v>284357</v>
      </c>
      <c r="G45" s="24">
        <f>G44</f>
        <v>0</v>
      </c>
      <c r="H45" s="24">
        <v>0</v>
      </c>
      <c r="I45" s="24">
        <v>0</v>
      </c>
      <c r="J45" s="216">
        <v>42655</v>
      </c>
      <c r="K45" s="217"/>
      <c r="L45" s="24">
        <f>L44</f>
        <v>241702</v>
      </c>
      <c r="M45" s="23"/>
    </row>
    <row r="46" spans="1:13" ht="12.75">
      <c r="A46" s="26"/>
      <c r="B46" s="26"/>
      <c r="C46" s="26"/>
      <c r="D46" s="25" t="s">
        <v>129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16">
        <v>0</v>
      </c>
      <c r="K46" s="217"/>
      <c r="L46" s="24">
        <v>0</v>
      </c>
      <c r="M46" s="23"/>
    </row>
    <row r="47" spans="1:13" ht="80.25" customHeight="1">
      <c r="A47" s="26" t="s">
        <v>103</v>
      </c>
      <c r="B47" s="26">
        <v>801</v>
      </c>
      <c r="C47" s="26">
        <v>80115</v>
      </c>
      <c r="D47" s="25" t="s">
        <v>141</v>
      </c>
      <c r="E47" s="24">
        <v>1893108</v>
      </c>
      <c r="F47" s="24">
        <f>F48</f>
        <v>575584</v>
      </c>
      <c r="G47" s="24">
        <v>0</v>
      </c>
      <c r="H47" s="24">
        <v>0</v>
      </c>
      <c r="I47" s="24">
        <v>0</v>
      </c>
      <c r="J47" s="214" t="s">
        <v>177</v>
      </c>
      <c r="K47" s="215"/>
      <c r="L47" s="24">
        <v>516501</v>
      </c>
      <c r="M47" s="23" t="s">
        <v>82</v>
      </c>
    </row>
    <row r="48" spans="1:13" ht="16.5" customHeight="1">
      <c r="A48" s="26"/>
      <c r="B48" s="26"/>
      <c r="C48" s="26"/>
      <c r="D48" s="25" t="s">
        <v>130</v>
      </c>
      <c r="E48" s="24">
        <f>E47</f>
        <v>1893108</v>
      </c>
      <c r="F48" s="24">
        <f>G48+H48+J48+L48</f>
        <v>575584</v>
      </c>
      <c r="G48" s="24">
        <f>G47</f>
        <v>0</v>
      </c>
      <c r="H48" s="24">
        <v>0</v>
      </c>
      <c r="I48" s="24">
        <v>0</v>
      </c>
      <c r="J48" s="216">
        <v>59083</v>
      </c>
      <c r="K48" s="217"/>
      <c r="L48" s="24">
        <f>L47</f>
        <v>516501</v>
      </c>
      <c r="M48" s="23"/>
    </row>
    <row r="49" spans="1:13" ht="20.25" customHeight="1">
      <c r="A49" s="26"/>
      <c r="B49" s="26"/>
      <c r="C49" s="26"/>
      <c r="D49" s="25" t="s">
        <v>129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16">
        <v>0</v>
      </c>
      <c r="K49" s="217"/>
      <c r="L49" s="24">
        <v>0</v>
      </c>
      <c r="M49" s="23"/>
    </row>
    <row r="50" spans="1:13" ht="72" customHeight="1">
      <c r="A50" s="26" t="s">
        <v>102</v>
      </c>
      <c r="B50" s="26">
        <v>801</v>
      </c>
      <c r="C50" s="26">
        <v>80195</v>
      </c>
      <c r="D50" s="25" t="s">
        <v>140</v>
      </c>
      <c r="E50" s="24">
        <v>387640</v>
      </c>
      <c r="F50" s="24">
        <v>109200</v>
      </c>
      <c r="G50" s="24">
        <v>0</v>
      </c>
      <c r="H50" s="24">
        <v>0</v>
      </c>
      <c r="I50" s="24">
        <v>0</v>
      </c>
      <c r="J50" s="214" t="s">
        <v>220</v>
      </c>
      <c r="K50" s="215"/>
      <c r="L50" s="24">
        <v>0</v>
      </c>
      <c r="M50" s="167" t="s">
        <v>139</v>
      </c>
    </row>
    <row r="51" spans="1:13" ht="20.25" customHeight="1">
      <c r="A51" s="26"/>
      <c r="B51" s="26"/>
      <c r="C51" s="26"/>
      <c r="D51" s="25" t="s">
        <v>130</v>
      </c>
      <c r="E51" s="24">
        <v>387640</v>
      </c>
      <c r="F51" s="24">
        <f>F50</f>
        <v>109200</v>
      </c>
      <c r="G51" s="24">
        <f>G50</f>
        <v>0</v>
      </c>
      <c r="H51" s="24">
        <v>0</v>
      </c>
      <c r="I51" s="24">
        <v>0</v>
      </c>
      <c r="J51" s="216">
        <v>109200</v>
      </c>
      <c r="K51" s="217"/>
      <c r="L51" s="24">
        <f>L50</f>
        <v>0</v>
      </c>
      <c r="M51" s="23"/>
    </row>
    <row r="52" spans="1:13" ht="20.25" customHeight="1">
      <c r="A52" s="26"/>
      <c r="B52" s="26"/>
      <c r="C52" s="26"/>
      <c r="D52" s="25" t="s">
        <v>129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16">
        <v>0</v>
      </c>
      <c r="K52" s="217"/>
      <c r="L52" s="24">
        <v>0</v>
      </c>
      <c r="M52" s="23"/>
    </row>
    <row r="53" spans="1:13" ht="45" customHeight="1">
      <c r="A53" s="26" t="s">
        <v>101</v>
      </c>
      <c r="B53" s="26">
        <v>801</v>
      </c>
      <c r="C53" s="26">
        <v>80195</v>
      </c>
      <c r="D53" s="27" t="s">
        <v>168</v>
      </c>
      <c r="E53" s="24">
        <v>1023529</v>
      </c>
      <c r="F53" s="24">
        <v>1023529</v>
      </c>
      <c r="G53" s="24">
        <v>518515</v>
      </c>
      <c r="H53" s="24">
        <v>0</v>
      </c>
      <c r="I53" s="24">
        <v>0</v>
      </c>
      <c r="J53" s="214" t="s">
        <v>178</v>
      </c>
      <c r="K53" s="215"/>
      <c r="L53" s="24">
        <v>0</v>
      </c>
      <c r="M53" s="23" t="s">
        <v>82</v>
      </c>
    </row>
    <row r="54" spans="1:13" ht="12.75">
      <c r="A54" s="26"/>
      <c r="B54" s="26"/>
      <c r="C54" s="26"/>
      <c r="D54" s="25" t="s">
        <v>130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16">
        <v>0</v>
      </c>
      <c r="K54" s="217"/>
      <c r="L54" s="24">
        <v>0</v>
      </c>
      <c r="M54" s="23"/>
    </row>
    <row r="55" spans="1:13" ht="12.75">
      <c r="A55" s="26"/>
      <c r="B55" s="26"/>
      <c r="C55" s="26"/>
      <c r="D55" s="25" t="s">
        <v>129</v>
      </c>
      <c r="E55" s="24">
        <f>E53</f>
        <v>1023529</v>
      </c>
      <c r="F55" s="24">
        <f>F53</f>
        <v>1023529</v>
      </c>
      <c r="G55" s="24">
        <f>G53</f>
        <v>518515</v>
      </c>
      <c r="H55" s="24">
        <v>0</v>
      </c>
      <c r="I55" s="24">
        <v>0</v>
      </c>
      <c r="J55" s="216">
        <v>505014</v>
      </c>
      <c r="K55" s="217"/>
      <c r="L55" s="24">
        <f>L53</f>
        <v>0</v>
      </c>
      <c r="M55" s="23"/>
    </row>
    <row r="56" spans="1:13" ht="56.25">
      <c r="A56" s="26" t="s">
        <v>100</v>
      </c>
      <c r="B56" s="26">
        <v>851</v>
      </c>
      <c r="C56" s="26">
        <v>85195</v>
      </c>
      <c r="D56" s="27" t="s">
        <v>363</v>
      </c>
      <c r="E56" s="24">
        <v>1118255</v>
      </c>
      <c r="F56" s="24">
        <v>637608</v>
      </c>
      <c r="G56" s="24">
        <v>637608</v>
      </c>
      <c r="H56" s="24">
        <v>0</v>
      </c>
      <c r="I56" s="24">
        <v>0</v>
      </c>
      <c r="J56" s="214" t="s">
        <v>362</v>
      </c>
      <c r="K56" s="215"/>
      <c r="L56" s="24">
        <v>0</v>
      </c>
      <c r="M56" s="23" t="s">
        <v>82</v>
      </c>
    </row>
    <row r="57" spans="1:13" ht="12.75">
      <c r="A57" s="26"/>
      <c r="B57" s="26"/>
      <c r="C57" s="26"/>
      <c r="D57" s="25" t="s">
        <v>130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16">
        <v>0</v>
      </c>
      <c r="K57" s="217"/>
      <c r="L57" s="24">
        <v>0</v>
      </c>
      <c r="M57" s="23"/>
    </row>
    <row r="58" spans="1:13" ht="12.75">
      <c r="A58" s="26"/>
      <c r="B58" s="26"/>
      <c r="C58" s="26"/>
      <c r="D58" s="25" t="s">
        <v>129</v>
      </c>
      <c r="E58" s="24">
        <f>E56</f>
        <v>1118255</v>
      </c>
      <c r="F58" s="24">
        <f>F56</f>
        <v>637608</v>
      </c>
      <c r="G58" s="24">
        <f>G56</f>
        <v>637608</v>
      </c>
      <c r="H58" s="24">
        <v>0</v>
      </c>
      <c r="I58" s="24">
        <v>0</v>
      </c>
      <c r="J58" s="216">
        <v>0</v>
      </c>
      <c r="K58" s="217"/>
      <c r="L58" s="24">
        <f>L56</f>
        <v>0</v>
      </c>
      <c r="M58" s="23"/>
    </row>
    <row r="59" spans="1:13" ht="72.75" customHeight="1">
      <c r="A59" s="26" t="s">
        <v>99</v>
      </c>
      <c r="B59" s="26">
        <v>852</v>
      </c>
      <c r="C59" s="26">
        <v>85203</v>
      </c>
      <c r="D59" s="75" t="s">
        <v>169</v>
      </c>
      <c r="E59" s="24">
        <v>1686946</v>
      </c>
      <c r="F59" s="24">
        <v>560948</v>
      </c>
      <c r="G59" s="24">
        <v>31980</v>
      </c>
      <c r="H59" s="24">
        <v>0</v>
      </c>
      <c r="I59" s="24">
        <v>0</v>
      </c>
      <c r="J59" s="214" t="s">
        <v>186</v>
      </c>
      <c r="K59" s="215"/>
      <c r="L59" s="24">
        <v>0</v>
      </c>
      <c r="M59" s="23" t="s">
        <v>82</v>
      </c>
    </row>
    <row r="60" spans="1:13" ht="12.75">
      <c r="A60" s="26"/>
      <c r="B60" s="26"/>
      <c r="C60" s="26"/>
      <c r="D60" s="25" t="s">
        <v>130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16">
        <v>0</v>
      </c>
      <c r="K60" s="217"/>
      <c r="L60" s="24">
        <v>0</v>
      </c>
      <c r="M60" s="23"/>
    </row>
    <row r="61" spans="1:13" ht="12.75">
      <c r="A61" s="26"/>
      <c r="B61" s="26"/>
      <c r="C61" s="26"/>
      <c r="D61" s="25" t="s">
        <v>129</v>
      </c>
      <c r="E61" s="24">
        <f>E59</f>
        <v>1686946</v>
      </c>
      <c r="F61" s="24">
        <f>F59</f>
        <v>560948</v>
      </c>
      <c r="G61" s="24">
        <f>G59</f>
        <v>31980</v>
      </c>
      <c r="H61" s="24">
        <v>0</v>
      </c>
      <c r="I61" s="24">
        <v>0</v>
      </c>
      <c r="J61" s="216">
        <v>528968</v>
      </c>
      <c r="K61" s="217"/>
      <c r="L61" s="24">
        <f>L59</f>
        <v>0</v>
      </c>
      <c r="M61" s="23"/>
    </row>
    <row r="62" spans="1:13" ht="43.5" customHeight="1">
      <c r="A62" s="26" t="s">
        <v>98</v>
      </c>
      <c r="B62" s="26">
        <v>852</v>
      </c>
      <c r="C62" s="26">
        <v>85295</v>
      </c>
      <c r="D62" s="25" t="s">
        <v>179</v>
      </c>
      <c r="E62" s="24">
        <f>SUM(E63:E64)</f>
        <v>423000</v>
      </c>
      <c r="F62" s="24">
        <f>F63</f>
        <v>135000</v>
      </c>
      <c r="G62" s="24">
        <v>135000</v>
      </c>
      <c r="H62" s="24">
        <v>0</v>
      </c>
      <c r="I62" s="24">
        <v>0</v>
      </c>
      <c r="J62" s="214" t="s">
        <v>180</v>
      </c>
      <c r="K62" s="215"/>
      <c r="L62" s="24">
        <v>0</v>
      </c>
      <c r="M62" s="23" t="s">
        <v>138</v>
      </c>
    </row>
    <row r="63" spans="1:13" ht="12.75">
      <c r="A63" s="26"/>
      <c r="B63" s="26"/>
      <c r="C63" s="26"/>
      <c r="D63" s="25" t="s">
        <v>130</v>
      </c>
      <c r="E63" s="24">
        <v>423000</v>
      </c>
      <c r="F63" s="24">
        <f>G63+H63+J63+L63</f>
        <v>135000</v>
      </c>
      <c r="G63" s="24">
        <f>G62</f>
        <v>135000</v>
      </c>
      <c r="H63" s="24">
        <v>0</v>
      </c>
      <c r="I63" s="24">
        <v>0</v>
      </c>
      <c r="J63" s="216">
        <v>0</v>
      </c>
      <c r="K63" s="217"/>
      <c r="L63" s="24">
        <f>L62</f>
        <v>0</v>
      </c>
      <c r="M63" s="23"/>
    </row>
    <row r="64" spans="1:13" ht="12.75">
      <c r="A64" s="26"/>
      <c r="B64" s="26"/>
      <c r="C64" s="26"/>
      <c r="D64" s="25" t="s">
        <v>129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16">
        <v>0</v>
      </c>
      <c r="K64" s="217"/>
      <c r="L64" s="24">
        <v>0</v>
      </c>
      <c r="M64" s="23"/>
    </row>
    <row r="65" spans="1:13" ht="60" customHeight="1">
      <c r="A65" s="26" t="s">
        <v>96</v>
      </c>
      <c r="B65" s="26">
        <v>852</v>
      </c>
      <c r="C65" s="26">
        <v>85295</v>
      </c>
      <c r="D65" s="25" t="s">
        <v>181</v>
      </c>
      <c r="E65" s="24">
        <f>SUM(E66:E67)</f>
        <v>1323923.2</v>
      </c>
      <c r="F65" s="24">
        <f>SUM(F66:F67)</f>
        <v>167574</v>
      </c>
      <c r="G65" s="24">
        <f>SUM(G66:G67)</f>
        <v>113574</v>
      </c>
      <c r="H65" s="24">
        <v>0</v>
      </c>
      <c r="I65" s="24">
        <v>0</v>
      </c>
      <c r="J65" s="214" t="s">
        <v>137</v>
      </c>
      <c r="K65" s="215"/>
      <c r="L65" s="24">
        <v>0</v>
      </c>
      <c r="M65" s="23" t="s">
        <v>136</v>
      </c>
    </row>
    <row r="66" spans="1:13" ht="12.75">
      <c r="A66" s="26"/>
      <c r="B66" s="26"/>
      <c r="C66" s="26"/>
      <c r="D66" s="25" t="s">
        <v>130</v>
      </c>
      <c r="E66" s="24">
        <v>968871.4</v>
      </c>
      <c r="F66" s="24">
        <f>G66+H66+J66+L66</f>
        <v>167574</v>
      </c>
      <c r="G66" s="24">
        <v>113574</v>
      </c>
      <c r="H66" s="24">
        <v>0</v>
      </c>
      <c r="I66" s="24">
        <v>0</v>
      </c>
      <c r="J66" s="216">
        <v>54000</v>
      </c>
      <c r="K66" s="217"/>
      <c r="L66" s="24">
        <f>L65</f>
        <v>0</v>
      </c>
      <c r="M66" s="23"/>
    </row>
    <row r="67" spans="1:13" ht="12.75">
      <c r="A67" s="26"/>
      <c r="B67" s="26"/>
      <c r="C67" s="26"/>
      <c r="D67" s="25" t="s">
        <v>129</v>
      </c>
      <c r="E67" s="24">
        <v>355051.8</v>
      </c>
      <c r="F67" s="24">
        <f>G67+H67+J67+L67</f>
        <v>0</v>
      </c>
      <c r="G67" s="24">
        <v>0</v>
      </c>
      <c r="H67" s="24">
        <v>0</v>
      </c>
      <c r="I67" s="24">
        <v>0</v>
      </c>
      <c r="J67" s="216">
        <v>0</v>
      </c>
      <c r="K67" s="217"/>
      <c r="L67" s="24">
        <v>0</v>
      </c>
      <c r="M67" s="23"/>
    </row>
    <row r="68" spans="1:13" ht="45" customHeight="1">
      <c r="A68" s="26" t="s">
        <v>95</v>
      </c>
      <c r="B68" s="26">
        <v>852</v>
      </c>
      <c r="C68" s="26">
        <v>85295</v>
      </c>
      <c r="D68" s="25" t="s">
        <v>182</v>
      </c>
      <c r="E68" s="24">
        <f>SUM(E69:E70)</f>
        <v>1382342.6</v>
      </c>
      <c r="F68" s="24">
        <f>SUM(F69:F70)</f>
        <v>225330</v>
      </c>
      <c r="G68" s="24">
        <f>SUM(G69:G70)</f>
        <v>148530</v>
      </c>
      <c r="H68" s="24">
        <v>0</v>
      </c>
      <c r="I68" s="24">
        <v>0</v>
      </c>
      <c r="J68" s="214" t="s">
        <v>135</v>
      </c>
      <c r="K68" s="215"/>
      <c r="L68" s="24">
        <v>0</v>
      </c>
      <c r="M68" s="23" t="s">
        <v>134</v>
      </c>
    </row>
    <row r="69" spans="1:13" ht="12.75">
      <c r="A69" s="26"/>
      <c r="B69" s="26"/>
      <c r="C69" s="26"/>
      <c r="D69" s="25" t="s">
        <v>130</v>
      </c>
      <c r="E69" s="24">
        <v>1223090</v>
      </c>
      <c r="F69" s="24">
        <f>G69+H69+J69+L69</f>
        <v>225330</v>
      </c>
      <c r="G69" s="24">
        <v>148530</v>
      </c>
      <c r="H69" s="24">
        <v>0</v>
      </c>
      <c r="I69" s="24">
        <v>0</v>
      </c>
      <c r="J69" s="216">
        <v>76800</v>
      </c>
      <c r="K69" s="217"/>
      <c r="L69" s="24">
        <f>L68</f>
        <v>0</v>
      </c>
      <c r="M69" s="23"/>
    </row>
    <row r="70" spans="1:13" ht="12.75">
      <c r="A70" s="26"/>
      <c r="B70" s="26"/>
      <c r="C70" s="26"/>
      <c r="D70" s="25" t="s">
        <v>129</v>
      </c>
      <c r="E70" s="24">
        <v>159252.6</v>
      </c>
      <c r="F70" s="24">
        <f>G70+H70+J70+L70</f>
        <v>0</v>
      </c>
      <c r="G70" s="24">
        <v>0</v>
      </c>
      <c r="H70" s="24">
        <v>0</v>
      </c>
      <c r="I70" s="24">
        <v>0</v>
      </c>
      <c r="J70" s="216">
        <v>0</v>
      </c>
      <c r="K70" s="217"/>
      <c r="L70" s="24">
        <v>0</v>
      </c>
      <c r="M70" s="23"/>
    </row>
    <row r="71" spans="1:13" ht="67.5">
      <c r="A71" s="26" t="s">
        <v>94</v>
      </c>
      <c r="B71" s="26">
        <v>854</v>
      </c>
      <c r="C71" s="26">
        <v>85406</v>
      </c>
      <c r="D71" s="25" t="s">
        <v>133</v>
      </c>
      <c r="E71" s="24">
        <v>34600</v>
      </c>
      <c r="F71" s="24">
        <f>G71</f>
        <v>34600</v>
      </c>
      <c r="G71" s="24">
        <f>SUM(G72:G73)</f>
        <v>34600</v>
      </c>
      <c r="H71" s="24">
        <v>0</v>
      </c>
      <c r="I71" s="24">
        <v>0</v>
      </c>
      <c r="J71" s="214" t="s">
        <v>83</v>
      </c>
      <c r="K71" s="215"/>
      <c r="L71" s="24">
        <v>0</v>
      </c>
      <c r="M71" s="23" t="s">
        <v>82</v>
      </c>
    </row>
    <row r="72" spans="1:13" ht="12.75">
      <c r="A72" s="26"/>
      <c r="B72" s="26"/>
      <c r="C72" s="26"/>
      <c r="D72" s="25" t="s">
        <v>130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16">
        <v>0</v>
      </c>
      <c r="K72" s="217"/>
      <c r="L72" s="24">
        <v>0</v>
      </c>
      <c r="M72" s="23"/>
    </row>
    <row r="73" spans="1:13" ht="12.75">
      <c r="A73" s="26"/>
      <c r="B73" s="26"/>
      <c r="C73" s="26"/>
      <c r="D73" s="25" t="s">
        <v>129</v>
      </c>
      <c r="E73" s="24">
        <f>E71</f>
        <v>34600</v>
      </c>
      <c r="F73" s="24">
        <f>G73</f>
        <v>34600</v>
      </c>
      <c r="G73" s="24">
        <v>34600</v>
      </c>
      <c r="H73" s="24">
        <v>0</v>
      </c>
      <c r="I73" s="24">
        <v>0</v>
      </c>
      <c r="J73" s="216">
        <v>0</v>
      </c>
      <c r="K73" s="217"/>
      <c r="L73" s="24">
        <f>L71</f>
        <v>0</v>
      </c>
      <c r="M73" s="23"/>
    </row>
    <row r="74" spans="1:13" ht="89.25" customHeight="1">
      <c r="A74" s="26" t="s">
        <v>93</v>
      </c>
      <c r="B74" s="15">
        <v>900</v>
      </c>
      <c r="C74" s="15">
        <v>90095</v>
      </c>
      <c r="D74" s="69" t="s">
        <v>154</v>
      </c>
      <c r="E74" s="24">
        <v>137450</v>
      </c>
      <c r="F74" s="24">
        <f>G74+H74+L74</f>
        <v>90150</v>
      </c>
      <c r="G74" s="24">
        <v>90150</v>
      </c>
      <c r="H74" s="24">
        <v>0</v>
      </c>
      <c r="I74" s="24">
        <v>0</v>
      </c>
      <c r="J74" s="214" t="s">
        <v>83</v>
      </c>
      <c r="K74" s="215"/>
      <c r="L74" s="24">
        <v>0</v>
      </c>
      <c r="M74" s="23" t="s">
        <v>82</v>
      </c>
    </row>
    <row r="75" spans="1:13" ht="12.75">
      <c r="A75" s="26"/>
      <c r="B75" s="26"/>
      <c r="C75" s="26"/>
      <c r="D75" s="25" t="s">
        <v>130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16">
        <v>0</v>
      </c>
      <c r="K75" s="217"/>
      <c r="L75" s="24">
        <v>0</v>
      </c>
      <c r="M75" s="23"/>
    </row>
    <row r="76" spans="1:13" ht="12.75">
      <c r="A76" s="26"/>
      <c r="B76" s="26"/>
      <c r="C76" s="26"/>
      <c r="D76" s="25" t="s">
        <v>129</v>
      </c>
      <c r="E76" s="24">
        <f>E74</f>
        <v>137450</v>
      </c>
      <c r="F76" s="24">
        <v>90150</v>
      </c>
      <c r="G76" s="24">
        <v>90150</v>
      </c>
      <c r="H76" s="24">
        <v>0</v>
      </c>
      <c r="I76" s="24">
        <v>0</v>
      </c>
      <c r="J76" s="216">
        <v>0</v>
      </c>
      <c r="K76" s="217"/>
      <c r="L76" s="24">
        <f>L74</f>
        <v>0</v>
      </c>
      <c r="M76" s="23"/>
    </row>
    <row r="77" spans="1:13" ht="56.25">
      <c r="A77" s="26" t="s">
        <v>92</v>
      </c>
      <c r="B77" s="15">
        <v>926</v>
      </c>
      <c r="C77" s="15">
        <v>92695</v>
      </c>
      <c r="D77" s="16" t="s">
        <v>183</v>
      </c>
      <c r="E77" s="24">
        <f>(E78+E79)</f>
        <v>7000</v>
      </c>
      <c r="F77" s="24">
        <f>(F78+F79)</f>
        <v>1000</v>
      </c>
      <c r="G77" s="24">
        <v>1000</v>
      </c>
      <c r="H77" s="24">
        <v>0</v>
      </c>
      <c r="I77" s="24">
        <v>0</v>
      </c>
      <c r="J77" s="214" t="s">
        <v>131</v>
      </c>
      <c r="K77" s="215"/>
      <c r="L77" s="24">
        <f>(L78+L79)</f>
        <v>0</v>
      </c>
      <c r="M77" s="23" t="s">
        <v>82</v>
      </c>
    </row>
    <row r="78" spans="1:13" ht="12.75">
      <c r="A78" s="26"/>
      <c r="B78" s="26"/>
      <c r="C78" s="26"/>
      <c r="D78" s="25" t="s">
        <v>130</v>
      </c>
      <c r="E78" s="24">
        <v>7000</v>
      </c>
      <c r="F78" s="24">
        <f>G78+H78++J78+L78</f>
        <v>1000</v>
      </c>
      <c r="G78" s="24">
        <f>G77</f>
        <v>1000</v>
      </c>
      <c r="H78" s="24">
        <v>0</v>
      </c>
      <c r="I78" s="24">
        <v>0</v>
      </c>
      <c r="J78" s="216">
        <v>0</v>
      </c>
      <c r="K78" s="217"/>
      <c r="L78" s="24">
        <v>0</v>
      </c>
      <c r="M78" s="23"/>
    </row>
    <row r="79" spans="1:13" ht="12.75">
      <c r="A79" s="26"/>
      <c r="B79" s="26"/>
      <c r="C79" s="26"/>
      <c r="D79" s="25" t="s">
        <v>129</v>
      </c>
      <c r="E79" s="24">
        <v>0</v>
      </c>
      <c r="F79" s="24">
        <f>G79+H79+J79+L79</f>
        <v>0</v>
      </c>
      <c r="G79" s="24">
        <v>0</v>
      </c>
      <c r="H79" s="24">
        <v>0</v>
      </c>
      <c r="I79" s="24">
        <v>0</v>
      </c>
      <c r="J79" s="216">
        <v>0</v>
      </c>
      <c r="K79" s="217"/>
      <c r="L79" s="24">
        <v>0</v>
      </c>
      <c r="M79" s="23"/>
    </row>
    <row r="80" spans="1:13" ht="54.75" customHeight="1">
      <c r="A80" s="26" t="s">
        <v>90</v>
      </c>
      <c r="B80" s="15">
        <v>926</v>
      </c>
      <c r="C80" s="15">
        <v>92695</v>
      </c>
      <c r="D80" s="16" t="s">
        <v>184</v>
      </c>
      <c r="E80" s="24">
        <f>(E81+E82)</f>
        <v>7000</v>
      </c>
      <c r="F80" s="24">
        <f>(F81+F82)</f>
        <v>1000</v>
      </c>
      <c r="G80" s="24">
        <v>1000</v>
      </c>
      <c r="H80" s="24">
        <v>0</v>
      </c>
      <c r="I80" s="24">
        <v>0</v>
      </c>
      <c r="J80" s="214" t="s">
        <v>131</v>
      </c>
      <c r="K80" s="215"/>
      <c r="L80" s="24">
        <f>(L81+L82)</f>
        <v>0</v>
      </c>
      <c r="M80" s="23" t="s">
        <v>82</v>
      </c>
    </row>
    <row r="81" spans="1:13" ht="12.75">
      <c r="A81" s="26"/>
      <c r="B81" s="26"/>
      <c r="C81" s="26"/>
      <c r="D81" s="25" t="s">
        <v>130</v>
      </c>
      <c r="E81" s="24">
        <v>7000</v>
      </c>
      <c r="F81" s="24">
        <f>G81+H81++J81+L81</f>
        <v>1000</v>
      </c>
      <c r="G81" s="24">
        <f>G80</f>
        <v>1000</v>
      </c>
      <c r="H81" s="24">
        <v>0</v>
      </c>
      <c r="I81" s="24">
        <v>0</v>
      </c>
      <c r="J81" s="216">
        <v>0</v>
      </c>
      <c r="K81" s="217"/>
      <c r="L81" s="24">
        <v>0</v>
      </c>
      <c r="M81" s="23"/>
    </row>
    <row r="82" spans="1:13" ht="12.75">
      <c r="A82" s="26"/>
      <c r="B82" s="26"/>
      <c r="C82" s="26"/>
      <c r="D82" s="25" t="s">
        <v>129</v>
      </c>
      <c r="E82" s="24">
        <v>0</v>
      </c>
      <c r="F82" s="24">
        <f>G82+H82+J82+L82</f>
        <v>0</v>
      </c>
      <c r="G82" s="24">
        <v>0</v>
      </c>
      <c r="H82" s="24">
        <v>0</v>
      </c>
      <c r="I82" s="24">
        <v>0</v>
      </c>
      <c r="J82" s="216">
        <v>0</v>
      </c>
      <c r="K82" s="217"/>
      <c r="L82" s="24">
        <v>0</v>
      </c>
      <c r="M82" s="23"/>
    </row>
    <row r="83" spans="1:13" ht="56.25">
      <c r="A83" s="26" t="s">
        <v>366</v>
      </c>
      <c r="B83" s="15">
        <v>926</v>
      </c>
      <c r="C83" s="15">
        <v>92695</v>
      </c>
      <c r="D83" s="16" t="s">
        <v>132</v>
      </c>
      <c r="E83" s="24">
        <f>(E84+E85)</f>
        <v>7000</v>
      </c>
      <c r="F83" s="24">
        <f>(F84+F85)</f>
        <v>1000</v>
      </c>
      <c r="G83" s="24">
        <v>1000</v>
      </c>
      <c r="H83" s="24">
        <v>0</v>
      </c>
      <c r="I83" s="24">
        <v>0</v>
      </c>
      <c r="J83" s="214" t="s">
        <v>131</v>
      </c>
      <c r="K83" s="215"/>
      <c r="L83" s="24">
        <f>(L84+L85)</f>
        <v>0</v>
      </c>
      <c r="M83" s="23" t="s">
        <v>82</v>
      </c>
    </row>
    <row r="84" spans="1:13" ht="12.75">
      <c r="A84" s="26"/>
      <c r="B84" s="26"/>
      <c r="C84" s="26"/>
      <c r="D84" s="25" t="s">
        <v>130</v>
      </c>
      <c r="E84" s="24">
        <v>7000</v>
      </c>
      <c r="F84" s="24">
        <f>G84+H84++J84+L84</f>
        <v>1000</v>
      </c>
      <c r="G84" s="24">
        <f>G83</f>
        <v>1000</v>
      </c>
      <c r="H84" s="24">
        <v>0</v>
      </c>
      <c r="I84" s="24">
        <v>0</v>
      </c>
      <c r="J84" s="216">
        <v>0</v>
      </c>
      <c r="K84" s="217"/>
      <c r="L84" s="24">
        <v>0</v>
      </c>
      <c r="M84" s="23"/>
    </row>
    <row r="85" spans="1:13" ht="12.75">
      <c r="A85" s="26"/>
      <c r="B85" s="26"/>
      <c r="C85" s="26"/>
      <c r="D85" s="25" t="s">
        <v>129</v>
      </c>
      <c r="E85" s="24">
        <v>0</v>
      </c>
      <c r="F85" s="24">
        <f>G85+H85+J85+L85</f>
        <v>0</v>
      </c>
      <c r="G85" s="24">
        <v>0</v>
      </c>
      <c r="H85" s="24">
        <v>0</v>
      </c>
      <c r="I85" s="24">
        <v>0</v>
      </c>
      <c r="J85" s="216">
        <v>0</v>
      </c>
      <c r="K85" s="217"/>
      <c r="L85" s="24">
        <v>0</v>
      </c>
      <c r="M85" s="23"/>
    </row>
    <row r="86" spans="1:13" ht="21" customHeight="1">
      <c r="A86" s="229" t="s">
        <v>81</v>
      </c>
      <c r="B86" s="230"/>
      <c r="C86" s="230"/>
      <c r="D86" s="231"/>
      <c r="E86" s="20">
        <f>SUM(E11+E14+E17+E20+E23+E26+E29+E32+E35+E38+E41+E44+E47+E50+E53+E56+E59+E62+E65+E68+E71+E74+E77+E80+E83)</f>
        <v>16713216.799999999</v>
      </c>
      <c r="F86" s="20">
        <f>SUM(F11+F14+F17+F20+F23+F26+F29+F32+F35+F38+F41+F44+F47+F50+F53+F56+F59+F62+F65+F68+F71+F74+F77+F80+F83)</f>
        <v>8808672</v>
      </c>
      <c r="G86" s="20">
        <f>SUM(G11+G14+G17+G20+G23+G26+G29+G32+G35+G38+G41+G44+G47+G50+G53+G56+G59+G62+G65+G68+G71+G74+G77+G80+G83)</f>
        <v>2983202</v>
      </c>
      <c r="H86" s="20">
        <f>SUM(H11+H14+H17+H20+H23+H26+H29+H32+H35+H38+H41+H44+H47+H50+H53+H56+H59+H62+H65+H68+H71+H74+H77+H80+H83)</f>
        <v>0</v>
      </c>
      <c r="I86" s="20">
        <f>SUM(I11+I14+I17+I20+I23+I26+I29+I32+I35+I38+I41+I44+I47+I50+I53+I56+I59+I62+I65+I68+I71+I74+I77+I80+I83)</f>
        <v>0</v>
      </c>
      <c r="J86" s="224">
        <v>1375720</v>
      </c>
      <c r="K86" s="225"/>
      <c r="L86" s="20">
        <f>SUM(L11+L14+L17+L20+L23+L26+L29+L32+L35+L38+L41+L44+L47+L50+L53+L56+L59+L62+L65+L68+L71+L74+L77+L80+L83)</f>
        <v>4449750</v>
      </c>
      <c r="M86" s="22" t="s">
        <v>80</v>
      </c>
    </row>
    <row r="87" spans="1:13" ht="21" customHeight="1">
      <c r="A87" s="218" t="s">
        <v>81</v>
      </c>
      <c r="B87" s="219"/>
      <c r="C87" s="220"/>
      <c r="D87" s="21" t="s">
        <v>130</v>
      </c>
      <c r="E87" s="20">
        <f aca="true" t="shared" si="0" ref="E87:G88">SUM(E12+E15+E18+E21+E24+E27+E30+E33+E36+E39+E42+E45+E48+E51+E54+E57+E60+E63+E66+E69+E72+E75+E78+E81+E84)</f>
        <v>8590625.4</v>
      </c>
      <c r="F87" s="20">
        <f t="shared" si="0"/>
        <v>3866613</v>
      </c>
      <c r="G87" s="20">
        <f t="shared" si="0"/>
        <v>887389</v>
      </c>
      <c r="H87" s="20">
        <f>SUM(H12+H15+H18+H21+H24+H27+H30+H33+H36+H39+H42+H45+H48+H51+H54+H60+H63+H66+H69+H72+H75+H78+H81+H84)</f>
        <v>0</v>
      </c>
      <c r="I87" s="20">
        <f>SUM(I12+I15+I18+I21+I24+I27+I30+I33+I36+I39+I42+I45+I48+I51+I54+I60+I63+I66+I69+I72+I75+I78+I81+I84)</f>
        <v>0</v>
      </c>
      <c r="J87" s="222">
        <v>341738</v>
      </c>
      <c r="K87" s="223"/>
      <c r="L87" s="20">
        <f>SUM(L12+L15+L18+L21+L24+L27+L30+L33+L36+L39+L42+L45+L48+L51+L54+L57+L60+L63+L66+L69+L72+L75+L78+L81+L84)</f>
        <v>2637486</v>
      </c>
      <c r="M87" s="19" t="s">
        <v>80</v>
      </c>
    </row>
    <row r="88" spans="1:13" ht="21" customHeight="1">
      <c r="A88" s="218" t="s">
        <v>81</v>
      </c>
      <c r="B88" s="219"/>
      <c r="C88" s="220"/>
      <c r="D88" s="21" t="s">
        <v>129</v>
      </c>
      <c r="E88" s="20">
        <f t="shared" si="0"/>
        <v>8122591.399999999</v>
      </c>
      <c r="F88" s="20">
        <f t="shared" si="0"/>
        <v>4942059</v>
      </c>
      <c r="G88" s="20">
        <f t="shared" si="0"/>
        <v>2095813</v>
      </c>
      <c r="H88" s="20">
        <f>SUM(H13+H16+H19+H22+H25+H28+H31+H34+H37+H40+H43+H46+H49+H52+H55+H61+H64+H67+H70+H73+H76+H79+H82+H85)</f>
        <v>0</v>
      </c>
      <c r="I88" s="20">
        <f>SUM(I13+I16+I19+I22+I25+I28+I31+I34+I37+I40+I43+I46+I49+I52+I55+I61+I64+I67+I70+I73+I76+I79+I82+I85)</f>
        <v>0</v>
      </c>
      <c r="J88" s="222">
        <v>1033982</v>
      </c>
      <c r="K88" s="223"/>
      <c r="L88" s="20">
        <f>SUM(L13+L16+L19+L22+L25+L28+L31+L34+L37+L40+L43+L46+L49+L52+L55+L58+L61+L64+L67+L70+L73+L76+L79+L82+L85)</f>
        <v>1812264</v>
      </c>
      <c r="M88" s="19" t="s">
        <v>80</v>
      </c>
    </row>
    <row r="89" spans="1:13" ht="4.5" customHeight="1">
      <c r="A89" s="30"/>
      <c r="B89" s="30"/>
      <c r="C89" s="30"/>
      <c r="D89" s="30"/>
      <c r="E89" s="30"/>
      <c r="F89" s="30"/>
      <c r="G89" s="70"/>
      <c r="H89" s="30"/>
      <c r="I89" s="30"/>
      <c r="J89" s="221"/>
      <c r="K89" s="221"/>
      <c r="L89" s="30"/>
      <c r="M89" s="30"/>
    </row>
    <row r="90" spans="1:13" ht="12.75">
      <c r="A90" s="232" t="s">
        <v>79</v>
      </c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</row>
    <row r="91" spans="1:13" ht="12.75">
      <c r="A91" s="228" t="s">
        <v>78</v>
      </c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</row>
    <row r="92" spans="1:13" ht="12.75">
      <c r="A92" s="228" t="s">
        <v>77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</row>
    <row r="93" spans="1:13" ht="12.75">
      <c r="A93" s="228" t="s">
        <v>128</v>
      </c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</row>
    <row r="94" spans="1:13" ht="12.75">
      <c r="A94" s="228" t="s">
        <v>75</v>
      </c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</row>
    <row r="95" ht="7.5" customHeight="1"/>
    <row r="96" spans="1:13" ht="21" customHeight="1">
      <c r="A96" s="226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</row>
  </sheetData>
  <sheetProtection/>
  <mergeCells count="105">
    <mergeCell ref="J48:K48"/>
    <mergeCell ref="J49:K49"/>
    <mergeCell ref="J59:K59"/>
    <mergeCell ref="J55:K55"/>
    <mergeCell ref="J51:K51"/>
    <mergeCell ref="J74:K74"/>
    <mergeCell ref="J73:K73"/>
    <mergeCell ref="J52:K52"/>
    <mergeCell ref="J68:K68"/>
    <mergeCell ref="J64:K64"/>
    <mergeCell ref="J38:K38"/>
    <mergeCell ref="J32:K32"/>
    <mergeCell ref="J31:K31"/>
    <mergeCell ref="J28:K28"/>
    <mergeCell ref="J35:K35"/>
    <mergeCell ref="J33:K33"/>
    <mergeCell ref="J20:K20"/>
    <mergeCell ref="J17:K17"/>
    <mergeCell ref="J18:K18"/>
    <mergeCell ref="J19:K19"/>
    <mergeCell ref="J22:K22"/>
    <mergeCell ref="J36:K36"/>
    <mergeCell ref="J15:K15"/>
    <mergeCell ref="J27:K27"/>
    <mergeCell ref="J11:K11"/>
    <mergeCell ref="H6:H9"/>
    <mergeCell ref="J13:K13"/>
    <mergeCell ref="J40:K40"/>
    <mergeCell ref="J23:K23"/>
    <mergeCell ref="J25:K25"/>
    <mergeCell ref="J14:K14"/>
    <mergeCell ref="J34:K34"/>
    <mergeCell ref="J24:K24"/>
    <mergeCell ref="J1:M1"/>
    <mergeCell ref="L6:L9"/>
    <mergeCell ref="A2:M2"/>
    <mergeCell ref="A4:A9"/>
    <mergeCell ref="M4:M9"/>
    <mergeCell ref="I7:I9"/>
    <mergeCell ref="D4:D9"/>
    <mergeCell ref="G5:L5"/>
    <mergeCell ref="J16:K16"/>
    <mergeCell ref="B4:B9"/>
    <mergeCell ref="C4:C9"/>
    <mergeCell ref="J21:K21"/>
    <mergeCell ref="G6:G9"/>
    <mergeCell ref="E4:E9"/>
    <mergeCell ref="F4:L4"/>
    <mergeCell ref="J10:K10"/>
    <mergeCell ref="J12:K12"/>
    <mergeCell ref="J6:K9"/>
    <mergeCell ref="F5:F9"/>
    <mergeCell ref="A96:M96"/>
    <mergeCell ref="J79:K79"/>
    <mergeCell ref="A92:M92"/>
    <mergeCell ref="A94:M94"/>
    <mergeCell ref="A86:D86"/>
    <mergeCell ref="A90:M90"/>
    <mergeCell ref="A91:M91"/>
    <mergeCell ref="J87:K87"/>
    <mergeCell ref="J84:K84"/>
    <mergeCell ref="A93:M93"/>
    <mergeCell ref="J88:K88"/>
    <mergeCell ref="J82:K82"/>
    <mergeCell ref="J86:K86"/>
    <mergeCell ref="J77:K77"/>
    <mergeCell ref="J85:K85"/>
    <mergeCell ref="J80:K80"/>
    <mergeCell ref="A87:C87"/>
    <mergeCell ref="A88:C88"/>
    <mergeCell ref="J89:K89"/>
    <mergeCell ref="J81:K81"/>
    <mergeCell ref="J65:K65"/>
    <mergeCell ref="J66:K66"/>
    <mergeCell ref="J78:K78"/>
    <mergeCell ref="J83:K83"/>
    <mergeCell ref="J75:K75"/>
    <mergeCell ref="J76:K76"/>
    <mergeCell ref="J46:K46"/>
    <mergeCell ref="J26:K26"/>
    <mergeCell ref="J71:K71"/>
    <mergeCell ref="J42:K42"/>
    <mergeCell ref="J41:K41"/>
    <mergeCell ref="J43:K43"/>
    <mergeCell ref="J69:K69"/>
    <mergeCell ref="J45:K45"/>
    <mergeCell ref="J63:K63"/>
    <mergeCell ref="J37:K37"/>
    <mergeCell ref="J29:K29"/>
    <mergeCell ref="J39:K39"/>
    <mergeCell ref="J44:K44"/>
    <mergeCell ref="J67:K67"/>
    <mergeCell ref="J60:K60"/>
    <mergeCell ref="J62:K62"/>
    <mergeCell ref="J30:K30"/>
    <mergeCell ref="J47:K47"/>
    <mergeCell ref="J56:K56"/>
    <mergeCell ref="J57:K57"/>
    <mergeCell ref="J50:K50"/>
    <mergeCell ref="J61:K61"/>
    <mergeCell ref="J53:K53"/>
    <mergeCell ref="J54:K54"/>
    <mergeCell ref="J72:K72"/>
    <mergeCell ref="J70:K70"/>
    <mergeCell ref="J58:K5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41"/>
  <sheetViews>
    <sheetView view="pageLayout" workbookViewId="0" topLeftCell="A1">
      <selection activeCell="K3" sqref="K3:K8"/>
    </sheetView>
  </sheetViews>
  <sheetFormatPr defaultColWidth="9.33203125" defaultRowHeight="12.75"/>
  <cols>
    <col min="1" max="1" width="4.83203125" style="9" customWidth="1"/>
    <col min="2" max="2" width="6.5" style="9" customWidth="1"/>
    <col min="3" max="3" width="7.5" style="9" customWidth="1"/>
    <col min="4" max="4" width="21.83203125" style="9" customWidth="1"/>
    <col min="5" max="5" width="13" style="9" customWidth="1"/>
    <col min="6" max="6" width="12.33203125" style="9" customWidth="1"/>
    <col min="7" max="7" width="9" style="9" customWidth="1"/>
    <col min="8" max="8" width="8.83203125" style="9" customWidth="1"/>
    <col min="9" max="9" width="13.16015625" style="9" customWidth="1"/>
    <col min="10" max="10" width="9.5" style="9" customWidth="1"/>
    <col min="11" max="11" width="11.66015625" style="9" customWidth="1"/>
    <col min="12" max="16384" width="9.33203125" style="9" customWidth="1"/>
  </cols>
  <sheetData>
    <row r="1" spans="1:11" ht="18">
      <c r="A1" s="238" t="s">
        <v>313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0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8" t="s">
        <v>0</v>
      </c>
    </row>
    <row r="3" spans="1:11" s="10" customFormat="1" ht="19.5" customHeight="1">
      <c r="A3" s="239" t="s">
        <v>127</v>
      </c>
      <c r="B3" s="239" t="s">
        <v>1</v>
      </c>
      <c r="C3" s="239" t="s">
        <v>126</v>
      </c>
      <c r="D3" s="240" t="s">
        <v>125</v>
      </c>
      <c r="E3" s="240" t="s">
        <v>124</v>
      </c>
      <c r="F3" s="240"/>
      <c r="G3" s="240"/>
      <c r="H3" s="240"/>
      <c r="I3" s="240"/>
      <c r="J3" s="240"/>
      <c r="K3" s="240" t="s">
        <v>123</v>
      </c>
    </row>
    <row r="4" spans="1:11" s="10" customFormat="1" ht="19.5" customHeight="1">
      <c r="A4" s="239"/>
      <c r="B4" s="239"/>
      <c r="C4" s="239"/>
      <c r="D4" s="240"/>
      <c r="E4" s="240" t="s">
        <v>312</v>
      </c>
      <c r="F4" s="240" t="s">
        <v>122</v>
      </c>
      <c r="G4" s="240"/>
      <c r="H4" s="240"/>
      <c r="I4" s="240"/>
      <c r="J4" s="240"/>
      <c r="K4" s="240"/>
    </row>
    <row r="5" spans="1:11" s="10" customFormat="1" ht="19.5" customHeight="1">
      <c r="A5" s="239"/>
      <c r="B5" s="239"/>
      <c r="C5" s="239"/>
      <c r="D5" s="240"/>
      <c r="E5" s="240"/>
      <c r="F5" s="247" t="s">
        <v>121</v>
      </c>
      <c r="G5" s="244" t="s">
        <v>120</v>
      </c>
      <c r="H5" s="156" t="s">
        <v>31</v>
      </c>
      <c r="I5" s="247" t="s">
        <v>119</v>
      </c>
      <c r="J5" s="244" t="s">
        <v>118</v>
      </c>
      <c r="K5" s="240"/>
    </row>
    <row r="6" spans="1:11" s="10" customFormat="1" ht="29.25" customHeight="1">
      <c r="A6" s="239"/>
      <c r="B6" s="239"/>
      <c r="C6" s="239"/>
      <c r="D6" s="240"/>
      <c r="E6" s="240"/>
      <c r="F6" s="245"/>
      <c r="G6" s="245"/>
      <c r="H6" s="248" t="s">
        <v>117</v>
      </c>
      <c r="I6" s="245"/>
      <c r="J6" s="245"/>
      <c r="K6" s="240"/>
    </row>
    <row r="7" spans="1:11" s="10" customFormat="1" ht="19.5" customHeight="1">
      <c r="A7" s="239"/>
      <c r="B7" s="239"/>
      <c r="C7" s="239"/>
      <c r="D7" s="240"/>
      <c r="E7" s="240"/>
      <c r="F7" s="245"/>
      <c r="G7" s="245"/>
      <c r="H7" s="248"/>
      <c r="I7" s="245"/>
      <c r="J7" s="245"/>
      <c r="K7" s="240"/>
    </row>
    <row r="8" spans="1:11" s="10" customFormat="1" ht="51.75" customHeight="1">
      <c r="A8" s="239"/>
      <c r="B8" s="239"/>
      <c r="C8" s="239"/>
      <c r="D8" s="240"/>
      <c r="E8" s="240"/>
      <c r="F8" s="246"/>
      <c r="G8" s="246"/>
      <c r="H8" s="248"/>
      <c r="I8" s="246"/>
      <c r="J8" s="246"/>
      <c r="K8" s="240"/>
    </row>
    <row r="9" spans="1:11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</row>
    <row r="10" spans="1:11" ht="57" customHeight="1">
      <c r="A10" s="15" t="s">
        <v>116</v>
      </c>
      <c r="B10" s="15">
        <v>600</v>
      </c>
      <c r="C10" s="15">
        <v>60014</v>
      </c>
      <c r="D10" s="14" t="s">
        <v>311</v>
      </c>
      <c r="E10" s="160">
        <v>80000</v>
      </c>
      <c r="F10" s="160">
        <v>80000</v>
      </c>
      <c r="G10" s="160">
        <v>0</v>
      </c>
      <c r="H10" s="160">
        <v>0</v>
      </c>
      <c r="I10" s="16" t="s">
        <v>84</v>
      </c>
      <c r="J10" s="159">
        <v>0</v>
      </c>
      <c r="K10" s="13" t="s">
        <v>105</v>
      </c>
    </row>
    <row r="11" spans="1:11" ht="51" customHeight="1">
      <c r="A11" s="15" t="s">
        <v>115</v>
      </c>
      <c r="B11" s="15">
        <v>600</v>
      </c>
      <c r="C11" s="15">
        <v>60014</v>
      </c>
      <c r="D11" s="14" t="s">
        <v>361</v>
      </c>
      <c r="E11" s="160">
        <v>236101</v>
      </c>
      <c r="F11" s="160">
        <v>236101</v>
      </c>
      <c r="G11" s="160">
        <v>0</v>
      </c>
      <c r="H11" s="160">
        <v>0</v>
      </c>
      <c r="I11" s="16" t="s">
        <v>84</v>
      </c>
      <c r="J11" s="159">
        <v>0</v>
      </c>
      <c r="K11" s="13" t="s">
        <v>105</v>
      </c>
    </row>
    <row r="12" spans="1:11" ht="51" customHeight="1">
      <c r="A12" s="15" t="s">
        <v>114</v>
      </c>
      <c r="B12" s="15">
        <v>600</v>
      </c>
      <c r="C12" s="15">
        <v>60014</v>
      </c>
      <c r="D12" s="14" t="s">
        <v>310</v>
      </c>
      <c r="E12" s="160">
        <v>13899</v>
      </c>
      <c r="F12" s="160">
        <v>13899</v>
      </c>
      <c r="G12" s="160">
        <v>0</v>
      </c>
      <c r="H12" s="160">
        <v>0</v>
      </c>
      <c r="I12" s="16" t="s">
        <v>84</v>
      </c>
      <c r="J12" s="159">
        <v>0</v>
      </c>
      <c r="K12" s="13" t="s">
        <v>105</v>
      </c>
    </row>
    <row r="13" spans="1:11" ht="84.75" customHeight="1">
      <c r="A13" s="15" t="s">
        <v>113</v>
      </c>
      <c r="B13" s="15">
        <v>600</v>
      </c>
      <c r="C13" s="15">
        <v>60014</v>
      </c>
      <c r="D13" s="168" t="s">
        <v>309</v>
      </c>
      <c r="E13" s="160">
        <v>648170</v>
      </c>
      <c r="F13" s="160">
        <v>390862</v>
      </c>
      <c r="G13" s="160">
        <v>0</v>
      </c>
      <c r="H13" s="160">
        <v>0</v>
      </c>
      <c r="I13" s="16" t="s">
        <v>319</v>
      </c>
      <c r="J13" s="159">
        <v>0</v>
      </c>
      <c r="K13" s="13" t="s">
        <v>105</v>
      </c>
    </row>
    <row r="14" spans="1:11" ht="115.5" customHeight="1">
      <c r="A14" s="15" t="s">
        <v>112</v>
      </c>
      <c r="B14" s="15">
        <v>600</v>
      </c>
      <c r="C14" s="15">
        <v>60014</v>
      </c>
      <c r="D14" s="168" t="s">
        <v>308</v>
      </c>
      <c r="E14" s="160">
        <v>722714</v>
      </c>
      <c r="F14" s="160">
        <v>434888</v>
      </c>
      <c r="G14" s="160">
        <v>0</v>
      </c>
      <c r="H14" s="160">
        <v>0</v>
      </c>
      <c r="I14" s="16" t="s">
        <v>360</v>
      </c>
      <c r="J14" s="159">
        <v>0</v>
      </c>
      <c r="K14" s="13" t="s">
        <v>105</v>
      </c>
    </row>
    <row r="15" spans="1:11" ht="72" customHeight="1">
      <c r="A15" s="15" t="s">
        <v>111</v>
      </c>
      <c r="B15" s="15">
        <v>600</v>
      </c>
      <c r="C15" s="15">
        <v>60014</v>
      </c>
      <c r="D15" s="14" t="s">
        <v>307</v>
      </c>
      <c r="E15" s="160">
        <v>320231</v>
      </c>
      <c r="F15" s="160">
        <v>193044</v>
      </c>
      <c r="G15" s="160">
        <v>0</v>
      </c>
      <c r="H15" s="160">
        <v>0</v>
      </c>
      <c r="I15" s="16" t="s">
        <v>318</v>
      </c>
      <c r="J15" s="159">
        <v>0</v>
      </c>
      <c r="K15" s="13" t="s">
        <v>105</v>
      </c>
    </row>
    <row r="16" spans="1:11" ht="60" customHeight="1">
      <c r="A16" s="15" t="s">
        <v>110</v>
      </c>
      <c r="B16" s="15">
        <v>700</v>
      </c>
      <c r="C16" s="15">
        <v>70005</v>
      </c>
      <c r="D16" s="14" t="s">
        <v>306</v>
      </c>
      <c r="E16" s="160">
        <f aca="true" t="shared" si="0" ref="E16:E21">F16</f>
        <v>147600</v>
      </c>
      <c r="F16" s="160">
        <v>147600</v>
      </c>
      <c r="G16" s="160">
        <v>0</v>
      </c>
      <c r="H16" s="160">
        <v>0</v>
      </c>
      <c r="I16" s="16" t="s">
        <v>83</v>
      </c>
      <c r="J16" s="159">
        <v>0</v>
      </c>
      <c r="K16" s="13" t="s">
        <v>82</v>
      </c>
    </row>
    <row r="17" spans="1:11" ht="60" customHeight="1">
      <c r="A17" s="15" t="s">
        <v>109</v>
      </c>
      <c r="B17" s="15">
        <v>710</v>
      </c>
      <c r="C17" s="15">
        <v>71012</v>
      </c>
      <c r="D17" s="14" t="s">
        <v>305</v>
      </c>
      <c r="E17" s="160">
        <f t="shared" si="0"/>
        <v>30000</v>
      </c>
      <c r="F17" s="160">
        <v>30000</v>
      </c>
      <c r="G17" s="160">
        <v>0</v>
      </c>
      <c r="H17" s="160">
        <v>0</v>
      </c>
      <c r="I17" s="16" t="s">
        <v>83</v>
      </c>
      <c r="J17" s="159">
        <v>0</v>
      </c>
      <c r="K17" s="13" t="s">
        <v>82</v>
      </c>
    </row>
    <row r="18" spans="1:11" ht="51" customHeight="1">
      <c r="A18" s="15" t="s">
        <v>108</v>
      </c>
      <c r="B18" s="15">
        <v>750</v>
      </c>
      <c r="C18" s="15">
        <v>75020</v>
      </c>
      <c r="D18" s="14" t="s">
        <v>304</v>
      </c>
      <c r="E18" s="160">
        <f t="shared" si="0"/>
        <v>50000</v>
      </c>
      <c r="F18" s="160">
        <v>50000</v>
      </c>
      <c r="G18" s="160">
        <v>0</v>
      </c>
      <c r="H18" s="160">
        <v>0</v>
      </c>
      <c r="I18" s="16" t="s">
        <v>83</v>
      </c>
      <c r="J18" s="159">
        <v>0</v>
      </c>
      <c r="K18" s="13" t="s">
        <v>82</v>
      </c>
    </row>
    <row r="19" spans="1:11" ht="47.25" customHeight="1">
      <c r="A19" s="15" t="s">
        <v>107</v>
      </c>
      <c r="B19" s="15">
        <v>750</v>
      </c>
      <c r="C19" s="15">
        <v>75020</v>
      </c>
      <c r="D19" s="14" t="s">
        <v>97</v>
      </c>
      <c r="E19" s="160">
        <f t="shared" si="0"/>
        <v>30000</v>
      </c>
      <c r="F19" s="160">
        <v>30000</v>
      </c>
      <c r="G19" s="160">
        <v>0</v>
      </c>
      <c r="H19" s="160">
        <v>0</v>
      </c>
      <c r="I19" s="16" t="s">
        <v>83</v>
      </c>
      <c r="J19" s="159">
        <v>0</v>
      </c>
      <c r="K19" s="13" t="s">
        <v>82</v>
      </c>
    </row>
    <row r="20" spans="1:11" ht="68.25">
      <c r="A20" s="15" t="s">
        <v>106</v>
      </c>
      <c r="B20" s="15">
        <v>801</v>
      </c>
      <c r="C20" s="15">
        <v>80115</v>
      </c>
      <c r="D20" s="14" t="s">
        <v>303</v>
      </c>
      <c r="E20" s="160">
        <f t="shared" si="0"/>
        <v>180000</v>
      </c>
      <c r="F20" s="160">
        <v>180000</v>
      </c>
      <c r="G20" s="160">
        <v>0</v>
      </c>
      <c r="H20" s="160">
        <v>0</v>
      </c>
      <c r="I20" s="16" t="s">
        <v>83</v>
      </c>
      <c r="J20" s="159">
        <v>0</v>
      </c>
      <c r="K20" s="13" t="s">
        <v>91</v>
      </c>
    </row>
    <row r="21" spans="1:11" ht="45">
      <c r="A21" s="15" t="s">
        <v>104</v>
      </c>
      <c r="B21" s="15">
        <v>801</v>
      </c>
      <c r="C21" s="15">
        <v>80120</v>
      </c>
      <c r="D21" s="14" t="s">
        <v>302</v>
      </c>
      <c r="E21" s="160">
        <f t="shared" si="0"/>
        <v>284640</v>
      </c>
      <c r="F21" s="160">
        <v>284640</v>
      </c>
      <c r="G21" s="160">
        <v>0</v>
      </c>
      <c r="H21" s="160">
        <v>0</v>
      </c>
      <c r="I21" s="16" t="s">
        <v>83</v>
      </c>
      <c r="J21" s="159">
        <v>0</v>
      </c>
      <c r="K21" s="13" t="s">
        <v>82</v>
      </c>
    </row>
    <row r="22" spans="1:11" ht="80.25" customHeight="1">
      <c r="A22" s="15" t="s">
        <v>103</v>
      </c>
      <c r="B22" s="15">
        <v>801</v>
      </c>
      <c r="C22" s="15">
        <v>80120</v>
      </c>
      <c r="D22" s="14" t="s">
        <v>316</v>
      </c>
      <c r="E22" s="160">
        <f>F22</f>
        <v>17220</v>
      </c>
      <c r="F22" s="160">
        <v>17220</v>
      </c>
      <c r="G22" s="160">
        <v>0</v>
      </c>
      <c r="H22" s="160">
        <v>0</v>
      </c>
      <c r="I22" s="16" t="s">
        <v>83</v>
      </c>
      <c r="J22" s="159">
        <v>0</v>
      </c>
      <c r="K22" s="13" t="s">
        <v>89</v>
      </c>
    </row>
    <row r="23" spans="1:11" ht="65.25" customHeight="1">
      <c r="A23" s="15" t="s">
        <v>102</v>
      </c>
      <c r="B23" s="15">
        <v>801</v>
      </c>
      <c r="C23" s="15">
        <v>80120</v>
      </c>
      <c r="D23" s="14" t="s">
        <v>317</v>
      </c>
      <c r="E23" s="160">
        <f>F23</f>
        <v>90000</v>
      </c>
      <c r="F23" s="160">
        <v>90000</v>
      </c>
      <c r="G23" s="160">
        <v>0</v>
      </c>
      <c r="H23" s="160">
        <v>0</v>
      </c>
      <c r="I23" s="16" t="s">
        <v>83</v>
      </c>
      <c r="J23" s="159">
        <v>0</v>
      </c>
      <c r="K23" s="13" t="s">
        <v>82</v>
      </c>
    </row>
    <row r="24" spans="1:11" ht="45">
      <c r="A24" s="15" t="s">
        <v>101</v>
      </c>
      <c r="B24" s="15">
        <v>852</v>
      </c>
      <c r="C24" s="15">
        <v>85202</v>
      </c>
      <c r="D24" s="14" t="s">
        <v>301</v>
      </c>
      <c r="E24" s="160">
        <v>220000</v>
      </c>
      <c r="F24" s="160">
        <v>220000</v>
      </c>
      <c r="G24" s="160">
        <v>0</v>
      </c>
      <c r="H24" s="160">
        <v>0</v>
      </c>
      <c r="I24" s="16" t="s">
        <v>88</v>
      </c>
      <c r="J24" s="159">
        <v>0</v>
      </c>
      <c r="K24" s="13" t="s">
        <v>87</v>
      </c>
    </row>
    <row r="25" spans="1:11" ht="45">
      <c r="A25" s="15" t="s">
        <v>100</v>
      </c>
      <c r="B25" s="15">
        <v>852</v>
      </c>
      <c r="C25" s="15">
        <v>85202</v>
      </c>
      <c r="D25" s="14" t="s">
        <v>358</v>
      </c>
      <c r="E25" s="160">
        <v>20000</v>
      </c>
      <c r="F25" s="160">
        <v>20000</v>
      </c>
      <c r="G25" s="160">
        <v>0</v>
      </c>
      <c r="H25" s="160">
        <v>0</v>
      </c>
      <c r="I25" s="16" t="s">
        <v>88</v>
      </c>
      <c r="J25" s="159">
        <v>0</v>
      </c>
      <c r="K25" s="13" t="s">
        <v>87</v>
      </c>
    </row>
    <row r="26" spans="1:11" ht="45">
      <c r="A26" s="15" t="s">
        <v>99</v>
      </c>
      <c r="B26" s="15">
        <v>852</v>
      </c>
      <c r="C26" s="15">
        <v>85202</v>
      </c>
      <c r="D26" s="14" t="s">
        <v>359</v>
      </c>
      <c r="E26" s="160">
        <v>27000</v>
      </c>
      <c r="F26" s="160">
        <v>27000</v>
      </c>
      <c r="G26" s="160">
        <v>0</v>
      </c>
      <c r="H26" s="160">
        <v>0</v>
      </c>
      <c r="I26" s="16" t="s">
        <v>88</v>
      </c>
      <c r="J26" s="159">
        <v>0</v>
      </c>
      <c r="K26" s="13" t="s">
        <v>87</v>
      </c>
    </row>
    <row r="27" spans="1:11" ht="45">
      <c r="A27" s="15" t="s">
        <v>98</v>
      </c>
      <c r="B27" s="15">
        <v>853</v>
      </c>
      <c r="C27" s="15">
        <v>85311</v>
      </c>
      <c r="D27" s="14" t="s">
        <v>86</v>
      </c>
      <c r="E27" s="160">
        <v>60000</v>
      </c>
      <c r="F27" s="160">
        <v>60000</v>
      </c>
      <c r="G27" s="160">
        <v>0</v>
      </c>
      <c r="H27" s="160">
        <v>0</v>
      </c>
      <c r="I27" s="16" t="s">
        <v>84</v>
      </c>
      <c r="J27" s="159">
        <v>0</v>
      </c>
      <c r="K27" s="13" t="s">
        <v>85</v>
      </c>
    </row>
    <row r="28" spans="1:11" ht="78.75" customHeight="1">
      <c r="A28" s="15" t="s">
        <v>96</v>
      </c>
      <c r="B28" s="15">
        <v>855</v>
      </c>
      <c r="C28" s="15">
        <v>85510</v>
      </c>
      <c r="D28" s="14" t="s">
        <v>300</v>
      </c>
      <c r="E28" s="160">
        <v>2278261</v>
      </c>
      <c r="F28" s="160">
        <v>2278261</v>
      </c>
      <c r="G28" s="160">
        <v>0</v>
      </c>
      <c r="H28" s="160">
        <v>0</v>
      </c>
      <c r="I28" s="16" t="s">
        <v>84</v>
      </c>
      <c r="J28" s="159">
        <v>0</v>
      </c>
      <c r="K28" s="13" t="s">
        <v>82</v>
      </c>
    </row>
    <row r="29" spans="1:11" ht="48.75" customHeight="1">
      <c r="A29" s="241" t="s">
        <v>81</v>
      </c>
      <c r="B29" s="242"/>
      <c r="C29" s="242"/>
      <c r="D29" s="243"/>
      <c r="E29" s="169">
        <f>SUM(E10:E28)</f>
        <v>5455836</v>
      </c>
      <c r="F29" s="169">
        <f>SUM(F10:F28)</f>
        <v>4783515</v>
      </c>
      <c r="G29" s="169">
        <f>SUM(G10:G28)</f>
        <v>0</v>
      </c>
      <c r="H29" s="169">
        <f>SUM(H10:H28)</f>
        <v>0</v>
      </c>
      <c r="I29" s="170">
        <v>672321</v>
      </c>
      <c r="J29" s="171">
        <f>SUM(J10:J28)</f>
        <v>0</v>
      </c>
      <c r="K29" s="12" t="s">
        <v>80</v>
      </c>
    </row>
    <row r="30" spans="1:1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0" t="s">
        <v>79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10" t="s">
        <v>78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10" t="s">
        <v>77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10" t="s">
        <v>76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10" t="s">
        <v>75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1"/>
      <c r="F39" s="10"/>
      <c r="G39" s="10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9" ht="12.75">
      <c r="A41" s="10"/>
      <c r="B41" s="10"/>
      <c r="C41" s="10"/>
      <c r="D41" s="10"/>
      <c r="E41" s="10"/>
      <c r="F41" s="10"/>
      <c r="G41" s="10"/>
      <c r="H41" s="10"/>
      <c r="I41" s="10"/>
    </row>
  </sheetData>
  <sheetProtection/>
  <mergeCells count="15">
    <mergeCell ref="A29:D29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r:id="rId1"/>
  <headerFooter alignWithMargins="0">
    <oddHeader>&amp;R&amp;9Załącznik nr &amp;A
do uchwały Rady Powiatu w Opatowie nr XXXVI.14.2021
z dnia 29 marca 2021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view="pageLayout" workbookViewId="0" topLeftCell="A1">
      <selection activeCell="E17" sqref="E17"/>
    </sheetView>
  </sheetViews>
  <sheetFormatPr defaultColWidth="9.33203125" defaultRowHeight="12.75"/>
  <cols>
    <col min="1" max="1" width="9.33203125" style="33" customWidth="1"/>
    <col min="2" max="2" width="69.33203125" style="33" customWidth="1"/>
    <col min="3" max="3" width="18" style="33" customWidth="1"/>
    <col min="4" max="4" width="19.5" style="33" customWidth="1"/>
    <col min="5" max="16384" width="9.33203125" style="33" customWidth="1"/>
  </cols>
  <sheetData>
    <row r="1" spans="1:4" ht="12.75">
      <c r="A1" s="40"/>
      <c r="B1" s="40"/>
      <c r="C1" s="40"/>
      <c r="D1" s="40"/>
    </row>
    <row r="2" spans="1:4" ht="18">
      <c r="A2" s="250" t="s">
        <v>299</v>
      </c>
      <c r="B2" s="250"/>
      <c r="C2" s="250"/>
      <c r="D2" s="250"/>
    </row>
    <row r="3" spans="1:4" ht="12.75">
      <c r="A3" s="155"/>
      <c r="B3" s="41"/>
      <c r="C3" s="41"/>
      <c r="D3" s="41"/>
    </row>
    <row r="4" spans="1:8" ht="12.75">
      <c r="A4" s="41"/>
      <c r="B4" s="41"/>
      <c r="C4" s="41"/>
      <c r="D4" s="154" t="s">
        <v>0</v>
      </c>
      <c r="H4" s="153"/>
    </row>
    <row r="5" spans="1:4" ht="12.75">
      <c r="A5" s="251" t="s">
        <v>127</v>
      </c>
      <c r="B5" s="251" t="s">
        <v>298</v>
      </c>
      <c r="C5" s="252" t="s">
        <v>297</v>
      </c>
      <c r="D5" s="253" t="s">
        <v>296</v>
      </c>
    </row>
    <row r="6" spans="1:4" ht="12.75">
      <c r="A6" s="251"/>
      <c r="B6" s="251"/>
      <c r="C6" s="251"/>
      <c r="D6" s="253"/>
    </row>
    <row r="7" spans="1:4" ht="12.75">
      <c r="A7" s="251"/>
      <c r="B7" s="251"/>
      <c r="C7" s="251"/>
      <c r="D7" s="253"/>
    </row>
    <row r="8" spans="1:4" ht="12.75">
      <c r="A8" s="138">
        <v>1</v>
      </c>
      <c r="B8" s="138">
        <v>2</v>
      </c>
      <c r="C8" s="138">
        <v>3</v>
      </c>
      <c r="D8" s="138">
        <v>4</v>
      </c>
    </row>
    <row r="9" spans="1:4" ht="12.75">
      <c r="A9" s="254" t="s">
        <v>295</v>
      </c>
      <c r="B9" s="254"/>
      <c r="C9" s="138"/>
      <c r="D9" s="146">
        <f>SUM(D10:D28)</f>
        <v>2034192</v>
      </c>
    </row>
    <row r="10" spans="1:4" ht="12.75">
      <c r="A10" s="148" t="s">
        <v>116</v>
      </c>
      <c r="B10" s="152" t="s">
        <v>294</v>
      </c>
      <c r="C10" s="147" t="s">
        <v>292</v>
      </c>
      <c r="D10" s="137">
        <v>0</v>
      </c>
    </row>
    <row r="11" spans="1:4" ht="22.5">
      <c r="A11" s="150" t="s">
        <v>262</v>
      </c>
      <c r="B11" s="139" t="s">
        <v>286</v>
      </c>
      <c r="C11" s="151" t="s">
        <v>292</v>
      </c>
      <c r="D11" s="137">
        <v>0</v>
      </c>
    </row>
    <row r="12" spans="1:4" ht="12.75">
      <c r="A12" s="148" t="s">
        <v>115</v>
      </c>
      <c r="B12" s="139" t="s">
        <v>293</v>
      </c>
      <c r="C12" s="147" t="s">
        <v>292</v>
      </c>
      <c r="D12" s="137">
        <v>0</v>
      </c>
    </row>
    <row r="13" spans="1:4" ht="22.5">
      <c r="A13" s="148" t="s">
        <v>114</v>
      </c>
      <c r="B13" s="139" t="s">
        <v>291</v>
      </c>
      <c r="C13" s="147" t="s">
        <v>290</v>
      </c>
      <c r="D13" s="137">
        <v>0</v>
      </c>
    </row>
    <row r="14" spans="1:4" ht="22.5">
      <c r="A14" s="148" t="s">
        <v>113</v>
      </c>
      <c r="B14" s="139" t="s">
        <v>289</v>
      </c>
      <c r="C14" s="147" t="s">
        <v>288</v>
      </c>
      <c r="D14" s="137">
        <v>0</v>
      </c>
    </row>
    <row r="15" spans="1:4" ht="12.75">
      <c r="A15" s="148" t="s">
        <v>112</v>
      </c>
      <c r="B15" s="139" t="s">
        <v>287</v>
      </c>
      <c r="C15" s="147" t="s">
        <v>285</v>
      </c>
      <c r="D15" s="137">
        <v>0</v>
      </c>
    </row>
    <row r="16" spans="1:4" ht="22.5">
      <c r="A16" s="148" t="s">
        <v>253</v>
      </c>
      <c r="B16" s="139" t="s">
        <v>286</v>
      </c>
      <c r="C16" s="147" t="s">
        <v>285</v>
      </c>
      <c r="D16" s="137">
        <v>0</v>
      </c>
    </row>
    <row r="17" spans="1:4" ht="22.5">
      <c r="A17" s="148" t="s">
        <v>111</v>
      </c>
      <c r="B17" s="139" t="s">
        <v>284</v>
      </c>
      <c r="C17" s="147" t="s">
        <v>281</v>
      </c>
      <c r="D17" s="137">
        <v>0</v>
      </c>
    </row>
    <row r="18" spans="1:4" ht="22.5">
      <c r="A18" s="148" t="s">
        <v>249</v>
      </c>
      <c r="B18" s="139" t="s">
        <v>283</v>
      </c>
      <c r="C18" s="147" t="s">
        <v>281</v>
      </c>
      <c r="D18" s="137">
        <v>0</v>
      </c>
    </row>
    <row r="19" spans="1:4" ht="22.5">
      <c r="A19" s="148" t="s">
        <v>110</v>
      </c>
      <c r="B19" s="139" t="s">
        <v>282</v>
      </c>
      <c r="C19" s="147" t="s">
        <v>281</v>
      </c>
      <c r="D19" s="137">
        <v>0</v>
      </c>
    </row>
    <row r="20" spans="1:4" ht="22.5">
      <c r="A20" s="150" t="s">
        <v>109</v>
      </c>
      <c r="B20" s="139" t="s">
        <v>280</v>
      </c>
      <c r="C20" s="149" t="s">
        <v>279</v>
      </c>
      <c r="D20" s="137">
        <v>0</v>
      </c>
    </row>
    <row r="21" spans="1:4" ht="22.5">
      <c r="A21" s="148" t="s">
        <v>108</v>
      </c>
      <c r="B21" s="139" t="s">
        <v>278</v>
      </c>
      <c r="C21" s="147" t="s">
        <v>277</v>
      </c>
      <c r="D21" s="137">
        <v>925402</v>
      </c>
    </row>
    <row r="22" spans="1:4" ht="12.75">
      <c r="A22" s="148" t="s">
        <v>107</v>
      </c>
      <c r="B22" s="139" t="s">
        <v>276</v>
      </c>
      <c r="C22" s="147" t="s">
        <v>275</v>
      </c>
      <c r="D22" s="137">
        <v>0</v>
      </c>
    </row>
    <row r="23" spans="1:4" ht="12.75">
      <c r="A23" s="148" t="s">
        <v>106</v>
      </c>
      <c r="B23" s="141" t="s">
        <v>274</v>
      </c>
      <c r="C23" s="147" t="s">
        <v>273</v>
      </c>
      <c r="D23" s="137">
        <v>0</v>
      </c>
    </row>
    <row r="24" spans="1:4" ht="45">
      <c r="A24" s="148" t="s">
        <v>104</v>
      </c>
      <c r="B24" s="139" t="s">
        <v>272</v>
      </c>
      <c r="C24" s="143" t="s">
        <v>271</v>
      </c>
      <c r="D24" s="137">
        <v>1108790</v>
      </c>
    </row>
    <row r="25" spans="1:4" ht="33.75">
      <c r="A25" s="148" t="s">
        <v>103</v>
      </c>
      <c r="B25" s="139" t="s">
        <v>270</v>
      </c>
      <c r="C25" s="143" t="s">
        <v>269</v>
      </c>
      <c r="D25" s="137">
        <v>0</v>
      </c>
    </row>
    <row r="26" spans="1:4" ht="12.75">
      <c r="A26" s="148" t="s">
        <v>102</v>
      </c>
      <c r="B26" s="145" t="s">
        <v>268</v>
      </c>
      <c r="C26" s="147" t="s">
        <v>240</v>
      </c>
      <c r="D26" s="137">
        <v>0</v>
      </c>
    </row>
    <row r="27" spans="1:4" ht="12.75">
      <c r="A27" s="148" t="s">
        <v>101</v>
      </c>
      <c r="B27" s="145" t="s">
        <v>267</v>
      </c>
      <c r="C27" s="147" t="s">
        <v>266</v>
      </c>
      <c r="D27" s="137">
        <v>0</v>
      </c>
    </row>
    <row r="28" spans="1:4" ht="12.75">
      <c r="A28" s="148" t="s">
        <v>100</v>
      </c>
      <c r="B28" s="139" t="s">
        <v>265</v>
      </c>
      <c r="C28" s="147" t="s">
        <v>238</v>
      </c>
      <c r="D28" s="137">
        <v>0</v>
      </c>
    </row>
    <row r="29" spans="1:4" ht="12.75">
      <c r="A29" s="249" t="s">
        <v>264</v>
      </c>
      <c r="B29" s="249"/>
      <c r="C29" s="138"/>
      <c r="D29" s="146">
        <f>SUM(D30:D36)</f>
        <v>0</v>
      </c>
    </row>
    <row r="30" spans="1:4" ht="12.75">
      <c r="A30" s="142" t="s">
        <v>116</v>
      </c>
      <c r="B30" s="145" t="s">
        <v>263</v>
      </c>
      <c r="C30" s="138" t="s">
        <v>260</v>
      </c>
      <c r="D30" s="137">
        <v>0</v>
      </c>
    </row>
    <row r="31" spans="1:4" ht="22.5">
      <c r="A31" s="142" t="s">
        <v>262</v>
      </c>
      <c r="B31" s="144" t="s">
        <v>252</v>
      </c>
      <c r="C31" s="138" t="s">
        <v>260</v>
      </c>
      <c r="D31" s="137">
        <v>0</v>
      </c>
    </row>
    <row r="32" spans="1:4" ht="12.75">
      <c r="A32" s="142" t="s">
        <v>115</v>
      </c>
      <c r="B32" s="141" t="s">
        <v>261</v>
      </c>
      <c r="C32" s="138" t="s">
        <v>260</v>
      </c>
      <c r="D32" s="137">
        <v>0</v>
      </c>
    </row>
    <row r="33" spans="1:4" ht="22.5">
      <c r="A33" s="142" t="s">
        <v>259</v>
      </c>
      <c r="B33" s="144" t="s">
        <v>258</v>
      </c>
      <c r="C33" s="138" t="s">
        <v>257</v>
      </c>
      <c r="D33" s="137">
        <v>0</v>
      </c>
    </row>
    <row r="34" spans="1:4" ht="22.5">
      <c r="A34" s="142" t="s">
        <v>113</v>
      </c>
      <c r="B34" s="144" t="s">
        <v>256</v>
      </c>
      <c r="C34" s="138" t="s">
        <v>255</v>
      </c>
      <c r="D34" s="137">
        <v>0</v>
      </c>
    </row>
    <row r="35" spans="1:4" ht="12.75">
      <c r="A35" s="142" t="s">
        <v>112</v>
      </c>
      <c r="B35" s="144" t="s">
        <v>254</v>
      </c>
      <c r="C35" s="138" t="s">
        <v>251</v>
      </c>
      <c r="D35" s="137">
        <v>0</v>
      </c>
    </row>
    <row r="36" spans="1:4" ht="22.5">
      <c r="A36" s="142" t="s">
        <v>253</v>
      </c>
      <c r="B36" s="144" t="s">
        <v>252</v>
      </c>
      <c r="C36" s="138" t="s">
        <v>251</v>
      </c>
      <c r="D36" s="137">
        <v>0</v>
      </c>
    </row>
    <row r="37" spans="1:4" ht="22.5">
      <c r="A37" s="142" t="s">
        <v>111</v>
      </c>
      <c r="B37" s="139" t="s">
        <v>250</v>
      </c>
      <c r="C37" s="138" t="s">
        <v>246</v>
      </c>
      <c r="D37" s="137">
        <v>0</v>
      </c>
    </row>
    <row r="38" spans="1:4" ht="22.5">
      <c r="A38" s="142" t="s">
        <v>249</v>
      </c>
      <c r="B38" s="144" t="s">
        <v>248</v>
      </c>
      <c r="C38" s="138" t="s">
        <v>246</v>
      </c>
      <c r="D38" s="137">
        <v>0</v>
      </c>
    </row>
    <row r="39" spans="1:4" ht="22.5">
      <c r="A39" s="142" t="s">
        <v>110</v>
      </c>
      <c r="B39" s="144" t="s">
        <v>247</v>
      </c>
      <c r="C39" s="138" t="s">
        <v>246</v>
      </c>
      <c r="D39" s="137">
        <v>0</v>
      </c>
    </row>
    <row r="40" spans="1:4" ht="12.75">
      <c r="A40" s="142" t="s">
        <v>109</v>
      </c>
      <c r="B40" s="139" t="s">
        <v>245</v>
      </c>
      <c r="C40" s="143" t="s">
        <v>244</v>
      </c>
      <c r="D40" s="137">
        <v>0</v>
      </c>
    </row>
    <row r="41" spans="1:4" ht="12.75">
      <c r="A41" s="142" t="s">
        <v>108</v>
      </c>
      <c r="B41" s="141" t="s">
        <v>243</v>
      </c>
      <c r="C41" s="138" t="s">
        <v>242</v>
      </c>
      <c r="D41" s="137">
        <v>0</v>
      </c>
    </row>
    <row r="42" spans="1:4" ht="12.75">
      <c r="A42" s="140" t="s">
        <v>107</v>
      </c>
      <c r="B42" s="141" t="s">
        <v>241</v>
      </c>
      <c r="C42" s="138" t="s">
        <v>240</v>
      </c>
      <c r="D42" s="137">
        <v>0</v>
      </c>
    </row>
    <row r="43" spans="1:4" ht="12.75">
      <c r="A43" s="140" t="s">
        <v>106</v>
      </c>
      <c r="B43" s="139" t="s">
        <v>239</v>
      </c>
      <c r="C43" s="138" t="s">
        <v>238</v>
      </c>
      <c r="D43" s="137">
        <v>0</v>
      </c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&amp;RZałącznik nr &amp;A
do uchwały Rady Powiatu w Opatowie nr XXXVI.14.2021
z dnia 29 marca 2021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view="pageLayout" zoomScale="90" zoomScalePageLayoutView="90" workbookViewId="0" topLeftCell="A1">
      <selection activeCell="Q7" sqref="Q7"/>
    </sheetView>
  </sheetViews>
  <sheetFormatPr defaultColWidth="9.33203125" defaultRowHeight="12.75"/>
  <cols>
    <col min="1" max="1" width="5.66015625" style="9" customWidth="1"/>
    <col min="2" max="2" width="11" style="9" customWidth="1"/>
    <col min="3" max="3" width="8.66015625" style="9" customWidth="1"/>
    <col min="4" max="4" width="15" style="9" customWidth="1"/>
    <col min="5" max="5" width="16.83203125" style="9" customWidth="1"/>
    <col min="6" max="6" width="14.16015625" style="9" customWidth="1"/>
    <col min="7" max="7" width="14.33203125" style="9" customWidth="1"/>
    <col min="8" max="8" width="14.5" style="9" customWidth="1"/>
    <col min="9" max="9" width="10.66015625" style="9" customWidth="1"/>
    <col min="10" max="10" width="12.66015625" style="9" customWidth="1"/>
    <col min="11" max="11" width="10.83203125" style="33" customWidth="1"/>
    <col min="12" max="12" width="15" style="33" customWidth="1"/>
    <col min="13" max="14" width="12.33203125" style="33" bestFit="1" customWidth="1"/>
    <col min="15" max="15" width="12.16015625" style="33" customWidth="1"/>
    <col min="16" max="16384" width="9.33203125" style="33" customWidth="1"/>
  </cols>
  <sheetData>
    <row r="1" spans="1:17" ht="36" customHeight="1">
      <c r="A1" s="256" t="s">
        <v>189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61"/>
    </row>
    <row r="2" spans="1:16" ht="18">
      <c r="A2" s="83"/>
      <c r="B2" s="83"/>
      <c r="C2" s="83"/>
      <c r="D2" s="83"/>
      <c r="E2" s="83"/>
      <c r="F2" s="83"/>
      <c r="G2" s="83"/>
      <c r="H2" s="38"/>
      <c r="I2" s="38"/>
      <c r="J2" s="38"/>
      <c r="K2" s="37"/>
      <c r="L2" s="37"/>
      <c r="M2" s="37"/>
      <c r="N2" s="37"/>
      <c r="O2" s="37"/>
      <c r="P2" s="37"/>
    </row>
    <row r="3" spans="1:16" s="50" customFormat="1" ht="18.75" customHeight="1">
      <c r="A3" s="60"/>
      <c r="B3" s="60"/>
      <c r="C3" s="60"/>
      <c r="D3" s="60"/>
      <c r="E3" s="60"/>
      <c r="F3" s="60"/>
      <c r="G3" s="59"/>
      <c r="H3" s="59"/>
      <c r="I3" s="59"/>
      <c r="J3" s="59"/>
      <c r="K3" s="59"/>
      <c r="L3" s="58"/>
      <c r="M3" s="58"/>
      <c r="N3" s="58"/>
      <c r="O3" s="58"/>
      <c r="P3" s="57" t="s">
        <v>166</v>
      </c>
    </row>
    <row r="4" spans="1:16" s="50" customFormat="1" ht="12.75">
      <c r="A4" s="257" t="s">
        <v>1</v>
      </c>
      <c r="B4" s="257" t="s">
        <v>2</v>
      </c>
      <c r="C4" s="257" t="s">
        <v>3</v>
      </c>
      <c r="D4" s="257" t="s">
        <v>165</v>
      </c>
      <c r="E4" s="260" t="s">
        <v>188</v>
      </c>
      <c r="F4" s="263" t="s">
        <v>30</v>
      </c>
      <c r="G4" s="264"/>
      <c r="H4" s="264"/>
      <c r="I4" s="264"/>
      <c r="J4" s="264"/>
      <c r="K4" s="264"/>
      <c r="L4" s="264"/>
      <c r="M4" s="264"/>
      <c r="N4" s="264"/>
      <c r="O4" s="264"/>
      <c r="P4" s="265"/>
    </row>
    <row r="5" spans="1:16" s="50" customFormat="1" ht="12.75">
      <c r="A5" s="258"/>
      <c r="B5" s="258"/>
      <c r="C5" s="258"/>
      <c r="D5" s="258"/>
      <c r="E5" s="261"/>
      <c r="F5" s="260" t="s">
        <v>36</v>
      </c>
      <c r="G5" s="266" t="s">
        <v>30</v>
      </c>
      <c r="H5" s="266"/>
      <c r="I5" s="266"/>
      <c r="J5" s="266"/>
      <c r="K5" s="266"/>
      <c r="L5" s="260" t="s">
        <v>164</v>
      </c>
      <c r="M5" s="267" t="s">
        <v>30</v>
      </c>
      <c r="N5" s="268"/>
      <c r="O5" s="268"/>
      <c r="P5" s="269"/>
    </row>
    <row r="6" spans="1:16" s="50" customFormat="1" ht="25.5" customHeight="1">
      <c r="A6" s="258"/>
      <c r="B6" s="258"/>
      <c r="C6" s="258"/>
      <c r="D6" s="258"/>
      <c r="E6" s="261"/>
      <c r="F6" s="261"/>
      <c r="G6" s="263" t="s">
        <v>163</v>
      </c>
      <c r="H6" s="265"/>
      <c r="I6" s="260" t="s">
        <v>162</v>
      </c>
      <c r="J6" s="260" t="s">
        <v>161</v>
      </c>
      <c r="K6" s="260" t="s">
        <v>160</v>
      </c>
      <c r="L6" s="261"/>
      <c r="M6" s="263" t="s">
        <v>32</v>
      </c>
      <c r="N6" s="56" t="s">
        <v>31</v>
      </c>
      <c r="O6" s="266" t="s">
        <v>35</v>
      </c>
      <c r="P6" s="266" t="s">
        <v>159</v>
      </c>
    </row>
    <row r="7" spans="1:16" s="50" customFormat="1" ht="84">
      <c r="A7" s="259"/>
      <c r="B7" s="259"/>
      <c r="C7" s="259"/>
      <c r="D7" s="259"/>
      <c r="E7" s="262"/>
      <c r="F7" s="262"/>
      <c r="G7" s="55" t="s">
        <v>25</v>
      </c>
      <c r="H7" s="55" t="s">
        <v>158</v>
      </c>
      <c r="I7" s="262"/>
      <c r="J7" s="262"/>
      <c r="K7" s="262"/>
      <c r="L7" s="262"/>
      <c r="M7" s="266"/>
      <c r="N7" s="72" t="s">
        <v>27</v>
      </c>
      <c r="O7" s="266"/>
      <c r="P7" s="266"/>
    </row>
    <row r="8" spans="1:16" s="50" customFormat="1" ht="10.5" customHeight="1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  <c r="I8" s="54">
        <v>9</v>
      </c>
      <c r="J8" s="54">
        <v>10</v>
      </c>
      <c r="K8" s="54">
        <v>11</v>
      </c>
      <c r="L8" s="54">
        <v>12</v>
      </c>
      <c r="M8" s="54">
        <v>13</v>
      </c>
      <c r="N8" s="54">
        <v>14</v>
      </c>
      <c r="O8" s="54">
        <v>15</v>
      </c>
      <c r="P8" s="54">
        <v>16</v>
      </c>
    </row>
    <row r="9" spans="1:16" s="50" customFormat="1" ht="13.5">
      <c r="A9" s="53" t="s">
        <v>157</v>
      </c>
      <c r="B9" s="177"/>
      <c r="C9" s="45"/>
      <c r="D9" s="82">
        <f>SUM(D10:D10)</f>
        <v>10000</v>
      </c>
      <c r="E9" s="82">
        <f>SUM(E10:E10)</f>
        <v>10000</v>
      </c>
      <c r="F9" s="82">
        <f>SUM(F10:F10)</f>
        <v>10000</v>
      </c>
      <c r="G9" s="82">
        <f>SUM(G10:G10)</f>
        <v>0</v>
      </c>
      <c r="H9" s="82">
        <f>SUM(H10:H10)</f>
        <v>10000</v>
      </c>
      <c r="I9" s="82">
        <v>0</v>
      </c>
      <c r="J9" s="82">
        <v>0</v>
      </c>
      <c r="K9" s="82">
        <v>0</v>
      </c>
      <c r="L9" s="82">
        <f>SUM(L10:L10)</f>
        <v>0</v>
      </c>
      <c r="M9" s="82">
        <f>SUM(M10:M10)</f>
        <v>0</v>
      </c>
      <c r="N9" s="82">
        <f>SUM(N10:N10)</f>
        <v>0</v>
      </c>
      <c r="O9" s="82">
        <v>0</v>
      </c>
      <c r="P9" s="82">
        <v>0</v>
      </c>
    </row>
    <row r="10" spans="1:16" s="50" customFormat="1" ht="12.75">
      <c r="A10" s="178" t="s">
        <v>157</v>
      </c>
      <c r="B10" s="179" t="s">
        <v>156</v>
      </c>
      <c r="C10" s="42">
        <v>2110</v>
      </c>
      <c r="D10" s="80">
        <v>10000</v>
      </c>
      <c r="E10" s="80">
        <f>F10+L10</f>
        <v>10000</v>
      </c>
      <c r="F10" s="80">
        <f>H10</f>
        <v>10000</v>
      </c>
      <c r="G10" s="79">
        <v>0</v>
      </c>
      <c r="H10" s="79">
        <v>10000</v>
      </c>
      <c r="I10" s="79">
        <v>0</v>
      </c>
      <c r="J10" s="79">
        <v>0</v>
      </c>
      <c r="K10" s="79">
        <f>-T10</f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</row>
    <row r="11" spans="1:16" s="50" customFormat="1" ht="13.5">
      <c r="A11" s="46">
        <v>600</v>
      </c>
      <c r="B11" s="48"/>
      <c r="C11" s="45"/>
      <c r="D11" s="82">
        <f aca="true" t="shared" si="0" ref="D11:N11">SUM(D12:D12)</f>
        <v>1283</v>
      </c>
      <c r="E11" s="82">
        <f t="shared" si="0"/>
        <v>1283</v>
      </c>
      <c r="F11" s="82">
        <f t="shared" si="0"/>
        <v>1283</v>
      </c>
      <c r="G11" s="82">
        <f t="shared" si="0"/>
        <v>1283</v>
      </c>
      <c r="H11" s="82">
        <f t="shared" si="0"/>
        <v>0</v>
      </c>
      <c r="I11" s="82">
        <f t="shared" si="0"/>
        <v>0</v>
      </c>
      <c r="J11" s="82">
        <f t="shared" si="0"/>
        <v>0</v>
      </c>
      <c r="K11" s="82">
        <f t="shared" si="0"/>
        <v>0</v>
      </c>
      <c r="L11" s="82">
        <f t="shared" si="0"/>
        <v>0</v>
      </c>
      <c r="M11" s="82">
        <f t="shared" si="0"/>
        <v>0</v>
      </c>
      <c r="N11" s="82">
        <f t="shared" si="0"/>
        <v>0</v>
      </c>
      <c r="O11" s="82">
        <f>O13+O15</f>
        <v>0</v>
      </c>
      <c r="P11" s="82">
        <f>P13+P15</f>
        <v>0</v>
      </c>
    </row>
    <row r="12" spans="1:16" s="50" customFormat="1" ht="12.75">
      <c r="A12" s="44">
        <v>600</v>
      </c>
      <c r="B12" s="43">
        <v>60095</v>
      </c>
      <c r="C12" s="42">
        <v>2110</v>
      </c>
      <c r="D12" s="80">
        <v>1283</v>
      </c>
      <c r="E12" s="80">
        <f>SUM(F12)</f>
        <v>1283</v>
      </c>
      <c r="F12" s="80">
        <f>SUM(G12:H12)</f>
        <v>1283</v>
      </c>
      <c r="G12" s="79">
        <v>1283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f>SUM(O12+Q12+R12)</f>
        <v>0</v>
      </c>
      <c r="O12" s="79">
        <v>0</v>
      </c>
      <c r="P12" s="79">
        <v>0</v>
      </c>
    </row>
    <row r="13" spans="1:16" s="50" customFormat="1" ht="13.5">
      <c r="A13" s="53" t="s">
        <v>155</v>
      </c>
      <c r="B13" s="52"/>
      <c r="C13" s="45"/>
      <c r="D13" s="82">
        <f aca="true" t="shared" si="1" ref="D13:M13">SUM(D14)</f>
        <v>91000</v>
      </c>
      <c r="E13" s="82">
        <f t="shared" si="1"/>
        <v>91000</v>
      </c>
      <c r="F13" s="82">
        <f t="shared" si="1"/>
        <v>91000</v>
      </c>
      <c r="G13" s="82">
        <f t="shared" si="1"/>
        <v>50000</v>
      </c>
      <c r="H13" s="82">
        <f t="shared" si="1"/>
        <v>41000</v>
      </c>
      <c r="I13" s="82">
        <f t="shared" si="1"/>
        <v>0</v>
      </c>
      <c r="J13" s="82">
        <f t="shared" si="1"/>
        <v>0</v>
      </c>
      <c r="K13" s="82">
        <f t="shared" si="1"/>
        <v>0</v>
      </c>
      <c r="L13" s="82">
        <f t="shared" si="1"/>
        <v>0</v>
      </c>
      <c r="M13" s="82">
        <f t="shared" si="1"/>
        <v>0</v>
      </c>
      <c r="N13" s="82">
        <v>0</v>
      </c>
      <c r="O13" s="82">
        <f>SUM(O14)</f>
        <v>0</v>
      </c>
      <c r="P13" s="82">
        <f>SUM(P14)</f>
        <v>0</v>
      </c>
    </row>
    <row r="14" spans="1:18" s="50" customFormat="1" ht="12.75">
      <c r="A14" s="44">
        <v>700</v>
      </c>
      <c r="B14" s="43">
        <v>70005</v>
      </c>
      <c r="C14" s="42">
        <v>2110</v>
      </c>
      <c r="D14" s="80">
        <v>91000</v>
      </c>
      <c r="E14" s="80">
        <f>SUM(F14)</f>
        <v>91000</v>
      </c>
      <c r="F14" s="80">
        <f>SUM(G14:H14)</f>
        <v>91000</v>
      </c>
      <c r="G14" s="79">
        <v>50000</v>
      </c>
      <c r="H14" s="79">
        <v>41000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f>SUM(O14+Q14+R14)</f>
        <v>0</v>
      </c>
      <c r="O14" s="79">
        <v>0</v>
      </c>
      <c r="P14" s="79">
        <v>0</v>
      </c>
      <c r="Q14" s="47"/>
      <c r="R14" s="47"/>
    </row>
    <row r="15" spans="1:18" s="50" customFormat="1" ht="13.5">
      <c r="A15" s="46">
        <v>710</v>
      </c>
      <c r="B15" s="48"/>
      <c r="C15" s="45"/>
      <c r="D15" s="82">
        <f aca="true" t="shared" si="2" ref="D15:P15">SUM(D16:D17)</f>
        <v>570000</v>
      </c>
      <c r="E15" s="82">
        <f t="shared" si="2"/>
        <v>570000</v>
      </c>
      <c r="F15" s="82">
        <f t="shared" si="2"/>
        <v>570000</v>
      </c>
      <c r="G15" s="82">
        <f t="shared" si="2"/>
        <v>518628</v>
      </c>
      <c r="H15" s="82">
        <f t="shared" si="2"/>
        <v>51372</v>
      </c>
      <c r="I15" s="82">
        <f t="shared" si="2"/>
        <v>0</v>
      </c>
      <c r="J15" s="82">
        <f t="shared" si="2"/>
        <v>0</v>
      </c>
      <c r="K15" s="82">
        <f t="shared" si="2"/>
        <v>0</v>
      </c>
      <c r="L15" s="82">
        <f t="shared" si="2"/>
        <v>0</v>
      </c>
      <c r="M15" s="82">
        <f t="shared" si="2"/>
        <v>0</v>
      </c>
      <c r="N15" s="82">
        <f t="shared" si="2"/>
        <v>0</v>
      </c>
      <c r="O15" s="82">
        <f t="shared" si="2"/>
        <v>0</v>
      </c>
      <c r="P15" s="82">
        <f t="shared" si="2"/>
        <v>0</v>
      </c>
      <c r="Q15" s="51"/>
      <c r="R15" s="51"/>
    </row>
    <row r="16" spans="1:18" s="50" customFormat="1" ht="12.75">
      <c r="A16" s="44">
        <v>710</v>
      </c>
      <c r="B16" s="43">
        <v>71012</v>
      </c>
      <c r="C16" s="42">
        <v>2110</v>
      </c>
      <c r="D16" s="80">
        <v>210000</v>
      </c>
      <c r="E16" s="80">
        <f>SUM(N16+F16)</f>
        <v>210000</v>
      </c>
      <c r="F16" s="80">
        <f>SUM(G16:K16)</f>
        <v>210000</v>
      </c>
      <c r="G16" s="79">
        <v>210000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f>SUM(O16+Q16+R16)</f>
        <v>0</v>
      </c>
      <c r="O16" s="79">
        <v>0</v>
      </c>
      <c r="P16" s="79">
        <v>0</v>
      </c>
      <c r="Q16" s="47"/>
      <c r="R16" s="47"/>
    </row>
    <row r="17" spans="1:16" s="50" customFormat="1" ht="12.75">
      <c r="A17" s="44">
        <v>710</v>
      </c>
      <c r="B17" s="43">
        <v>71015</v>
      </c>
      <c r="C17" s="42">
        <v>2110</v>
      </c>
      <c r="D17" s="80">
        <v>360000</v>
      </c>
      <c r="E17" s="80">
        <f>SUM(F17)</f>
        <v>360000</v>
      </c>
      <c r="F17" s="80">
        <f>SUM(G17:H17)</f>
        <v>360000</v>
      </c>
      <c r="G17" s="79">
        <v>308628</v>
      </c>
      <c r="H17" s="79">
        <v>51372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f>SUM(O17+Q17+R17)</f>
        <v>0</v>
      </c>
      <c r="O17" s="79">
        <v>0</v>
      </c>
      <c r="P17" s="79">
        <v>0</v>
      </c>
    </row>
    <row r="18" spans="1:16" s="50" customFormat="1" ht="13.5">
      <c r="A18" s="46">
        <v>750</v>
      </c>
      <c r="B18" s="48"/>
      <c r="C18" s="45"/>
      <c r="D18" s="82">
        <f aca="true" t="shared" si="3" ref="D18:P18">SUM(D19:D19)</f>
        <v>22000</v>
      </c>
      <c r="E18" s="82">
        <f t="shared" si="3"/>
        <v>22000</v>
      </c>
      <c r="F18" s="82">
        <f t="shared" si="3"/>
        <v>22000</v>
      </c>
      <c r="G18" s="82">
        <f t="shared" si="3"/>
        <v>15860</v>
      </c>
      <c r="H18" s="82">
        <f t="shared" si="3"/>
        <v>6140</v>
      </c>
      <c r="I18" s="82">
        <f t="shared" si="3"/>
        <v>0</v>
      </c>
      <c r="J18" s="82">
        <f t="shared" si="3"/>
        <v>0</v>
      </c>
      <c r="K18" s="82">
        <f t="shared" si="3"/>
        <v>0</v>
      </c>
      <c r="L18" s="82">
        <f t="shared" si="3"/>
        <v>0</v>
      </c>
      <c r="M18" s="82">
        <f t="shared" si="3"/>
        <v>0</v>
      </c>
      <c r="N18" s="82">
        <f t="shared" si="3"/>
        <v>0</v>
      </c>
      <c r="O18" s="82">
        <f t="shared" si="3"/>
        <v>0</v>
      </c>
      <c r="P18" s="82">
        <f t="shared" si="3"/>
        <v>0</v>
      </c>
    </row>
    <row r="19" spans="1:16" s="50" customFormat="1" ht="12.75">
      <c r="A19" s="44">
        <v>750</v>
      </c>
      <c r="B19" s="43">
        <v>75045</v>
      </c>
      <c r="C19" s="42">
        <v>2110</v>
      </c>
      <c r="D19" s="80">
        <v>22000</v>
      </c>
      <c r="E19" s="80">
        <f>SUM(F19)</f>
        <v>22000</v>
      </c>
      <c r="F19" s="80">
        <f>SUM(G19:H19)</f>
        <v>22000</v>
      </c>
      <c r="G19" s="79">
        <v>15860</v>
      </c>
      <c r="H19" s="79">
        <v>6140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f>SUM(O19+Q19+R19)</f>
        <v>0</v>
      </c>
      <c r="O19" s="79">
        <v>0</v>
      </c>
      <c r="P19" s="79">
        <v>0</v>
      </c>
    </row>
    <row r="20" spans="1:16" s="49" customFormat="1" ht="14.25" customHeight="1">
      <c r="A20" s="46">
        <v>754</v>
      </c>
      <c r="B20" s="48"/>
      <c r="C20" s="45"/>
      <c r="D20" s="82">
        <f>SUM(D21:D21)</f>
        <v>4808820</v>
      </c>
      <c r="E20" s="82">
        <f>E21</f>
        <v>4808820</v>
      </c>
      <c r="F20" s="82">
        <f aca="true" t="shared" si="4" ref="F20:K20">SUM(F21)</f>
        <v>4808820</v>
      </c>
      <c r="G20" s="82">
        <f t="shared" si="4"/>
        <v>4382487</v>
      </c>
      <c r="H20" s="82">
        <f t="shared" si="4"/>
        <v>237733</v>
      </c>
      <c r="I20" s="82">
        <f t="shared" si="4"/>
        <v>0</v>
      </c>
      <c r="J20" s="82">
        <f t="shared" si="4"/>
        <v>188600</v>
      </c>
      <c r="K20" s="82">
        <f t="shared" si="4"/>
        <v>0</v>
      </c>
      <c r="L20" s="82">
        <f>SUM(L21:L21)</f>
        <v>0</v>
      </c>
      <c r="M20" s="82">
        <f>SUM(M21:M21)</f>
        <v>0</v>
      </c>
      <c r="N20" s="82">
        <f>SUM(N21)</f>
        <v>0</v>
      </c>
      <c r="O20" s="82">
        <f>SUM(O21)</f>
        <v>0</v>
      </c>
      <c r="P20" s="82">
        <f>SUM(P21)</f>
        <v>0</v>
      </c>
    </row>
    <row r="21" spans="1:16" ht="12.75" customHeight="1">
      <c r="A21" s="44">
        <v>754</v>
      </c>
      <c r="B21" s="43">
        <v>75411</v>
      </c>
      <c r="C21" s="42">
        <v>2110</v>
      </c>
      <c r="D21" s="80">
        <v>4808820</v>
      </c>
      <c r="E21" s="80">
        <f>SUM(F21)</f>
        <v>4808820</v>
      </c>
      <c r="F21" s="80">
        <f>SUM(G21:J21)</f>
        <v>4808820</v>
      </c>
      <c r="G21" s="79">
        <v>4382487</v>
      </c>
      <c r="H21" s="79">
        <v>237733</v>
      </c>
      <c r="I21" s="79">
        <v>0</v>
      </c>
      <c r="J21" s="79">
        <v>188600</v>
      </c>
      <c r="K21" s="79">
        <v>0</v>
      </c>
      <c r="L21" s="79">
        <v>0</v>
      </c>
      <c r="M21" s="79">
        <v>0</v>
      </c>
      <c r="N21" s="79">
        <f>SUM(O21+Q21+R21)</f>
        <v>0</v>
      </c>
      <c r="O21" s="79">
        <v>0</v>
      </c>
      <c r="P21" s="79"/>
    </row>
    <row r="22" spans="1:16" ht="12.75" customHeight="1">
      <c r="A22" s="46">
        <v>755</v>
      </c>
      <c r="B22" s="48"/>
      <c r="C22" s="45"/>
      <c r="D22" s="82">
        <f>SUM(D23:D23)</f>
        <v>132000</v>
      </c>
      <c r="E22" s="82">
        <f>E23</f>
        <v>132000</v>
      </c>
      <c r="F22" s="82">
        <f aca="true" t="shared" si="5" ref="F22:K22">SUM(F23)</f>
        <v>132000</v>
      </c>
      <c r="G22" s="82">
        <f t="shared" si="5"/>
        <v>0</v>
      </c>
      <c r="H22" s="82">
        <f t="shared" si="5"/>
        <v>67980</v>
      </c>
      <c r="I22" s="82">
        <f t="shared" si="5"/>
        <v>64020</v>
      </c>
      <c r="J22" s="82">
        <f t="shared" si="5"/>
        <v>0</v>
      </c>
      <c r="K22" s="82">
        <f t="shared" si="5"/>
        <v>0</v>
      </c>
      <c r="L22" s="82">
        <f>SUM(L23:L23)</f>
        <v>0</v>
      </c>
      <c r="M22" s="82">
        <f>SUM(M23:M23)</f>
        <v>0</v>
      </c>
      <c r="N22" s="82">
        <f>SUM(N23)</f>
        <v>0</v>
      </c>
      <c r="O22" s="82">
        <f>SUM(O23)</f>
        <v>0</v>
      </c>
      <c r="P22" s="82">
        <f>SUM(P23)</f>
        <v>0</v>
      </c>
    </row>
    <row r="23" spans="1:16" ht="17.25" customHeight="1">
      <c r="A23" s="44">
        <v>755</v>
      </c>
      <c r="B23" s="43">
        <v>75515</v>
      </c>
      <c r="C23" s="42">
        <v>2110</v>
      </c>
      <c r="D23" s="80">
        <v>132000</v>
      </c>
      <c r="E23" s="80">
        <f>SUM(F23)</f>
        <v>132000</v>
      </c>
      <c r="F23" s="80">
        <f>SUM(G23:J23)</f>
        <v>132000</v>
      </c>
      <c r="G23" s="79">
        <v>0</v>
      </c>
      <c r="H23" s="79">
        <v>67980</v>
      </c>
      <c r="I23" s="79">
        <v>64020</v>
      </c>
      <c r="J23" s="79">
        <v>0</v>
      </c>
      <c r="K23" s="79">
        <v>0</v>
      </c>
      <c r="L23" s="79">
        <v>0</v>
      </c>
      <c r="M23" s="79">
        <v>0</v>
      </c>
      <c r="N23" s="79">
        <f>SUM(O23+Q23+R23)</f>
        <v>0</v>
      </c>
      <c r="O23" s="79">
        <v>0</v>
      </c>
      <c r="P23" s="79"/>
    </row>
    <row r="24" spans="1:16" ht="13.5">
      <c r="A24" s="46">
        <v>851</v>
      </c>
      <c r="B24" s="166"/>
      <c r="C24" s="45"/>
      <c r="D24" s="81">
        <f>D25</f>
        <v>2282880</v>
      </c>
      <c r="E24" s="81">
        <f aca="true" t="shared" si="6" ref="E24:P24">SUM(E25)</f>
        <v>2282880</v>
      </c>
      <c r="F24" s="81">
        <f t="shared" si="6"/>
        <v>2282880</v>
      </c>
      <c r="G24" s="81">
        <f t="shared" si="6"/>
        <v>0</v>
      </c>
      <c r="H24" s="81">
        <f t="shared" si="6"/>
        <v>2282880</v>
      </c>
      <c r="I24" s="81">
        <f t="shared" si="6"/>
        <v>0</v>
      </c>
      <c r="J24" s="81">
        <f t="shared" si="6"/>
        <v>0</v>
      </c>
      <c r="K24" s="81">
        <f t="shared" si="6"/>
        <v>0</v>
      </c>
      <c r="L24" s="81">
        <f t="shared" si="6"/>
        <v>0</v>
      </c>
      <c r="M24" s="81">
        <f t="shared" si="6"/>
        <v>0</v>
      </c>
      <c r="N24" s="81">
        <f t="shared" si="6"/>
        <v>0</v>
      </c>
      <c r="O24" s="81">
        <f t="shared" si="6"/>
        <v>0</v>
      </c>
      <c r="P24" s="81">
        <f t="shared" si="6"/>
        <v>0</v>
      </c>
    </row>
    <row r="25" spans="1:17" ht="12.75">
      <c r="A25" s="44">
        <v>851</v>
      </c>
      <c r="B25" s="43">
        <v>85156</v>
      </c>
      <c r="C25" s="42">
        <v>2110</v>
      </c>
      <c r="D25" s="79">
        <v>2282880</v>
      </c>
      <c r="E25" s="80">
        <f>SUM(H25)</f>
        <v>2282880</v>
      </c>
      <c r="F25" s="80">
        <f>SUM(H25)</f>
        <v>2282880</v>
      </c>
      <c r="G25" s="79">
        <v>0</v>
      </c>
      <c r="H25" s="79">
        <v>2282880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f>SUM(O25+Q25+R25)</f>
        <v>0</v>
      </c>
      <c r="O25" s="79">
        <v>0</v>
      </c>
      <c r="P25" s="79">
        <v>0</v>
      </c>
      <c r="Q25" s="47"/>
    </row>
    <row r="26" spans="1:17" ht="13.5">
      <c r="A26" s="46">
        <v>852</v>
      </c>
      <c r="B26" s="166"/>
      <c r="C26" s="45"/>
      <c r="D26" s="81">
        <f>D27+D28</f>
        <v>539120</v>
      </c>
      <c r="E26" s="81">
        <f aca="true" t="shared" si="7" ref="E26:P26">E27+E28</f>
        <v>539120</v>
      </c>
      <c r="F26" s="81">
        <f t="shared" si="7"/>
        <v>10152</v>
      </c>
      <c r="G26" s="81">
        <f t="shared" si="7"/>
        <v>9200</v>
      </c>
      <c r="H26" s="81">
        <f t="shared" si="7"/>
        <v>952</v>
      </c>
      <c r="I26" s="81">
        <f t="shared" si="7"/>
        <v>0</v>
      </c>
      <c r="J26" s="81">
        <f t="shared" si="7"/>
        <v>0</v>
      </c>
      <c r="K26" s="81">
        <f t="shared" si="7"/>
        <v>0</v>
      </c>
      <c r="L26" s="81">
        <f t="shared" si="7"/>
        <v>528968</v>
      </c>
      <c r="M26" s="81">
        <f t="shared" si="7"/>
        <v>528968</v>
      </c>
      <c r="N26" s="81">
        <f t="shared" si="7"/>
        <v>0</v>
      </c>
      <c r="O26" s="81">
        <f t="shared" si="7"/>
        <v>0</v>
      </c>
      <c r="P26" s="81">
        <f t="shared" si="7"/>
        <v>0</v>
      </c>
      <c r="Q26" s="47"/>
    </row>
    <row r="27" spans="1:17" ht="12.75">
      <c r="A27" s="44">
        <v>852</v>
      </c>
      <c r="B27" s="43">
        <v>85203</v>
      </c>
      <c r="C27" s="42">
        <v>6410</v>
      </c>
      <c r="D27" s="79">
        <v>528968</v>
      </c>
      <c r="E27" s="80">
        <f>SUM(L27)</f>
        <v>528968</v>
      </c>
      <c r="F27" s="80">
        <f>SUM(H27)</f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528968</v>
      </c>
      <c r="M27" s="79">
        <v>528968</v>
      </c>
      <c r="N27" s="79">
        <f>SUM(O27+Q27+R27)</f>
        <v>0</v>
      </c>
      <c r="O27" s="79">
        <v>0</v>
      </c>
      <c r="P27" s="79">
        <v>0</v>
      </c>
      <c r="Q27" s="47"/>
    </row>
    <row r="28" spans="1:17" ht="12.75">
      <c r="A28" s="44">
        <v>852</v>
      </c>
      <c r="B28" s="43">
        <v>85205</v>
      </c>
      <c r="C28" s="42">
        <v>2110</v>
      </c>
      <c r="D28" s="79">
        <v>10152</v>
      </c>
      <c r="E28" s="80">
        <f>SUM(H28+G28+E37)</f>
        <v>10152</v>
      </c>
      <c r="F28" s="79">
        <f>SUM(G28:K28)</f>
        <v>10152</v>
      </c>
      <c r="G28" s="79">
        <v>9200</v>
      </c>
      <c r="H28" s="79">
        <v>952</v>
      </c>
      <c r="I28" s="79">
        <v>0</v>
      </c>
      <c r="J28" s="79">
        <v>0</v>
      </c>
      <c r="K28" s="79">
        <v>0</v>
      </c>
      <c r="L28" s="79">
        <v>0</v>
      </c>
      <c r="M28" s="79">
        <f>SUM(N28+P28+Q28)</f>
        <v>0</v>
      </c>
      <c r="N28" s="79">
        <v>0</v>
      </c>
      <c r="O28" s="79">
        <v>0</v>
      </c>
      <c r="P28" s="79">
        <v>0</v>
      </c>
      <c r="Q28" s="47"/>
    </row>
    <row r="29" spans="1:16" ht="13.5">
      <c r="A29" s="46">
        <v>853</v>
      </c>
      <c r="B29" s="166"/>
      <c r="C29" s="45"/>
      <c r="D29" s="81">
        <f>SUM(D30)</f>
        <v>585000</v>
      </c>
      <c r="E29" s="81">
        <f>E30</f>
        <v>585000</v>
      </c>
      <c r="F29" s="81">
        <f>F30</f>
        <v>585000</v>
      </c>
      <c r="G29" s="81">
        <f>G30</f>
        <v>481500</v>
      </c>
      <c r="H29" s="81">
        <f>H30</f>
        <v>103500</v>
      </c>
      <c r="I29" s="81">
        <f aca="true" t="shared" si="8" ref="I29:P29">SUM(I30)</f>
        <v>0</v>
      </c>
      <c r="J29" s="81">
        <f t="shared" si="8"/>
        <v>0</v>
      </c>
      <c r="K29" s="81">
        <f t="shared" si="8"/>
        <v>0</v>
      </c>
      <c r="L29" s="81">
        <f t="shared" si="8"/>
        <v>0</v>
      </c>
      <c r="M29" s="81">
        <f t="shared" si="8"/>
        <v>0</v>
      </c>
      <c r="N29" s="81">
        <f t="shared" si="8"/>
        <v>0</v>
      </c>
      <c r="O29" s="81">
        <f t="shared" si="8"/>
        <v>0</v>
      </c>
      <c r="P29" s="81">
        <f t="shared" si="8"/>
        <v>0</v>
      </c>
    </row>
    <row r="30" spans="1:16" ht="12.75">
      <c r="A30" s="44">
        <v>853</v>
      </c>
      <c r="B30" s="43">
        <v>85321</v>
      </c>
      <c r="C30" s="42">
        <v>2110</v>
      </c>
      <c r="D30" s="79">
        <v>585000</v>
      </c>
      <c r="E30" s="80">
        <f>SUM(H30+G30+E39)</f>
        <v>585000</v>
      </c>
      <c r="F30" s="79">
        <f>SUM(G30:K30)</f>
        <v>585000</v>
      </c>
      <c r="G30" s="79">
        <v>481500</v>
      </c>
      <c r="H30" s="79">
        <v>103500</v>
      </c>
      <c r="I30" s="79">
        <v>0</v>
      </c>
      <c r="J30" s="79">
        <v>0</v>
      </c>
      <c r="K30" s="79">
        <v>0</v>
      </c>
      <c r="L30" s="79">
        <v>0</v>
      </c>
      <c r="M30" s="79">
        <f>SUM(N30+P30+Q30)</f>
        <v>0</v>
      </c>
      <c r="N30" s="79">
        <v>0</v>
      </c>
      <c r="O30" s="79">
        <v>0</v>
      </c>
      <c r="P30" s="79">
        <v>0</v>
      </c>
    </row>
    <row r="31" spans="1:16" ht="13.5">
      <c r="A31" s="46">
        <v>855</v>
      </c>
      <c r="B31" s="71"/>
      <c r="C31" s="45"/>
      <c r="D31" s="81">
        <f aca="true" t="shared" si="9" ref="D31:P31">SUM(D32:D34)</f>
        <v>650707</v>
      </c>
      <c r="E31" s="81">
        <f t="shared" si="9"/>
        <v>650707</v>
      </c>
      <c r="F31" s="81">
        <f t="shared" si="9"/>
        <v>650707</v>
      </c>
      <c r="G31" s="81">
        <f t="shared" si="9"/>
        <v>6671</v>
      </c>
      <c r="H31" s="81">
        <f t="shared" si="9"/>
        <v>521</v>
      </c>
      <c r="I31" s="81">
        <f t="shared" si="9"/>
        <v>0</v>
      </c>
      <c r="J31" s="81">
        <f t="shared" si="9"/>
        <v>643515</v>
      </c>
      <c r="K31" s="81">
        <f t="shared" si="9"/>
        <v>0</v>
      </c>
      <c r="L31" s="81">
        <f t="shared" si="9"/>
        <v>0</v>
      </c>
      <c r="M31" s="81">
        <f t="shared" si="9"/>
        <v>0</v>
      </c>
      <c r="N31" s="81">
        <f t="shared" si="9"/>
        <v>0</v>
      </c>
      <c r="O31" s="81">
        <f t="shared" si="9"/>
        <v>0</v>
      </c>
      <c r="P31" s="81">
        <f t="shared" si="9"/>
        <v>0</v>
      </c>
    </row>
    <row r="32" spans="1:16" ht="12.75">
      <c r="A32" s="44">
        <v>855</v>
      </c>
      <c r="B32" s="43">
        <v>85504</v>
      </c>
      <c r="C32" s="42">
        <v>2110</v>
      </c>
      <c r="D32" s="79">
        <v>9809</v>
      </c>
      <c r="E32" s="80">
        <f>SUM(H32+G32+J32)</f>
        <v>9809</v>
      </c>
      <c r="F32" s="79">
        <f>SUM(G32:K32)</f>
        <v>9809</v>
      </c>
      <c r="G32" s="79">
        <v>309</v>
      </c>
      <c r="H32" s="79">
        <v>0</v>
      </c>
      <c r="I32" s="79">
        <v>0</v>
      </c>
      <c r="J32" s="79">
        <v>9500</v>
      </c>
      <c r="K32" s="79">
        <v>0</v>
      </c>
      <c r="L32" s="79">
        <v>0</v>
      </c>
      <c r="M32" s="79">
        <f>SUM(N32+P32+Q32)</f>
        <v>0</v>
      </c>
      <c r="N32" s="79">
        <v>0</v>
      </c>
      <c r="O32" s="79">
        <v>0</v>
      </c>
      <c r="P32" s="79">
        <v>0</v>
      </c>
    </row>
    <row r="33" spans="1:16" ht="12.75">
      <c r="A33" s="44">
        <v>855</v>
      </c>
      <c r="B33" s="43">
        <v>85508</v>
      </c>
      <c r="C33" s="42">
        <v>2160</v>
      </c>
      <c r="D33" s="79">
        <v>224721</v>
      </c>
      <c r="E33" s="80">
        <f>SUM(H33+G33+J33)</f>
        <v>224721</v>
      </c>
      <c r="F33" s="79">
        <f>SUM(G33:K33)</f>
        <v>224721</v>
      </c>
      <c r="G33" s="79">
        <v>2200</v>
      </c>
      <c r="H33" s="79">
        <v>521</v>
      </c>
      <c r="I33" s="79">
        <v>0</v>
      </c>
      <c r="J33" s="79">
        <v>222000</v>
      </c>
      <c r="K33" s="79">
        <v>0</v>
      </c>
      <c r="L33" s="79">
        <v>0</v>
      </c>
      <c r="M33" s="79">
        <f>SUM(N33+P33+Q33)</f>
        <v>0</v>
      </c>
      <c r="N33" s="79">
        <v>0</v>
      </c>
      <c r="O33" s="79">
        <v>0</v>
      </c>
      <c r="P33" s="79">
        <v>0</v>
      </c>
    </row>
    <row r="34" spans="1:16" ht="12.75">
      <c r="A34" s="44">
        <v>855</v>
      </c>
      <c r="B34" s="43">
        <v>85510</v>
      </c>
      <c r="C34" s="42">
        <v>2160</v>
      </c>
      <c r="D34" s="79">
        <v>416177</v>
      </c>
      <c r="E34" s="80">
        <f>SUM(H34+G34+J34)</f>
        <v>416177</v>
      </c>
      <c r="F34" s="79">
        <f>SUM(G34:K34)</f>
        <v>416177</v>
      </c>
      <c r="G34" s="79">
        <v>4162</v>
      </c>
      <c r="H34" s="79">
        <v>0</v>
      </c>
      <c r="I34" s="79">
        <v>0</v>
      </c>
      <c r="J34" s="79">
        <v>412015</v>
      </c>
      <c r="K34" s="79">
        <v>0</v>
      </c>
      <c r="L34" s="79">
        <v>0</v>
      </c>
      <c r="M34" s="79">
        <f>SUM(N34+P34+Q34)</f>
        <v>0</v>
      </c>
      <c r="N34" s="79">
        <v>0</v>
      </c>
      <c r="O34" s="79">
        <v>0</v>
      </c>
      <c r="P34" s="79">
        <v>0</v>
      </c>
    </row>
    <row r="35" spans="1:16" ht="14.25">
      <c r="A35" s="255" t="s">
        <v>81</v>
      </c>
      <c r="B35" s="255"/>
      <c r="C35" s="255"/>
      <c r="D35" s="78">
        <f>SUM(D9+D11+D13+D15+D18+D20+D22+D24+D26+D29+D31)</f>
        <v>9692810</v>
      </c>
      <c r="E35" s="78">
        <f aca="true" t="shared" si="10" ref="E35:P35">SUM(E9+E11+E13+E15+E18+E20+E22+E24+E26+E29+E31)</f>
        <v>9692810</v>
      </c>
      <c r="F35" s="78">
        <f t="shared" si="10"/>
        <v>9163842</v>
      </c>
      <c r="G35" s="78">
        <f t="shared" si="10"/>
        <v>5465629</v>
      </c>
      <c r="H35" s="78">
        <f t="shared" si="10"/>
        <v>2802078</v>
      </c>
      <c r="I35" s="78">
        <f t="shared" si="10"/>
        <v>64020</v>
      </c>
      <c r="J35" s="78">
        <f t="shared" si="10"/>
        <v>832115</v>
      </c>
      <c r="K35" s="78">
        <f t="shared" si="10"/>
        <v>0</v>
      </c>
      <c r="L35" s="78">
        <f t="shared" si="10"/>
        <v>528968</v>
      </c>
      <c r="M35" s="78">
        <f t="shared" si="10"/>
        <v>528968</v>
      </c>
      <c r="N35" s="78">
        <f t="shared" si="10"/>
        <v>0</v>
      </c>
      <c r="O35" s="78">
        <f t="shared" si="10"/>
        <v>0</v>
      </c>
      <c r="P35" s="78">
        <f t="shared" si="10"/>
        <v>0</v>
      </c>
    </row>
    <row r="36" spans="1:16" ht="12.75">
      <c r="A36" s="38"/>
      <c r="B36" s="38"/>
      <c r="C36" s="38"/>
      <c r="D36" s="38"/>
      <c r="E36" s="77"/>
      <c r="F36" s="38"/>
      <c r="G36" s="38"/>
      <c r="H36" s="38"/>
      <c r="I36" s="38"/>
      <c r="J36" s="38"/>
      <c r="K36" s="37"/>
      <c r="L36" s="37"/>
      <c r="M36" s="37"/>
      <c r="N36" s="37"/>
      <c r="O36" s="37"/>
      <c r="P36" s="37"/>
    </row>
    <row r="37" spans="1:16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7"/>
      <c r="L37" s="37"/>
      <c r="M37" s="37"/>
      <c r="N37" s="37"/>
      <c r="O37" s="37"/>
      <c r="P37" s="37"/>
    </row>
    <row r="38" spans="1:16" ht="12.75">
      <c r="A38" s="38"/>
      <c r="B38" s="38"/>
      <c r="C38" s="38"/>
      <c r="D38" s="38"/>
      <c r="E38" s="38"/>
      <c r="F38" s="38"/>
      <c r="G38" s="39"/>
      <c r="H38" s="39"/>
      <c r="I38" s="38"/>
      <c r="J38" s="38"/>
      <c r="K38" s="37"/>
      <c r="L38" s="37"/>
      <c r="M38" s="37"/>
      <c r="N38" s="37"/>
      <c r="O38" s="37"/>
      <c r="P38" s="37"/>
    </row>
    <row r="39" spans="1:16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5"/>
      <c r="L39" s="35"/>
      <c r="M39" s="35"/>
      <c r="N39" s="35"/>
      <c r="O39" s="35"/>
      <c r="P39" s="35"/>
    </row>
    <row r="45" spans="1:10" ht="12.75">
      <c r="A45" s="33"/>
      <c r="B45" s="33"/>
      <c r="C45" s="33"/>
      <c r="D45" s="33"/>
      <c r="E45" s="33"/>
      <c r="F45" s="33"/>
      <c r="G45" s="33"/>
      <c r="H45" s="33"/>
      <c r="I45" s="33"/>
      <c r="J45" s="34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35:C35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&amp;RZałącznik nr &amp;A
do uchwały Rady Powiatu w Opatowie nr XXXVI.14.2021
z dnia 29 marca 2021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U22"/>
  <sheetViews>
    <sheetView view="pageLayout" zoomScale="78" zoomScalePageLayoutView="78" workbookViewId="0" topLeftCell="A1">
      <selection activeCell="T7" sqref="T7"/>
    </sheetView>
  </sheetViews>
  <sheetFormatPr defaultColWidth="9.33203125" defaultRowHeight="12.75"/>
  <cols>
    <col min="1" max="1" width="32.16015625" style="85" customWidth="1"/>
    <col min="2" max="2" width="4.66015625" style="85" customWidth="1"/>
    <col min="3" max="3" width="6.83203125" style="85" customWidth="1"/>
    <col min="4" max="4" width="9.16015625" style="85" customWidth="1"/>
    <col min="5" max="5" width="13.33203125" style="85" customWidth="1"/>
    <col min="6" max="6" width="14.5" style="85" customWidth="1"/>
    <col min="7" max="7" width="13.66015625" style="85" customWidth="1"/>
    <col min="8" max="8" width="11.16015625" style="85" customWidth="1"/>
    <col min="9" max="9" width="13.16015625" style="85" customWidth="1"/>
    <col min="10" max="10" width="12.5" style="85" customWidth="1"/>
    <col min="11" max="12" width="9.83203125" style="85" customWidth="1"/>
    <col min="13" max="13" width="7.5" style="85" customWidth="1"/>
    <col min="14" max="14" width="9" style="85" customWidth="1"/>
    <col min="15" max="15" width="13.83203125" style="85" customWidth="1"/>
    <col min="16" max="16" width="14.33203125" style="84" customWidth="1"/>
    <col min="17" max="17" width="12.5" style="84" customWidth="1"/>
    <col min="18" max="18" width="8.83203125" style="84" customWidth="1"/>
    <col min="19" max="19" width="11.5" style="84" customWidth="1"/>
    <col min="20" max="20" width="9.33203125" style="84" customWidth="1"/>
    <col min="21" max="21" width="10.83203125" style="84" bestFit="1" customWidth="1"/>
    <col min="22" max="16384" width="9.33203125" style="84" customWidth="1"/>
  </cols>
  <sheetData>
    <row r="1" spans="1:19" ht="18.75" customHeight="1">
      <c r="A1" s="279" t="s">
        <v>204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</row>
    <row r="2" spans="1:19" ht="18.7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</row>
    <row r="3" spans="1:19" ht="12.75">
      <c r="A3" s="60"/>
      <c r="B3" s="60"/>
      <c r="C3" s="60"/>
      <c r="D3" s="60"/>
      <c r="E3" s="60"/>
      <c r="F3" s="60"/>
      <c r="G3" s="60"/>
      <c r="H3" s="59"/>
      <c r="I3" s="59"/>
      <c r="J3" s="59"/>
      <c r="K3" s="59"/>
      <c r="L3" s="59"/>
      <c r="M3" s="59"/>
      <c r="N3" s="59"/>
      <c r="O3" s="59"/>
      <c r="P3" s="58"/>
      <c r="Q3" s="58"/>
      <c r="R3" s="58"/>
      <c r="S3" s="57" t="s">
        <v>166</v>
      </c>
    </row>
    <row r="4" spans="1:19" s="96" customFormat="1" ht="11.25">
      <c r="A4" s="257" t="s">
        <v>203</v>
      </c>
      <c r="B4" s="260" t="s">
        <v>1</v>
      </c>
      <c r="C4" s="260" t="s">
        <v>2</v>
      </c>
      <c r="D4" s="257" t="s">
        <v>3</v>
      </c>
      <c r="E4" s="257" t="s">
        <v>202</v>
      </c>
      <c r="F4" s="257" t="s">
        <v>201</v>
      </c>
      <c r="G4" s="272" t="s">
        <v>30</v>
      </c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3"/>
    </row>
    <row r="5" spans="1:19" s="96" customFormat="1" ht="11.25">
      <c r="A5" s="258"/>
      <c r="B5" s="261"/>
      <c r="C5" s="261"/>
      <c r="D5" s="258"/>
      <c r="E5" s="258"/>
      <c r="F5" s="258"/>
      <c r="G5" s="257" t="s">
        <v>36</v>
      </c>
      <c r="H5" s="271" t="s">
        <v>30</v>
      </c>
      <c r="I5" s="271"/>
      <c r="J5" s="271"/>
      <c r="K5" s="271"/>
      <c r="L5" s="271"/>
      <c r="M5" s="271"/>
      <c r="N5" s="271"/>
      <c r="O5" s="257" t="s">
        <v>164</v>
      </c>
      <c r="P5" s="276" t="s">
        <v>30</v>
      </c>
      <c r="Q5" s="277"/>
      <c r="R5" s="277"/>
      <c r="S5" s="278"/>
    </row>
    <row r="6" spans="1:19" s="96" customFormat="1" ht="11.25">
      <c r="A6" s="258"/>
      <c r="B6" s="261"/>
      <c r="C6" s="261"/>
      <c r="D6" s="258"/>
      <c r="E6" s="258"/>
      <c r="F6" s="258"/>
      <c r="G6" s="258"/>
      <c r="H6" s="272" t="s">
        <v>163</v>
      </c>
      <c r="I6" s="273"/>
      <c r="J6" s="257" t="s">
        <v>162</v>
      </c>
      <c r="K6" s="257" t="s">
        <v>161</v>
      </c>
      <c r="L6" s="257" t="s">
        <v>160</v>
      </c>
      <c r="M6" s="257" t="s">
        <v>200</v>
      </c>
      <c r="N6" s="257" t="s">
        <v>199</v>
      </c>
      <c r="O6" s="258"/>
      <c r="P6" s="272" t="s">
        <v>32</v>
      </c>
      <c r="Q6" s="98" t="s">
        <v>31</v>
      </c>
      <c r="R6" s="271" t="s">
        <v>35</v>
      </c>
      <c r="S6" s="271" t="s">
        <v>198</v>
      </c>
    </row>
    <row r="7" spans="1:19" s="96" customFormat="1" ht="94.5">
      <c r="A7" s="259"/>
      <c r="B7" s="262"/>
      <c r="C7" s="262"/>
      <c r="D7" s="259"/>
      <c r="E7" s="259"/>
      <c r="F7" s="259"/>
      <c r="G7" s="259"/>
      <c r="H7" s="73" t="s">
        <v>25</v>
      </c>
      <c r="I7" s="73" t="s">
        <v>158</v>
      </c>
      <c r="J7" s="259"/>
      <c r="K7" s="259"/>
      <c r="L7" s="259"/>
      <c r="M7" s="259"/>
      <c r="N7" s="259"/>
      <c r="O7" s="259"/>
      <c r="P7" s="271"/>
      <c r="Q7" s="97" t="s">
        <v>27</v>
      </c>
      <c r="R7" s="271"/>
      <c r="S7" s="271"/>
    </row>
    <row r="8" spans="1:19" ht="12" customHeight="1">
      <c r="A8" s="95">
        <v>1</v>
      </c>
      <c r="B8" s="95">
        <v>2</v>
      </c>
      <c r="C8" s="95">
        <v>3</v>
      </c>
      <c r="D8" s="95">
        <v>4</v>
      </c>
      <c r="E8" s="95">
        <v>5</v>
      </c>
      <c r="F8" s="95">
        <v>6</v>
      </c>
      <c r="G8" s="95">
        <v>7</v>
      </c>
      <c r="H8" s="95">
        <v>8</v>
      </c>
      <c r="I8" s="95">
        <v>9</v>
      </c>
      <c r="J8" s="95">
        <v>10</v>
      </c>
      <c r="K8" s="95">
        <v>11</v>
      </c>
      <c r="L8" s="95">
        <v>12</v>
      </c>
      <c r="M8" s="95">
        <v>13</v>
      </c>
      <c r="N8" s="95">
        <v>14</v>
      </c>
      <c r="O8" s="95">
        <v>15</v>
      </c>
      <c r="P8" s="95">
        <v>16</v>
      </c>
      <c r="Q8" s="95">
        <v>17</v>
      </c>
      <c r="R8" s="95">
        <v>18</v>
      </c>
      <c r="S8" s="95">
        <v>19</v>
      </c>
    </row>
    <row r="9" spans="1:21" ht="48.75" customHeight="1">
      <c r="A9" s="270" t="s">
        <v>197</v>
      </c>
      <c r="B9" s="270"/>
      <c r="C9" s="270"/>
      <c r="D9" s="94"/>
      <c r="E9" s="162">
        <f aca="true" t="shared" si="0" ref="E9:S9">SUM(E10:E17)</f>
        <v>4427404</v>
      </c>
      <c r="F9" s="162">
        <f t="shared" si="0"/>
        <v>569095</v>
      </c>
      <c r="G9" s="162">
        <f t="shared" si="0"/>
        <v>569095</v>
      </c>
      <c r="H9" s="162">
        <f t="shared" si="0"/>
        <v>0</v>
      </c>
      <c r="I9" s="162">
        <f t="shared" si="0"/>
        <v>10800</v>
      </c>
      <c r="J9" s="162">
        <f t="shared" si="0"/>
        <v>558295</v>
      </c>
      <c r="K9" s="162">
        <f t="shared" si="0"/>
        <v>0</v>
      </c>
      <c r="L9" s="162">
        <f t="shared" si="0"/>
        <v>0</v>
      </c>
      <c r="M9" s="162">
        <f t="shared" si="0"/>
        <v>0</v>
      </c>
      <c r="N9" s="162">
        <f t="shared" si="0"/>
        <v>0</v>
      </c>
      <c r="O9" s="162">
        <f t="shared" si="0"/>
        <v>0</v>
      </c>
      <c r="P9" s="162">
        <f t="shared" si="0"/>
        <v>0</v>
      </c>
      <c r="Q9" s="162">
        <f t="shared" si="0"/>
        <v>0</v>
      </c>
      <c r="R9" s="162">
        <f t="shared" si="0"/>
        <v>0</v>
      </c>
      <c r="S9" s="162">
        <f t="shared" si="0"/>
        <v>0</v>
      </c>
      <c r="U9" s="93"/>
    </row>
    <row r="10" spans="1:19" s="92" customFormat="1" ht="20.25" customHeight="1">
      <c r="A10" s="91" t="s">
        <v>196</v>
      </c>
      <c r="B10" s="90">
        <v>853</v>
      </c>
      <c r="C10" s="90">
        <v>85321</v>
      </c>
      <c r="D10" s="89">
        <v>2320</v>
      </c>
      <c r="E10" s="163">
        <v>10800</v>
      </c>
      <c r="F10" s="164">
        <f aca="true" t="shared" si="1" ref="F10:F17">G10</f>
        <v>10800</v>
      </c>
      <c r="G10" s="164">
        <f aca="true" t="shared" si="2" ref="G10:G17">H10+I10+J10+K10+L10+M10+N10</f>
        <v>10800</v>
      </c>
      <c r="H10" s="164">
        <v>0</v>
      </c>
      <c r="I10" s="164">
        <v>10800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  <c r="Q10" s="164">
        <v>0</v>
      </c>
      <c r="R10" s="164">
        <v>0</v>
      </c>
      <c r="S10" s="164">
        <v>0</v>
      </c>
    </row>
    <row r="11" spans="1:19" s="92" customFormat="1" ht="20.25" customHeight="1">
      <c r="A11" s="91" t="s">
        <v>194</v>
      </c>
      <c r="B11" s="90">
        <v>853</v>
      </c>
      <c r="C11" s="90">
        <v>85311</v>
      </c>
      <c r="D11" s="89" t="s">
        <v>195</v>
      </c>
      <c r="E11" s="164">
        <v>161517</v>
      </c>
      <c r="F11" s="163">
        <f t="shared" si="1"/>
        <v>55448</v>
      </c>
      <c r="G11" s="163">
        <f t="shared" si="2"/>
        <v>55448</v>
      </c>
      <c r="H11" s="163">
        <v>0</v>
      </c>
      <c r="I11" s="163">
        <v>0</v>
      </c>
      <c r="J11" s="163">
        <v>55448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4">
        <v>0</v>
      </c>
      <c r="R11" s="164">
        <v>0</v>
      </c>
      <c r="S11" s="164">
        <v>0</v>
      </c>
    </row>
    <row r="12" spans="1:19" ht="21.75" customHeight="1">
      <c r="A12" s="91" t="s">
        <v>194</v>
      </c>
      <c r="B12" s="90">
        <v>853</v>
      </c>
      <c r="C12" s="90">
        <v>85311</v>
      </c>
      <c r="D12" s="89">
        <v>2580</v>
      </c>
      <c r="E12" s="164">
        <v>0</v>
      </c>
      <c r="F12" s="164">
        <f t="shared" si="1"/>
        <v>383298</v>
      </c>
      <c r="G12" s="164">
        <f t="shared" si="2"/>
        <v>383298</v>
      </c>
      <c r="H12" s="164">
        <v>0</v>
      </c>
      <c r="I12" s="164">
        <v>0</v>
      </c>
      <c r="J12" s="164">
        <v>383298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64">
        <v>0</v>
      </c>
      <c r="R12" s="164">
        <v>0</v>
      </c>
      <c r="S12" s="164">
        <v>0</v>
      </c>
    </row>
    <row r="13" spans="1:19" ht="21.75" customHeight="1">
      <c r="A13" s="91" t="s">
        <v>193</v>
      </c>
      <c r="B13" s="90">
        <v>855</v>
      </c>
      <c r="C13" s="90">
        <v>85508</v>
      </c>
      <c r="D13" s="89" t="s">
        <v>192</v>
      </c>
      <c r="E13" s="163">
        <v>143311</v>
      </c>
      <c r="F13" s="164">
        <f t="shared" si="1"/>
        <v>0</v>
      </c>
      <c r="G13" s="164">
        <f t="shared" si="2"/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4">
        <v>0</v>
      </c>
      <c r="R13" s="164">
        <v>0</v>
      </c>
      <c r="S13" s="164">
        <v>0</v>
      </c>
    </row>
    <row r="14" spans="1:19" ht="21.75" customHeight="1">
      <c r="A14" s="91" t="s">
        <v>193</v>
      </c>
      <c r="B14" s="90">
        <v>855</v>
      </c>
      <c r="C14" s="90">
        <v>85508</v>
      </c>
      <c r="D14" s="89">
        <v>2320</v>
      </c>
      <c r="E14" s="163">
        <v>71184</v>
      </c>
      <c r="F14" s="163">
        <f t="shared" si="1"/>
        <v>99549</v>
      </c>
      <c r="G14" s="163">
        <f t="shared" si="2"/>
        <v>99549</v>
      </c>
      <c r="H14" s="163">
        <v>0</v>
      </c>
      <c r="I14" s="163">
        <v>0</v>
      </c>
      <c r="J14" s="163">
        <v>99549</v>
      </c>
      <c r="K14" s="164">
        <v>0</v>
      </c>
      <c r="L14" s="164">
        <v>0</v>
      </c>
      <c r="M14" s="164">
        <v>0</v>
      </c>
      <c r="N14" s="164">
        <v>0</v>
      </c>
      <c r="O14" s="164">
        <v>0</v>
      </c>
      <c r="P14" s="164">
        <v>0</v>
      </c>
      <c r="Q14" s="164">
        <v>0</v>
      </c>
      <c r="R14" s="164">
        <v>0</v>
      </c>
      <c r="S14" s="164">
        <v>0</v>
      </c>
    </row>
    <row r="15" spans="1:19" ht="21.75" customHeight="1">
      <c r="A15" s="91" t="s">
        <v>191</v>
      </c>
      <c r="B15" s="90">
        <v>855</v>
      </c>
      <c r="C15" s="90">
        <v>85510</v>
      </c>
      <c r="D15" s="89" t="s">
        <v>192</v>
      </c>
      <c r="E15" s="163">
        <v>582312</v>
      </c>
      <c r="F15" s="164">
        <f t="shared" si="1"/>
        <v>0</v>
      </c>
      <c r="G15" s="164">
        <f t="shared" si="2"/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4">
        <v>0</v>
      </c>
      <c r="R15" s="164">
        <v>0</v>
      </c>
      <c r="S15" s="164">
        <v>0</v>
      </c>
    </row>
    <row r="16" spans="1:19" ht="21.75" customHeight="1">
      <c r="A16" s="91" t="s">
        <v>191</v>
      </c>
      <c r="B16" s="90">
        <v>855</v>
      </c>
      <c r="C16" s="90">
        <v>85510</v>
      </c>
      <c r="D16" s="89">
        <v>2320</v>
      </c>
      <c r="E16" s="163">
        <v>3458280</v>
      </c>
      <c r="F16" s="164">
        <f t="shared" si="1"/>
        <v>0</v>
      </c>
      <c r="G16" s="164">
        <f t="shared" si="2"/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</row>
    <row r="17" spans="1:19" ht="27.75" customHeight="1">
      <c r="A17" s="91" t="s">
        <v>190</v>
      </c>
      <c r="B17" s="90">
        <v>921</v>
      </c>
      <c r="C17" s="90">
        <v>92116</v>
      </c>
      <c r="D17" s="89">
        <v>2310</v>
      </c>
      <c r="E17" s="164">
        <v>0</v>
      </c>
      <c r="F17" s="164">
        <f t="shared" si="1"/>
        <v>20000</v>
      </c>
      <c r="G17" s="164">
        <f t="shared" si="2"/>
        <v>20000</v>
      </c>
      <c r="H17" s="164">
        <v>0</v>
      </c>
      <c r="I17" s="164">
        <v>0</v>
      </c>
      <c r="J17" s="164">
        <v>20000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</row>
    <row r="18" spans="1:19" ht="30.75" customHeight="1">
      <c r="A18" s="274" t="s">
        <v>81</v>
      </c>
      <c r="B18" s="274"/>
      <c r="C18" s="274"/>
      <c r="D18" s="88"/>
      <c r="E18" s="162">
        <f aca="true" t="shared" si="3" ref="E18:S18">SUM(E9)</f>
        <v>4427404</v>
      </c>
      <c r="F18" s="162">
        <f t="shared" si="3"/>
        <v>569095</v>
      </c>
      <c r="G18" s="162">
        <f t="shared" si="3"/>
        <v>569095</v>
      </c>
      <c r="H18" s="162">
        <f t="shared" si="3"/>
        <v>0</v>
      </c>
      <c r="I18" s="162">
        <f t="shared" si="3"/>
        <v>10800</v>
      </c>
      <c r="J18" s="162">
        <f t="shared" si="3"/>
        <v>558295</v>
      </c>
      <c r="K18" s="162">
        <f t="shared" si="3"/>
        <v>0</v>
      </c>
      <c r="L18" s="162">
        <f t="shared" si="3"/>
        <v>0</v>
      </c>
      <c r="M18" s="162">
        <f t="shared" si="3"/>
        <v>0</v>
      </c>
      <c r="N18" s="162">
        <f t="shared" si="3"/>
        <v>0</v>
      </c>
      <c r="O18" s="162">
        <f t="shared" si="3"/>
        <v>0</v>
      </c>
      <c r="P18" s="162">
        <f t="shared" si="3"/>
        <v>0</v>
      </c>
      <c r="Q18" s="162">
        <f t="shared" si="3"/>
        <v>0</v>
      </c>
      <c r="R18" s="162">
        <f t="shared" si="3"/>
        <v>0</v>
      </c>
      <c r="S18" s="162">
        <f t="shared" si="3"/>
        <v>0</v>
      </c>
    </row>
    <row r="19" spans="1:19" ht="12.7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8"/>
      <c r="Q19" s="58"/>
      <c r="R19" s="58"/>
      <c r="S19" s="58"/>
    </row>
    <row r="20" spans="1:19" ht="12.75">
      <c r="A20" s="59"/>
      <c r="B20" s="59"/>
      <c r="C20" s="59"/>
      <c r="D20" s="59"/>
      <c r="E20" s="87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8"/>
      <c r="Q20" s="58"/>
      <c r="R20" s="58"/>
      <c r="S20" s="58"/>
    </row>
    <row r="21" spans="1:19" ht="12.7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8"/>
      <c r="Q21" s="58"/>
      <c r="R21" s="58"/>
      <c r="S21" s="58"/>
    </row>
    <row r="22" spans="5:9" ht="12.75">
      <c r="E22" s="86"/>
      <c r="F22" s="86"/>
      <c r="G22" s="86"/>
      <c r="H22" s="86"/>
      <c r="I22" s="86"/>
    </row>
  </sheetData>
  <sheetProtection/>
  <mergeCells count="23">
    <mergeCell ref="A1:S2"/>
    <mergeCell ref="O5:O7"/>
    <mergeCell ref="A4:A7"/>
    <mergeCell ref="J6:J7"/>
    <mergeCell ref="B4:B7"/>
    <mergeCell ref="E4:E7"/>
    <mergeCell ref="S6:S7"/>
    <mergeCell ref="A18:C18"/>
    <mergeCell ref="G4:S4"/>
    <mergeCell ref="P5:S5"/>
    <mergeCell ref="M6:M7"/>
    <mergeCell ref="P6:P7"/>
    <mergeCell ref="F4:F7"/>
    <mergeCell ref="K6:K7"/>
    <mergeCell ref="R6:R7"/>
    <mergeCell ref="N6:N7"/>
    <mergeCell ref="G5:G7"/>
    <mergeCell ref="A9:C9"/>
    <mergeCell ref="D4:D7"/>
    <mergeCell ref="H5:N5"/>
    <mergeCell ref="L6:L7"/>
    <mergeCell ref="H6:I6"/>
    <mergeCell ref="C4:C7"/>
  </mergeCells>
  <printOptions horizontalCentered="1"/>
  <pageMargins left="0.2755905511811024" right="0.4724409448818898" top="1.1023622047244095" bottom="0.7874015748031497" header="0.5118110236220472" footer="0.5118110236220472"/>
  <pageSetup orientation="landscape" paperSize="9" scale="73" r:id="rId1"/>
  <headerFooter alignWithMargins="0">
    <oddHeader>&amp;RZałącznik nr &amp;A
do uchwały Rady Powiatu w Opatowie nr XXXVI.14.2021
z dnia 29 marca 2021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H18"/>
  <sheetViews>
    <sheetView zoomScalePageLayoutView="0" workbookViewId="0" topLeftCell="A1">
      <selection activeCell="L20" sqref="L20"/>
    </sheetView>
  </sheetViews>
  <sheetFormatPr defaultColWidth="9.33203125" defaultRowHeight="12.75"/>
  <cols>
    <col min="1" max="1" width="5.83203125" style="117" customWidth="1"/>
    <col min="2" max="2" width="5" style="33" customWidth="1"/>
    <col min="3" max="3" width="6.66015625" style="33" customWidth="1"/>
    <col min="4" max="4" width="13.16015625" style="33" customWidth="1"/>
    <col min="5" max="5" width="7.83203125" style="33" customWidth="1"/>
    <col min="6" max="6" width="22.16015625" style="33" customWidth="1"/>
    <col min="7" max="7" width="29.83203125" style="33" customWidth="1"/>
    <col min="8" max="8" width="15.66015625" style="33" customWidth="1"/>
    <col min="9" max="9" width="9.33203125" style="117" customWidth="1"/>
    <col min="10" max="16384" width="9.33203125" style="33" customWidth="1"/>
  </cols>
  <sheetData>
    <row r="1" spans="2:8" ht="12.75">
      <c r="B1" s="40"/>
      <c r="C1" s="40"/>
      <c r="D1" s="40"/>
      <c r="E1" s="40"/>
      <c r="F1" s="40"/>
      <c r="G1" s="128"/>
      <c r="H1" s="127" t="s">
        <v>365</v>
      </c>
    </row>
    <row r="2" spans="2:8" ht="12.75">
      <c r="B2" s="40"/>
      <c r="C2" s="40"/>
      <c r="D2" s="40"/>
      <c r="E2" s="40"/>
      <c r="F2" s="40"/>
      <c r="G2" s="126"/>
      <c r="H2" s="125" t="s">
        <v>433</v>
      </c>
    </row>
    <row r="3" spans="2:8" ht="12.75">
      <c r="B3" s="40"/>
      <c r="C3" s="40"/>
      <c r="D3" s="40"/>
      <c r="E3" s="40"/>
      <c r="F3" s="40"/>
      <c r="G3" s="40"/>
      <c r="H3" s="125" t="s">
        <v>431</v>
      </c>
    </row>
    <row r="4" spans="2:8" ht="16.5">
      <c r="B4" s="280" t="s">
        <v>225</v>
      </c>
      <c r="C4" s="280"/>
      <c r="D4" s="280"/>
      <c r="E4" s="280"/>
      <c r="F4" s="280"/>
      <c r="G4" s="280"/>
      <c r="H4" s="280"/>
    </row>
    <row r="5" spans="2:8" ht="12.75">
      <c r="B5" s="40"/>
      <c r="C5" s="40"/>
      <c r="D5" s="40"/>
      <c r="E5" s="40"/>
      <c r="F5" s="41"/>
      <c r="G5" s="41"/>
      <c r="H5" s="18" t="s">
        <v>0</v>
      </c>
    </row>
    <row r="6" spans="2:8" ht="92.25" customHeight="1">
      <c r="B6" s="124" t="s">
        <v>127</v>
      </c>
      <c r="C6" s="124" t="s">
        <v>1</v>
      </c>
      <c r="D6" s="124" t="s">
        <v>2</v>
      </c>
      <c r="E6" s="124" t="s">
        <v>3</v>
      </c>
      <c r="F6" s="123" t="s">
        <v>217</v>
      </c>
      <c r="G6" s="124" t="s">
        <v>216</v>
      </c>
      <c r="H6" s="123" t="s">
        <v>224</v>
      </c>
    </row>
    <row r="7" spans="2:8" ht="12.75"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  <c r="H7" s="120">
        <v>7</v>
      </c>
    </row>
    <row r="8" spans="2:8" ht="12.75">
      <c r="B8" s="284" t="s">
        <v>223</v>
      </c>
      <c r="C8" s="285"/>
      <c r="D8" s="285"/>
      <c r="E8" s="285"/>
      <c r="F8" s="286"/>
      <c r="G8" s="122"/>
      <c r="H8" s="121"/>
    </row>
    <row r="9" spans="2:8" ht="42" customHeight="1">
      <c r="B9" s="180" t="s">
        <v>116</v>
      </c>
      <c r="C9" s="180">
        <v>600</v>
      </c>
      <c r="D9" s="180">
        <v>60004</v>
      </c>
      <c r="E9" s="180">
        <v>2650</v>
      </c>
      <c r="F9" s="181" t="s">
        <v>222</v>
      </c>
      <c r="G9" s="181" t="s">
        <v>221</v>
      </c>
      <c r="H9" s="182">
        <v>554151</v>
      </c>
    </row>
    <row r="10" spans="2:8" ht="12.75">
      <c r="B10" s="281" t="s">
        <v>81</v>
      </c>
      <c r="C10" s="282"/>
      <c r="D10" s="282"/>
      <c r="E10" s="282"/>
      <c r="F10" s="283"/>
      <c r="G10" s="119"/>
      <c r="H10" s="118">
        <f>SUM(H9:H9)</f>
        <v>554151</v>
      </c>
    </row>
    <row r="11" spans="2:8" ht="12.75">
      <c r="B11" s="40"/>
      <c r="C11" s="40"/>
      <c r="D11" s="40"/>
      <c r="E11" s="40"/>
      <c r="F11" s="40"/>
      <c r="G11" s="40"/>
      <c r="H11" s="40"/>
    </row>
    <row r="12" spans="2:8" ht="12.75">
      <c r="B12" s="117"/>
      <c r="C12" s="117"/>
      <c r="D12" s="117"/>
      <c r="E12" s="117"/>
      <c r="F12" s="117"/>
      <c r="G12" s="117"/>
      <c r="H12" s="117"/>
    </row>
    <row r="13" spans="2:8" ht="12.75">
      <c r="B13" s="117"/>
      <c r="C13" s="117"/>
      <c r="D13" s="117"/>
      <c r="E13" s="117"/>
      <c r="F13" s="117"/>
      <c r="G13" s="117"/>
      <c r="H13" s="117"/>
    </row>
    <row r="14" spans="2:8" ht="12.75">
      <c r="B14" s="117"/>
      <c r="C14" s="117"/>
      <c r="D14" s="117"/>
      <c r="E14" s="117"/>
      <c r="F14" s="117"/>
      <c r="G14" s="117"/>
      <c r="H14" s="117"/>
    </row>
    <row r="15" spans="2:8" ht="12.75">
      <c r="B15" s="117"/>
      <c r="C15" s="117"/>
      <c r="D15" s="117"/>
      <c r="E15" s="117"/>
      <c r="F15" s="117"/>
      <c r="G15" s="117"/>
      <c r="H15" s="117"/>
    </row>
    <row r="16" spans="2:8" ht="12.75">
      <c r="B16" s="117"/>
      <c r="C16" s="117"/>
      <c r="D16" s="117"/>
      <c r="E16" s="117"/>
      <c r="F16" s="117"/>
      <c r="G16" s="117"/>
      <c r="H16" s="117"/>
    </row>
    <row r="17" spans="2:8" ht="12.75">
      <c r="B17" s="117"/>
      <c r="C17" s="117"/>
      <c r="D17" s="117"/>
      <c r="E17" s="117"/>
      <c r="F17" s="117"/>
      <c r="G17" s="117"/>
      <c r="H17" s="117"/>
    </row>
    <row r="18" spans="2:8" ht="12.75">
      <c r="B18" s="117"/>
      <c r="C18" s="117"/>
      <c r="D18" s="117"/>
      <c r="E18" s="117"/>
      <c r="F18" s="117"/>
      <c r="G18" s="117"/>
      <c r="H18" s="117"/>
    </row>
  </sheetData>
  <sheetProtection/>
  <mergeCells count="3">
    <mergeCell ref="B4:H4"/>
    <mergeCell ref="B10:F10"/>
    <mergeCell ref="B8:F8"/>
  </mergeCells>
  <printOptions/>
  <pageMargins left="0.7" right="0.7" top="0.75" bottom="0.75" header="0.3" footer="0.3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"/>
  <sheetViews>
    <sheetView view="pageLayout" workbookViewId="0" topLeftCell="A1">
      <selection activeCell="G4" sqref="G4"/>
    </sheetView>
  </sheetViews>
  <sheetFormatPr defaultColWidth="9.33203125" defaultRowHeight="12.75"/>
  <cols>
    <col min="1" max="1" width="5.5" style="33" customWidth="1"/>
    <col min="2" max="2" width="9.33203125" style="33" customWidth="1"/>
    <col min="3" max="3" width="12.33203125" style="33" customWidth="1"/>
    <col min="4" max="4" width="27" style="33" customWidth="1"/>
    <col min="5" max="5" width="28.33203125" style="33" customWidth="1"/>
    <col min="6" max="6" width="17.16015625" style="33" customWidth="1"/>
    <col min="7" max="16384" width="9.33203125" style="33" customWidth="1"/>
  </cols>
  <sheetData>
    <row r="1" spans="1:6" ht="12.75">
      <c r="A1" s="35"/>
      <c r="B1" s="35"/>
      <c r="C1" s="35"/>
      <c r="D1" s="35"/>
      <c r="E1" s="35"/>
      <c r="F1" s="35"/>
    </row>
    <row r="2" spans="1:6" ht="18">
      <c r="A2" s="287" t="s">
        <v>218</v>
      </c>
      <c r="B2" s="287"/>
      <c r="C2" s="287"/>
      <c r="D2" s="287"/>
      <c r="E2" s="287"/>
      <c r="F2" s="287"/>
    </row>
    <row r="3" spans="1:6" ht="12.75">
      <c r="A3" s="40"/>
      <c r="B3" s="40"/>
      <c r="C3" s="40"/>
      <c r="D3" s="41"/>
      <c r="E3" s="41"/>
      <c r="F3" s="115" t="s">
        <v>0</v>
      </c>
    </row>
    <row r="4" spans="1:6" ht="43.5" customHeight="1">
      <c r="A4" s="114" t="s">
        <v>127</v>
      </c>
      <c r="B4" s="114" t="s">
        <v>1</v>
      </c>
      <c r="C4" s="114" t="s">
        <v>2</v>
      </c>
      <c r="D4" s="113" t="s">
        <v>217</v>
      </c>
      <c r="E4" s="114" t="s">
        <v>216</v>
      </c>
      <c r="F4" s="113" t="s">
        <v>215</v>
      </c>
    </row>
    <row r="5" spans="1:6" ht="12.75">
      <c r="A5" s="112">
        <v>1</v>
      </c>
      <c r="B5" s="112">
        <v>2</v>
      </c>
      <c r="C5" s="112">
        <v>3</v>
      </c>
      <c r="D5" s="112">
        <v>4</v>
      </c>
      <c r="E5" s="112">
        <v>5</v>
      </c>
      <c r="F5" s="112">
        <v>6</v>
      </c>
    </row>
    <row r="6" spans="1:6" ht="26.25" customHeight="1">
      <c r="A6" s="291" t="s">
        <v>214</v>
      </c>
      <c r="B6" s="292"/>
      <c r="C6" s="292"/>
      <c r="D6" s="292"/>
      <c r="E6" s="293"/>
      <c r="F6" s="111">
        <f>SUM(F7:F10)</f>
        <v>174997</v>
      </c>
    </row>
    <row r="7" spans="1:6" ht="55.5" customHeight="1">
      <c r="A7" s="107" t="s">
        <v>116</v>
      </c>
      <c r="B7" s="110">
        <v>853</v>
      </c>
      <c r="C7" s="110">
        <v>85311</v>
      </c>
      <c r="D7" s="109" t="s">
        <v>213</v>
      </c>
      <c r="E7" s="109" t="s">
        <v>212</v>
      </c>
      <c r="F7" s="108">
        <v>19287</v>
      </c>
    </row>
    <row r="8" spans="1:6" ht="55.5" customHeight="1">
      <c r="A8" s="107" t="s">
        <v>115</v>
      </c>
      <c r="B8" s="110">
        <v>853</v>
      </c>
      <c r="C8" s="110">
        <v>85311</v>
      </c>
      <c r="D8" s="109" t="s">
        <v>219</v>
      </c>
      <c r="E8" s="109" t="s">
        <v>212</v>
      </c>
      <c r="F8" s="108">
        <v>36161</v>
      </c>
    </row>
    <row r="9" spans="1:6" ht="43.5" customHeight="1">
      <c r="A9" s="107" t="s">
        <v>114</v>
      </c>
      <c r="B9" s="107">
        <v>855</v>
      </c>
      <c r="C9" s="107">
        <v>85508</v>
      </c>
      <c r="D9" s="106" t="s">
        <v>211</v>
      </c>
      <c r="E9" s="106" t="s">
        <v>210</v>
      </c>
      <c r="F9" s="105">
        <v>99549</v>
      </c>
    </row>
    <row r="10" spans="1:6" ht="33.75" customHeight="1">
      <c r="A10" s="107" t="s">
        <v>113</v>
      </c>
      <c r="B10" s="107">
        <v>921</v>
      </c>
      <c r="C10" s="107">
        <v>92116</v>
      </c>
      <c r="D10" s="106" t="s">
        <v>209</v>
      </c>
      <c r="E10" s="106" t="s">
        <v>208</v>
      </c>
      <c r="F10" s="105">
        <v>20000</v>
      </c>
    </row>
    <row r="11" spans="1:6" ht="33.75" customHeight="1">
      <c r="A11" s="294" t="s">
        <v>207</v>
      </c>
      <c r="B11" s="295"/>
      <c r="C11" s="295"/>
      <c r="D11" s="295"/>
      <c r="E11" s="296"/>
      <c r="F11" s="104">
        <f>SUM(F12:F13)</f>
        <v>457620</v>
      </c>
    </row>
    <row r="12" spans="1:6" ht="46.5" customHeight="1">
      <c r="A12" s="103" t="s">
        <v>116</v>
      </c>
      <c r="B12" s="103">
        <v>755</v>
      </c>
      <c r="C12" s="103">
        <v>75515</v>
      </c>
      <c r="D12" s="102" t="s">
        <v>206</v>
      </c>
      <c r="E12" s="102" t="s">
        <v>205</v>
      </c>
      <c r="F12" s="101">
        <v>64020</v>
      </c>
    </row>
    <row r="13" spans="1:6" ht="68.25" customHeight="1">
      <c r="A13" s="103" t="s">
        <v>115</v>
      </c>
      <c r="B13" s="103">
        <v>851</v>
      </c>
      <c r="C13" s="103">
        <v>85111</v>
      </c>
      <c r="D13" s="102" t="s">
        <v>314</v>
      </c>
      <c r="E13" s="102" t="s">
        <v>315</v>
      </c>
      <c r="F13" s="101">
        <v>393600</v>
      </c>
    </row>
    <row r="14" spans="1:6" ht="21" customHeight="1">
      <c r="A14" s="288" t="s">
        <v>81</v>
      </c>
      <c r="B14" s="289"/>
      <c r="C14" s="289"/>
      <c r="D14" s="290"/>
      <c r="E14" s="100"/>
      <c r="F14" s="99">
        <f>SUM(F6+F11)</f>
        <v>632617</v>
      </c>
    </row>
    <row r="15" spans="1:6" ht="12.75">
      <c r="A15" s="37"/>
      <c r="B15" s="37"/>
      <c r="C15" s="37"/>
      <c r="D15" s="37"/>
      <c r="E15" s="37"/>
      <c r="F15" s="37"/>
    </row>
    <row r="16" spans="1:6" ht="12.75">
      <c r="A16" s="37"/>
      <c r="B16" s="37"/>
      <c r="C16" s="37"/>
      <c r="D16" s="37"/>
      <c r="E16" s="37"/>
      <c r="F16" s="37"/>
    </row>
    <row r="17" spans="1:6" ht="12.75">
      <c r="A17" s="37"/>
      <c r="B17" s="37"/>
      <c r="C17" s="37"/>
      <c r="D17" s="37"/>
      <c r="E17" s="37"/>
      <c r="F17" s="37"/>
    </row>
  </sheetData>
  <sheetProtection/>
  <mergeCells count="4">
    <mergeCell ref="A2:F2"/>
    <mergeCell ref="A14:D14"/>
    <mergeCell ref="A6:E6"/>
    <mergeCell ref="A11:E11"/>
  </mergeCells>
  <printOptions/>
  <pageMargins left="0.75" right="0.75" top="1.09375" bottom="1" header="0.5" footer="0.5"/>
  <pageSetup orientation="portrait" paperSize="9" r:id="rId1"/>
  <headerFooter alignWithMargins="0">
    <oddHeader>&amp;RZałącznik nr &amp;A
do uchwały Rady Powiatu w Opatowie nr XXXVI.14.2021
z dnia 29 marca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2021-03-25T12:01:36Z</cp:lastPrinted>
  <dcterms:created xsi:type="dcterms:W3CDTF">2014-11-12T06:55:05Z</dcterms:created>
  <dcterms:modified xsi:type="dcterms:W3CDTF">2021-04-09T08:09:32Z</dcterms:modified>
  <cp:category/>
  <cp:version/>
  <cp:contentType/>
  <cp:contentStatus/>
</cp:coreProperties>
</file>