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<sst xmlns="http://schemas.openxmlformats.org/spreadsheetml/2006/main" count="1231" uniqueCount="528">
  <si>
    <t>w złotych</t>
  </si>
  <si>
    <t>Dział</t>
  </si>
  <si>
    <t>Rozdział</t>
  </si>
  <si>
    <t>Nazwa</t>
  </si>
  <si>
    <t>1</t>
  </si>
  <si>
    <t>2</t>
  </si>
  <si>
    <t>3</t>
  </si>
  <si>
    <t>4</t>
  </si>
  <si>
    <t>5</t>
  </si>
  <si>
    <t>Pozostała działalność</t>
  </si>
  <si>
    <t>700</t>
  </si>
  <si>
    <t>Wydatki budżetu powiatu na 2023 rok</t>
  </si>
  <si>
    <t>Plan</t>
  </si>
  <si>
    <t>Z tego:</t>
  </si>
  <si>
    <t>Wydatki bieżące</t>
  </si>
  <si>
    <t>z tego: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</si>
  <si>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</si>
  <si>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</si>
  <si>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</si>
  <si>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</si>
  <si>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</si>
  <si>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</si>
  <si>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</si>
  <si>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</si>
  <si>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</si>
  <si>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</si>
  <si>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</si>
  <si>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na programy finansowane z udziałem środków, o których mowa w art. 5 ust. 1 pkt 2 i 3,</t>
  </si>
  <si>
    <t>Lp.</t>
  </si>
  <si>
    <t>1.</t>
  </si>
  <si>
    <t>Ogółem</t>
  </si>
  <si>
    <t>2.</t>
  </si>
  <si>
    <t>3.</t>
  </si>
  <si>
    <t>4.</t>
  </si>
  <si>
    <t>5.</t>
  </si>
  <si>
    <t>6.</t>
  </si>
  <si>
    <t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</si>
  <si>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</si>
  <si>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</si>
  <si>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</si>
  <si>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</si>
  <si>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</si>
  <si>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</si>
  <si>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</si>
  <si>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</si>
  <si>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</si>
  <si>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</si>
  <si>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</si>
  <si>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</si>
  <si>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</si>
  <si>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</si>
  <si>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</si>
  <si>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</si>
  <si>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</si>
  <si>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</si>
  <si>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Wydatki razem:</t>
  </si>
  <si>
    <t>wydatki 
jednostek
budżetowych</t>
  </si>
  <si>
    <t>wydatki związane z realizacją ich statutowych zadań;</t>
  </si>
  <si>
    <t>Oświata i wychowanie</t>
  </si>
  <si>
    <t>801</t>
  </si>
  <si>
    <t>§
/
grupa</t>
  </si>
  <si>
    <t>Gospodarka mieszkaniowa</t>
  </si>
  <si>
    <t>70005</t>
  </si>
  <si>
    <t>Gospodarka gruntami i nieruchomościami</t>
  </si>
  <si>
    <t>80195</t>
  </si>
  <si>
    <t xml:space="preserve">D. Inne źródła </t>
  </si>
  <si>
    <t>C. Inne źródła - środki krajowe - kapitał ludzki.</t>
  </si>
  <si>
    <t>B. Środki i dotacje otrzymane od innych jst oraz innych jednostek zaliczanych do sektora finansów publicznych</t>
  </si>
  <si>
    <t>A. Dotacje i środki z budżetu państwa (np. od wojewody, MEN, UKFiS, …)</t>
  </si>
  <si>
    <t>² Wybrać odpowiednie oznaczenie źródła finansowania:</t>
  </si>
  <si>
    <t>¹ Wykazać m.in. środki z Funduszu Dróg Samorządowych i Rządowego Funduszu Inwestycji Lokalnych</t>
  </si>
  <si>
    <t>x</t>
  </si>
  <si>
    <t>wydatki majątkowe</t>
  </si>
  <si>
    <t>wydatki bieżące</t>
  </si>
  <si>
    <t>Starostwo Powiatowe w Opatowie</t>
  </si>
  <si>
    <t xml:space="preserve">A.  
B.
C.
D. </t>
  </si>
  <si>
    <t>Budowa obiektu sportowo - rekreacyjnego na terenie miejscowości Zwola -  utrzymanie trwałości projektu (2019 - 2025)</t>
  </si>
  <si>
    <t>24.</t>
  </si>
  <si>
    <t>Otwarta Strefa Aktywności w Powiecie Opatowskim w miejscowości Sulejów -  utrzymanie trwałości projektu (2020 - 2026)</t>
  </si>
  <si>
    <t>23.</t>
  </si>
  <si>
    <t>Otwarta Strefa Aktywności w Powiecie Opatowskim w miejscowości Niemienice -  utrzymanie trwałości projektu (2020 - 2026)</t>
  </si>
  <si>
    <t>22.</t>
  </si>
  <si>
    <t xml:space="preserve">A.      
B.
C.
D. </t>
  </si>
  <si>
    <t>Zagospodarowanie terenu przy Promenadzie w Opatowie (2022 -2023)</t>
  </si>
  <si>
    <t>21.</t>
  </si>
  <si>
    <t>Rozbudowa oraz przebudowa istniejącego budynku mieszkalnego jednorodzinnego wraz ze zmianą sposobu użytkowania na budynek placówki opiekuńczo - wychowawczej (2019-2023)</t>
  </si>
  <si>
    <t>20.</t>
  </si>
  <si>
    <t xml:space="preserve">A. 1 690 448,31     
B.
C.
D. </t>
  </si>
  <si>
    <t>Przebudowa, zmiana sposobu użytkowania i termomodernizacja budynku w Ciszycy Górnej z przeznaczeniem na prowadzenie placówki opiekuńczo - wychowawczej typu specjalistyczno - terapeutycznego (2021 - 2024)</t>
  </si>
  <si>
    <t>19.</t>
  </si>
  <si>
    <t xml:space="preserve">A. 3 106,00   
B.
C.
D. </t>
  </si>
  <si>
    <t>Projekt ,,Dostępny samorząd - granty'' (2022 - 2023)</t>
  </si>
  <si>
    <t>18.</t>
  </si>
  <si>
    <t>Klub ,,Senior+'' w Ożarowie</t>
  </si>
  <si>
    <t xml:space="preserve">A. 65 280,00    
B.
C.
D. </t>
  </si>
  <si>
    <t>Program wieloletni ,,SENIOR+'' na lata 2015 - 2020 - Klub Senior+ w Ożarowie (2018 - 2025)</t>
  </si>
  <si>
    <t>17.</t>
  </si>
  <si>
    <t>Dzienny Dom ,,Senior+'' w Stodołach-Koloniach</t>
  </si>
  <si>
    <t xml:space="preserve">A.     
B.
C.
D. </t>
  </si>
  <si>
    <t>Program wieloletni ,,SENIOR+'' na lata 2015 - 2020 - Dzienny Dom Senior+ w Stodołach - Koloniach - trwałość projektu (2022 - 2024)</t>
  </si>
  <si>
    <t>16.</t>
  </si>
  <si>
    <t>Dzienny Dom ,,Senior - WIGOR'' w Opatowie</t>
  </si>
  <si>
    <t>Program wieloletni ,,Senior - Wigor'' na lata 2015 - 2020 - trwałość projektu (2021 - 2023)</t>
  </si>
  <si>
    <t>15.</t>
  </si>
  <si>
    <t xml:space="preserve">A.   
B.
C.
D. </t>
  </si>
  <si>
    <t>Przebudowa wraz ze zmianą sposobu użytkowania części pomieszczeń  zlokalizowanych na parterze Budynku C położonego przy ul. Szpitalnej 4 w Opatowie na potrzeby Zakładu Podstawowej Opieki Zdrowotnej (2021-2023)</t>
  </si>
  <si>
    <t>14.</t>
  </si>
  <si>
    <t>Przebudowa pomieszczeń Działu Rehabilitacji na poziomie 0 w Bloku A Szpitala Św. Leona (2021-2023)</t>
  </si>
  <si>
    <t>13.</t>
  </si>
  <si>
    <t>Dostosowanie budynku A Szpitala Św. Leona w Opatowie do przepisów przeciwpożarowych (2022-2023)</t>
  </si>
  <si>
    <t>12.</t>
  </si>
  <si>
    <t>Specjalny Ośrodek Szkolno - Wychowawczy - Centrum Autyzmu i Całościowych Zaburzeń Rozwojowych w Niemienicach</t>
  </si>
  <si>
    <t xml:space="preserve">A. 194 832,00     
B.
C.
D. </t>
  </si>
  <si>
    <t>Program kompleksowego wsparcia dla rodzin ,,Za życiem'' (2022-2026)</t>
  </si>
  <si>
    <t>11.</t>
  </si>
  <si>
    <t xml:space="preserve">A.
B.
C.
D. </t>
  </si>
  <si>
    <t>Przebudowa układu pomieszczeń budynku Starostwa Powiatowego w Opatowie oraz dostosowanie budynku do przepisów przeciwpożarowych (2020-2023)</t>
  </si>
  <si>
    <t>10.</t>
  </si>
  <si>
    <t>Opracowanie Modelu struktury funkcjonalno - przestrzennej wraz z ustaleniami i rekomendacjami w zakresie kształtowania i prowadzenia polityki przestrzennej na obszarze partnerstwa Ziemia Opatowska (2021-2023)</t>
  </si>
  <si>
    <t>9.</t>
  </si>
  <si>
    <t>Projekt ,,e-Geodezja - cyfrowy zasób geodezyjny powiatów: Sandomierskiego, Opatowskiego i Staszowskiego'' (2018-2023)</t>
  </si>
  <si>
    <t>8.</t>
  </si>
  <si>
    <t>Zakup serwera dla Wydziału Geodezji i Kartografii (2022-2023)</t>
  </si>
  <si>
    <t>7.</t>
  </si>
  <si>
    <t xml:space="preserve">A. 154 000,00
B.
C.
D. </t>
  </si>
  <si>
    <t>Modernizacja ewidencji gruntów i budynków obrębu Łopatno gm. Iwaniska, powiat opatowski (2023-2024)</t>
  </si>
  <si>
    <t xml:space="preserve">A. 
B.
C.
D. </t>
  </si>
  <si>
    <t>Modernizacja ewidencji gruntów i budynków dla obrębów Kornacice i Lipowa gm. Opatów w ramach projektu ,,Polska Cyfrowa'' (2022-2023)</t>
  </si>
  <si>
    <t>wydatki majątkowe rozdz. 90019</t>
  </si>
  <si>
    <t>wydatki majątkowe rozdz. 70005</t>
  </si>
  <si>
    <t xml:space="preserve">A.      
B. 11 686,00
C.
D. </t>
  </si>
  <si>
    <t>Projekt ,,Termomodernizacja budynków użyteczności publicznej na terenie Powiatu Opatowskiego'' (2020-2023)</t>
  </si>
  <si>
    <t>70005            90019</t>
  </si>
  <si>
    <t>700           900</t>
  </si>
  <si>
    <t>Termomodernizacja budynków Domu Pomocy Społecznej w Czachowie (2020-2023)</t>
  </si>
  <si>
    <t xml:space="preserve">A. 14 368 500,00     
B.
C.
D. </t>
  </si>
  <si>
    <t>Budowa Świętokrzyskiego Centrum Przedsiębiorczości Rolniczej (2020-2024)</t>
  </si>
  <si>
    <t>Zarząd Dróg Powiatowych w Opatowie</t>
  </si>
  <si>
    <t>Wykonanie dokumentacji projektowej dla zadania pn. „Przebudowa DP nr 1545T Baćkowice - Baranówek - Iwaniska, polegająca na budowie chodnika w miejscowości Baranówek o dł. ok. 1,650 km” (2022-2023)</t>
  </si>
  <si>
    <t>kredyty i pożyczki zaciągnięte na realizację zadania pod refundację wydatków</t>
  </si>
  <si>
    <t>środki wymienione
w art. 5 ust. 1 pkt 2 i 3 u.f.p.</t>
  </si>
  <si>
    <t>dotacje i środki pochodzące z innych  źr.*</t>
  </si>
  <si>
    <t>kredyty
i pożyczki</t>
  </si>
  <si>
    <t xml:space="preserve"> przychody wynikające z rozliczenia środków określ. w art. 5 ust. 1 pkt 2 u.f.p. i dotacji na realizację przedsięw. finans. z udziałem tych środków §906</t>
  </si>
  <si>
    <t>niewykorzystane środki pieniężne na r-ku bieżącym budżetu określone w odrębnych ustawach §905¹</t>
  </si>
  <si>
    <t>dochody własne jst</t>
  </si>
  <si>
    <t>w tym źródła finansowania</t>
  </si>
  <si>
    <t>rok budżetowy 2023 (8+9+10+11)</t>
  </si>
  <si>
    <t>Jednostka org. realizująca zadanie lub koordynująca program</t>
  </si>
  <si>
    <t>Planowane wydatki</t>
  </si>
  <si>
    <t>Łączne nakłady finansowe</t>
  </si>
  <si>
    <t>Nazwa przedsięwzięcia</t>
  </si>
  <si>
    <t>Rozdz.</t>
  </si>
  <si>
    <t>Limity wydatków na wieloletnie przedsięwzięcia planowane do poniesienia w 2023 roku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</si>
  <si>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</si>
  <si>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</si>
  <si>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</si>
  <si>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</si>
  <si>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</si>
  <si>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</si>
  <si>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</si>
  <si>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t xml:space="preserve">Wcześniejsza splata istniejącego długu </t>
    </r>
    <r>
      <rPr>
        <sz val="8"/>
        <rFont val="Calibri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</si>
  <si>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</si>
  <si>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</si>
  <si>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</si>
  <si>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</si>
  <si>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</si>
  <si>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</si>
  <si>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</si>
  <si>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</si>
  <si>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</si>
  <si>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</si>
  <si>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</si>
  <si>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</si>
  <si>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</si>
  <si>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</si>
  <si>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</si>
  <si>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</si>
  <si>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</si>
  <si>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t>Spłaty otrzymanych kredytów krajowych</t>
    </r>
    <r>
      <rPr>
        <sz val="8"/>
        <rFont val="Calibri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</si>
  <si>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</si>
  <si>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</si>
  <si>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</si>
  <si>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</si>
  <si>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</si>
  <si>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</si>
  <si>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</si>
  <si>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t>§ 905</t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</si>
  <si>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</si>
  <si>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t>§ 951</t>
  </si>
  <si>
    <t>Spłaty pożyczek udzielonych</t>
  </si>
  <si>
    <t>§ 950</t>
  </si>
  <si>
    <r>
      <t>Wolne środki</t>
    </r>
    <r>
      <rPr>
        <sz val="8"/>
        <rFont val="Calibri"/>
        <family val="2"/>
      </rPr>
      <t xml:space="preserve"> art. 217 ust. 2 pkt. 6 u.f.p.</t>
    </r>
  </si>
  <si>
    <t>§ 957</t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</si>
  <si>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</si>
  <si>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t>§ 907</t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</si>
  <si>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</si>
  <si>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</si>
  <si>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</si>
  <si>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</si>
  <si>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</si>
  <si>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</si>
  <si>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</si>
  <si>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</si>
  <si>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</si>
  <si>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</si>
  <si>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</si>
  <si>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</si>
  <si>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</si>
  <si>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t>Pożyczki</t>
    </r>
    <r>
      <rPr>
        <sz val="8"/>
        <rFont val="Calibri"/>
        <family val="2"/>
      </rPr>
      <t xml:space="preserve"> zaciągnięte na rynku krajowym</t>
    </r>
  </si>
  <si>
    <r>
      <t>Kredyty</t>
    </r>
    <r>
      <rPr>
        <sz val="8"/>
        <rFont val="Calibri"/>
        <family val="2"/>
      </rPr>
      <t xml:space="preserve"> zaciągnięte na rynku krajowym, w tym:</t>
    </r>
  </si>
  <si>
    <t>Przychody ogółem:</t>
  </si>
  <si>
    <t>Kwota 2023 r.</t>
  </si>
  <si>
    <t>Klasyfikacja §</t>
  </si>
  <si>
    <t>Treść</t>
  </si>
  <si>
    <t>Przychody i rozchody budżetu w 2023 r.</t>
  </si>
  <si>
    <t>750</t>
  </si>
  <si>
    <t>Administracja publiczna</t>
  </si>
  <si>
    <t>75020</t>
  </si>
  <si>
    <t>Starostwa powiatowe</t>
  </si>
  <si>
    <t>Rozbudowa budynku użyteczności publicznej - budowa szybu windowego przy ul. Szpitalnej 4 (D) (2023-2024)</t>
  </si>
  <si>
    <t>25.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</si>
  <si>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</si>
  <si>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</si>
  <si>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</si>
  <si>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</si>
  <si>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</si>
  <si>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>Zakup samochodu ciężarowego 2 lub 3 osiowego</t>
  </si>
  <si>
    <t xml:space="preserve">A. 
B.
C. 
D. </t>
  </si>
  <si>
    <t>Zarząd Dróg Powiatowych  w Opatowie</t>
  </si>
  <si>
    <t>Przebudowa DP nr 1540T Dziewiątle-Wola Jastrzębska-Iwaniska w m. Jastrzębska Wola polegająca na budowie zatoki autobusowej i chodnika o łącznej dł. 0,152 km</t>
  </si>
  <si>
    <t xml:space="preserve">A.
B.
C. 
D. 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</si>
  <si>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</si>
  <si>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</si>
  <si>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</si>
  <si>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 xml:space="preserve">A. 1 000 514
B.
C. 
D.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</si>
  <si>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</si>
  <si>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</si>
  <si>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</si>
  <si>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>Przebudowa przejść dla pieszych na skrzyżowaniu drogi powiatowej nr 0720T i 0722T w m. Mydłów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</si>
  <si>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</si>
  <si>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</si>
  <si>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</si>
  <si>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</si>
  <si>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</si>
  <si>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</si>
  <si>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</si>
  <si>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</si>
  <si>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</si>
  <si>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</si>
  <si>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</si>
  <si>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</si>
  <si>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</si>
  <si>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t>Projekt ,,Przebudowa drogi powiatowej Nr 1533T Zochcin – Sadowie – droga krajowa Nr 9 w m. Sadowie od km 0+876 do km 1+626 polegająca na budowie drogi dla pieszych i rowerów na odcinku o dł. 0,750 km w ramach realizacji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</si>
  <si>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Opracowanie dokumentacji projektowej dotyczącej wykonania wiaty jako Miejsca Obsługi Rowerzystów w ramach projektu strategicznego Partnerstwa Ziemia Opatowska pod roboczym tytułem ,,Historia ze smakiem''</t>
  </si>
  <si>
    <t>26.</t>
  </si>
  <si>
    <t>Zakup licencji dla urządzenia serii TZ400 na 3 lata z wymianą urządzenia TZ400 na nowe urządzenie TZ470</t>
  </si>
  <si>
    <t>28.</t>
  </si>
  <si>
    <t>29.</t>
  </si>
  <si>
    <t>Zakup samochodu do przewozu osób niepełnosprawnych w ramach projektu ,,Bezpieczna droga - nowy środek transportu dla mieszkańców Domu Pomocy Społecznej w Sobowie</t>
  </si>
  <si>
    <t>Dom Pomocy Społecznej w Sobowie</t>
  </si>
  <si>
    <t>30.</t>
  </si>
  <si>
    <t>Zakup i montaż klimatyzatorów w pomieszczeniach PUP w Opatowie</t>
  </si>
  <si>
    <t>Powiatowy Urząd  Pracy w Opatowie</t>
  </si>
  <si>
    <t>31.</t>
  </si>
  <si>
    <t>Opracowanie dokumentacji projektowej na zadanie pn. ,,Termomodernizacja budynku SOSW w Jałowęsach''</t>
  </si>
  <si>
    <t>Specjalny Ośrodek Szkolno - Wychowawczy w Jałowęsach</t>
  </si>
  <si>
    <t>Razem</t>
  </si>
  <si>
    <t>* Wybrać odpowiednie oznaczenie źródła finansowania:</t>
  </si>
  <si>
    <t xml:space="preserve">C. Inne źródła </t>
  </si>
  <si>
    <t>Wykonanie dokumentacji projektowej dla zadania "Przebudowa części parteru budynku Zespołu Szkół Nr 2 w Opatowie ze zmianą sposobu użytkowania na bursę szkolną"</t>
  </si>
  <si>
    <t>Zespół Szkół w Ożarowie im. Marii Skłodowskiej - Curie</t>
  </si>
  <si>
    <t>Przebudowa przyziemia szkoły wraz z izolacją ścian, wymianą szachtów okiennych i przebudową kanalizacji deszczowej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</si>
  <si>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</si>
  <si>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</si>
  <si>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</si>
  <si>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</si>
  <si>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</si>
  <si>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</si>
  <si>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</si>
  <si>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2023 r.</t>
  </si>
  <si>
    <t>Dotacje ogółem</t>
  </si>
  <si>
    <t>§</t>
  </si>
  <si>
    <t>w  złotych</t>
  </si>
  <si>
    <t>Dochody i wydatki związane z realizacją zadań z zakresu administracji rządowej i innych zadań zleconych odrębnymi ustawami w 2023 r.</t>
  </si>
  <si>
    <t>Zespół Szkół w Ożarowie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</si>
  <si>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</si>
  <si>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</si>
  <si>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</si>
  <si>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</si>
  <si>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</si>
  <si>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</si>
  <si>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</si>
  <si>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2023 roku</t>
  </si>
  <si>
    <t>Rehabilitacja zawodowa i społeczna osób niepełnosprawnych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</si>
  <si>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</si>
  <si>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</si>
  <si>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</si>
  <si>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</si>
  <si>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Działalność oświatowa, związana z kształceniem, wychowaniem i opieką nad dziećmi i uczniami będącymi obywatelami Ukrainy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</si>
  <si>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</si>
  <si>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</si>
  <si>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</si>
  <si>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</si>
  <si>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</si>
  <si>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</si>
  <si>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</si>
  <si>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Dotacje podmiotowe w 2023 roku</t>
  </si>
  <si>
    <t>Umowa na korzystanie z systemu LEX (2023-2024)</t>
  </si>
  <si>
    <t>(* kol 2 do wykorzystania fakultatywnego)</t>
  </si>
  <si>
    <t>5 813 746,28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</si>
  <si>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</si>
  <si>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</si>
  <si>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</si>
  <si>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5 769 262,00</t>
  </si>
  <si>
    <t>razem:</t>
  </si>
  <si>
    <t>majątkowe</t>
  </si>
  <si>
    <t>44 484,28</t>
  </si>
  <si>
    <t>bieżące</t>
  </si>
  <si>
    <t>Wpływy z różnych dochodów</t>
  </si>
  <si>
    <t>0970</t>
  </si>
  <si>
    <t>Specjalne ośrodki szkolno-wychowawcze</t>
  </si>
  <si>
    <t>85403</t>
  </si>
  <si>
    <t>Edukacyjna opieka wychowawcza</t>
  </si>
  <si>
    <t>854</t>
  </si>
  <si>
    <t>Domy pomocy społecznej</t>
  </si>
  <si>
    <t>85202</t>
  </si>
  <si>
    <t>Pomoc społeczna</t>
  </si>
  <si>
    <t>852</t>
  </si>
  <si>
    <t>Środki z Funduszu Pomocy na finansowanie lub dofinansowanie zadań bieżących w zakresie pomocy obywatelom Ukrainy</t>
  </si>
  <si>
    <t>2100</t>
  </si>
  <si>
    <t>Różne rozliczenia finansowe</t>
  </si>
  <si>
    <t>75814</t>
  </si>
  <si>
    <t>Różne rozliczenia</t>
  </si>
  <si>
    <t>758</t>
  </si>
  <si>
    <t>60014</t>
  </si>
  <si>
    <t>600</t>
  </si>
  <si>
    <t>Plan po zmianach 
(5+6+7)</t>
  </si>
  <si>
    <t>Zwiększenie</t>
  </si>
  <si>
    <t>Zmniejszenie</t>
  </si>
  <si>
    <t>Plan przed zmianą</t>
  </si>
  <si>
    <t>Dochody budżetu powiatu na 2023 rok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</si>
  <si>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</si>
  <si>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</si>
  <si>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</si>
  <si>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</si>
  <si>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</si>
  <si>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</si>
  <si>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</si>
  <si>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,,Dostępny samorząd - granty''</t>
  </si>
  <si>
    <t>Działanie 2.18 Wysokiej jakości usługi administracyjne</t>
  </si>
  <si>
    <t>Wartość zadania:</t>
  </si>
  <si>
    <t>85395</t>
  </si>
  <si>
    <t>853</t>
  </si>
  <si>
    <t>2022-2023</t>
  </si>
  <si>
    <t>Program Operacyjny Wiedza Edukacja Rozwój 2014 - 2020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</si>
  <si>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</si>
  <si>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</si>
  <si>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</si>
  <si>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</si>
  <si>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2018-2023</t>
  </si>
  <si>
    <t>Regionalny Program Operacyjny Województwa Świętokrzyskiego na lata 2014 - 2020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</si>
  <si>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</si>
  <si>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</si>
  <si>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</si>
  <si>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</si>
  <si>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</si>
  <si>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2020-2023</t>
  </si>
  <si>
    <t>Działanie 6.5 Rewitalizacja obszarów miejskich i wiejskich</t>
  </si>
  <si>
    <t>Oś priorytetowa 6. Rozwój miast</t>
  </si>
  <si>
    <t>kwota</t>
  </si>
  <si>
    <t>źródło</t>
  </si>
  <si>
    <t>Wydatki w roku budżetowym 2023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</si>
  <si>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</si>
  <si>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</si>
  <si>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</si>
  <si>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</si>
  <si>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2023 rok</t>
  </si>
  <si>
    <t>58 307 098,00</t>
  </si>
  <si>
    <t>1 553 448,00</t>
  </si>
  <si>
    <t>553 448,00</t>
  </si>
  <si>
    <t>80115</t>
  </si>
  <si>
    <t>Technika</t>
  </si>
  <si>
    <t>80120</t>
  </si>
  <si>
    <t>Licea ogólnokształcące</t>
  </si>
  <si>
    <t>0960</t>
  </si>
  <si>
    <t>Wpływy z otrzymanych spadków, zapisów i darowizn w postaci pieniężnej</t>
  </si>
  <si>
    <t>Pozostałe zadania w zakresie polityki społecznej</t>
  </si>
  <si>
    <t>1 932 782,30</t>
  </si>
  <si>
    <t>2 549,00</t>
  </si>
  <si>
    <t>2110</t>
  </si>
  <si>
    <t>Dotacja celowa otrzymana z budżetu państwa na zadania bieżące z zakresu administracji rządowej oraz inne zadania zlecone ustawami realizowane przez powiat</t>
  </si>
  <si>
    <t>883 207,00</t>
  </si>
  <si>
    <t>782 502,00</t>
  </si>
  <si>
    <t>0830</t>
  </si>
  <si>
    <t>Wpływy z usług</t>
  </si>
  <si>
    <t>105 040,00</t>
  </si>
  <si>
    <t>664 912,00</t>
  </si>
  <si>
    <t>85406</t>
  </si>
  <si>
    <t>Poradnie psychologiczno-pedagogiczne, w tym poradnie specjalistyczne</t>
  </si>
  <si>
    <t>85410</t>
  </si>
  <si>
    <t>Internaty i bursy szkolne</t>
  </si>
  <si>
    <t>754</t>
  </si>
  <si>
    <t>Bezpieczeństwo publiczne i ochrona przeciwpożarowa</t>
  </si>
  <si>
    <t>75411</t>
  </si>
  <si>
    <t>Komendy powiatowe Państwowej Straży Pożarnej</t>
  </si>
  <si>
    <t>80102</t>
  </si>
  <si>
    <t>Szkoły podstawowe specjalne</t>
  </si>
  <si>
    <t>80117</t>
  </si>
  <si>
    <t>Branżowe szkoły I i II stopnia</t>
  </si>
  <si>
    <t>80148</t>
  </si>
  <si>
    <t>Stołówki szkolne i przedszkolne</t>
  </si>
  <si>
    <t>27.</t>
  </si>
  <si>
    <t>29 885 958,16</t>
  </si>
  <si>
    <t>27 964 678,00</t>
  </si>
  <si>
    <t>362 448,00</t>
  </si>
  <si>
    <t>118 756 617,74</t>
  </si>
  <si>
    <t>25 328 724,31</t>
  </si>
  <si>
    <t>144 085 342,05</t>
  </si>
  <si>
    <t>Wykonanie dokumentacji projektowej dla zadania pn „Przebudowa drogi powiatowej nr 1567T w m. Stodoły Kolonia, Łopata w km ok. 0 + 000 – 0+374, 2+858-3+483 o łącznej dł. ok. 0,999 km</t>
  </si>
  <si>
    <t xml:space="preserve">A. 2 500 000,00
B.
C.
D. </t>
  </si>
  <si>
    <t xml:space="preserve">Przebudowa pomieszczeń pod potrzeby stworzenia 20 miejsc zamieszkania zbiorowego obywateli Ukrainy, o których mowa w art. 1 ust. 1 ustawy z dnia 12 marca 2022 r. o pomocy obywatelom Ukrainy w związku z konfliktem zbrojnym na terytorium tego państwa (Dz. z 2023 r. poz. 103, z późń. zm.) </t>
  </si>
  <si>
    <t>32.</t>
  </si>
  <si>
    <t>Dom Pomocy Społecznej w Zochcinku</t>
  </si>
  <si>
    <t>Zakup centrali telefonicznej</t>
  </si>
  <si>
    <t>Wykonanie instalacji przyzywowej bezprzewodowej w Budynku A DPS w Zochcinku (2023-2024)</t>
  </si>
  <si>
    <t>Przystosowanie łazienek, wymiana stolarki drzwiowej i posadzek w ciągach komunikacyjnych dla osób niepełnosprawnych w WTZ Nr 1 w Opatowie (2023-2024)</t>
  </si>
  <si>
    <t>Dom Pomocy Społecznej w Czachowie</t>
  </si>
  <si>
    <t>Powiatowy Środowiskowy Dom Samopomocy typu A, B, C, D  w Opatowie</t>
  </si>
  <si>
    <t xml:space="preserve">A. 135 000
B.
C. 
D. </t>
  </si>
  <si>
    <t>Wymiana pokrycia dachowego wiaty garażowej</t>
  </si>
  <si>
    <t>Przystosowanie ciągów komunikacyjnych do korzystania przez osoby niepełnosprawne z wymianą drzwi wewnętrznych (2023-2024)</t>
  </si>
  <si>
    <t xml:space="preserve">A. 3 686,42  
B.
C.
D. </t>
  </si>
  <si>
    <t>33.</t>
  </si>
  <si>
    <t>34.</t>
  </si>
  <si>
    <t>5 603 907,00</t>
  </si>
  <si>
    <t>12 000,00</t>
  </si>
  <si>
    <t>5 615 907,00</t>
  </si>
  <si>
    <t>0940</t>
  </si>
  <si>
    <t>Wpływy z rozliczeń/zwrotów z lat ubiegłych</t>
  </si>
  <si>
    <t>117 983,42</t>
  </si>
  <si>
    <t>58 425 081,42</t>
  </si>
  <si>
    <t>1 671 431,42</t>
  </si>
  <si>
    <t>0920</t>
  </si>
  <si>
    <t>Wpływy z pozostałych odsetek</t>
  </si>
  <si>
    <t>1 000 000,00</t>
  </si>
  <si>
    <t>6 290,42</t>
  </si>
  <si>
    <t>1 006 290,42</t>
  </si>
  <si>
    <t>111 693,00</t>
  </si>
  <si>
    <t>665 141,00</t>
  </si>
  <si>
    <t>180 279,36</t>
  </si>
  <si>
    <t>30 066 237,52</t>
  </si>
  <si>
    <t>180 000,00</t>
  </si>
  <si>
    <t>28 144 678,00</t>
  </si>
  <si>
    <t>22 341 578,00</t>
  </si>
  <si>
    <t>100 000,00</t>
  </si>
  <si>
    <t>22 441 578,00</t>
  </si>
  <si>
    <t>80 000,00</t>
  </si>
  <si>
    <t>442 448,00</t>
  </si>
  <si>
    <t>85203</t>
  </si>
  <si>
    <t>Ośrodki wsparcia</t>
  </si>
  <si>
    <t>1 760 428,16</t>
  </si>
  <si>
    <t>279,36</t>
  </si>
  <si>
    <t>1 760 707,52</t>
  </si>
  <si>
    <t>1 531 172,16</t>
  </si>
  <si>
    <t>1 531 451,52</t>
  </si>
  <si>
    <t>7 001,00</t>
  </si>
  <si>
    <t>1 939 783,30</t>
  </si>
  <si>
    <t>9 550,00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</si>
  <si>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</si>
  <si>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</si>
  <si>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2 148,00</t>
  </si>
  <si>
    <t>5 900,00</t>
  </si>
  <si>
    <t>8 048,00</t>
  </si>
  <si>
    <t>2059</t>
  </si>
  <si>
    <t>401,00</t>
  </si>
  <si>
    <t>1 101,00</t>
  </si>
  <si>
    <t>1 502,00</t>
  </si>
  <si>
    <t>80 518,00</t>
  </si>
  <si>
    <t>963 725,00</t>
  </si>
  <si>
    <t>863 020,00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</si>
  <si>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</si>
  <si>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</si>
  <si>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3 250,00</t>
  </si>
  <si>
    <t>4 550,00</t>
  </si>
  <si>
    <t>7 800,00</t>
  </si>
  <si>
    <t>3 400,00</t>
  </si>
  <si>
    <t>108 440,00</t>
  </si>
  <si>
    <t>5 015,00</t>
  </si>
  <si>
    <t>5 000,00</t>
  </si>
  <si>
    <t>10 015,00</t>
  </si>
  <si>
    <t>67 568,00</t>
  </si>
  <si>
    <t>732 480,00</t>
  </si>
  <si>
    <t>397 781,78</t>
  </si>
  <si>
    <t>119 154 399,52</t>
  </si>
  <si>
    <t>51 485,28</t>
  </si>
  <si>
    <t>135 000,00</t>
  </si>
  <si>
    <t>6350</t>
  </si>
  <si>
    <t>Środki otrzymane z państwowych funduszy celowych na finansowanie lub dofinansowanie kosztów realizacji inwestycji i zakupów inwestycyjnych jednostek sektora finansów publicznych</t>
  </si>
  <si>
    <t>17 207,00</t>
  </si>
  <si>
    <t>-7 001,00</t>
  </si>
  <si>
    <t>10 206,00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</si>
  <si>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</si>
  <si>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</si>
  <si>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14 502,00</t>
  </si>
  <si>
    <t>-5 900,00</t>
  </si>
  <si>
    <t>8 602,00</t>
  </si>
  <si>
    <t>6259</t>
  </si>
  <si>
    <t>2 705,00</t>
  </si>
  <si>
    <t>-1 101,00</t>
  </si>
  <si>
    <t>1 604,00</t>
  </si>
  <si>
    <t>25 456 723,31</t>
  </si>
  <si>
    <t>5 762 261,00</t>
  </si>
  <si>
    <t>532 781,78</t>
  </si>
  <si>
    <t>144 611 122,83</t>
  </si>
  <si>
    <t>80146</t>
  </si>
  <si>
    <t>Dokształcanie i doskonalenie nauczycieli</t>
  </si>
  <si>
    <t>851</t>
  </si>
  <si>
    <t>Ochrona zdrowia</t>
  </si>
  <si>
    <t>85195</t>
  </si>
  <si>
    <t>85295</t>
  </si>
  <si>
    <t>85333</t>
  </si>
  <si>
    <t>Powiatowe urzędy pracy</t>
  </si>
  <si>
    <t>85446</t>
  </si>
  <si>
    <t>Załącznik Nr 1                                                                                                          do uchwały Rady Powiatu w Opatowie Nr LXXXI.60.2023                                                                           z dnia 14 lipca 2023 r.</t>
  </si>
  <si>
    <t xml:space="preserve">                          Załącznik Nr 2                                                                                                      do uchwały Rady Powiatu w Opatowie Nr LXXXI.60.2023                                                z dnia 14 lipca 2023 r.</t>
  </si>
  <si>
    <t>Załącznik Nr 3                                                                                                                                do uchwały Rady Powiatu w Opatowie nr LXXXI.60.2023                                                     z dnia 14 lipca 2023 r.</t>
  </si>
  <si>
    <t xml:space="preserve">Załącznik nr 5                                                                                                     do uchwały Rady Powiatu w Opatowie nr LXXXI.60.2023                                                     z dnia 14 lipca 2023 r.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</si>
</sst>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&quot;- &quot;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\ _z_ł_-;\-* #,##0.0\ _z_ł_-;_-* &quot;- &quot;_z_ł_-;_-@_-"/>
    <numFmt numFmtId="174" formatCode="_-* #,##0.00\ _z_ł_-;\-* #,##0.00\ _z_ł_-;_-* &quot;- &quot;_z_ł_-;_-@_-"/>
  </numFmts>
  <fonts count="9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5"/>
      <color indexed="8"/>
      <name val="Arial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0"/>
      <name val="Times New Roman CE"/>
      <family val="1"/>
    </font>
    <font>
      <i/>
      <sz val="8"/>
      <name val="Calibri"/>
      <family val="2"/>
    </font>
    <font>
      <sz val="7"/>
      <name val="Arial CE"/>
      <family val="2"/>
    </font>
    <font>
      <b/>
      <sz val="7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5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3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316">
    <xf numFmtId="0" fontId="0" fillId="0" borderId="0" xfId="0" applyAlignment="1">
      <alignment vertical="top"/>
    </xf>
    <xf numFmtId="0" fontId="2" fillId="0" borderId="0" xfId="54">
      <alignment/>
      <protection/>
    </xf>
    <xf numFmtId="0" fontId="6" fillId="33" borderId="0" xfId="54" applyFont="1" applyFill="1" applyAlignment="1">
      <alignment vertical="center"/>
      <protection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1" fontId="12" fillId="34" borderId="0" xfId="53" applyNumberFormat="1" applyFont="1" applyFill="1" applyAlignment="1" applyProtection="1">
      <alignment horizontal="center" vertical="center" wrapText="1" shrinkToFit="1"/>
      <protection locked="0"/>
    </xf>
    <xf numFmtId="0" fontId="12" fillId="0" borderId="0" xfId="53" applyNumberFormat="1" applyFont="1" applyFill="1" applyBorder="1" applyAlignment="1" applyProtection="1">
      <alignment/>
      <protection locked="0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166" fontId="3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166" fontId="4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165" fontId="4" fillId="0" borderId="0" xfId="52" applyNumberFormat="1" applyFont="1" applyFill="1" applyBorder="1" applyAlignment="1" applyProtection="1">
      <alignment horizontal="left"/>
      <protection locked="0"/>
    </xf>
    <xf numFmtId="166" fontId="1" fillId="0" borderId="0" xfId="52" applyNumberFormat="1" applyFont="1" applyFill="1" applyBorder="1" applyAlignment="1" applyProtection="1">
      <alignment horizontal="left"/>
      <protection locked="0"/>
    </xf>
    <xf numFmtId="0" fontId="7" fillId="33" borderId="0" xfId="54" applyFont="1" applyFill="1" applyAlignment="1">
      <alignment vertical="center" wrapText="1"/>
      <protection/>
    </xf>
    <xf numFmtId="3" fontId="7" fillId="33" borderId="0" xfId="54" applyNumberFormat="1" applyFont="1" applyFill="1" applyAlignment="1">
      <alignment vertical="center" wrapText="1"/>
      <protection/>
    </xf>
    <xf numFmtId="0" fontId="3" fillId="35" borderId="0" xfId="52" applyNumberFormat="1" applyFont="1" applyFill="1" applyBorder="1" applyAlignment="1" applyProtection="1">
      <alignment horizontal="left"/>
      <protection locked="0"/>
    </xf>
    <xf numFmtId="49" fontId="22" fillId="36" borderId="10" xfId="54" applyNumberFormat="1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center" vertical="center" wrapText="1"/>
      <protection/>
    </xf>
    <xf numFmtId="49" fontId="23" fillId="36" borderId="10" xfId="54" applyNumberFormat="1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vertical="center" wrapText="1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23" fillId="36" borderId="10" xfId="54" applyFont="1" applyFill="1" applyBorder="1" applyAlignment="1">
      <alignment vertical="center" wrapText="1"/>
      <protection/>
    </xf>
    <xf numFmtId="49" fontId="23" fillId="35" borderId="11" xfId="54" applyNumberFormat="1" applyFont="1" applyFill="1" applyBorder="1" applyAlignment="1">
      <alignment vertical="center" wrapText="1"/>
      <protection/>
    </xf>
    <xf numFmtId="165" fontId="7" fillId="35" borderId="11" xfId="54" applyNumberFormat="1" applyFont="1" applyFill="1" applyBorder="1" applyAlignment="1">
      <alignment horizontal="center" vertical="center" wrapText="1"/>
      <protection/>
    </xf>
    <xf numFmtId="0" fontId="7" fillId="35" borderId="11" xfId="54" applyFont="1" applyFill="1" applyBorder="1" applyAlignment="1">
      <alignment vertical="center" wrapText="1"/>
      <protection/>
    </xf>
    <xf numFmtId="0" fontId="7" fillId="35" borderId="11" xfId="54" applyFont="1" applyFill="1" applyBorder="1" applyAlignment="1">
      <alignment horizontal="center" vertical="center" wrapText="1"/>
      <protection/>
    </xf>
    <xf numFmtId="164" fontId="23" fillId="35" borderId="11" xfId="54" applyNumberFormat="1" applyFont="1" applyFill="1" applyBorder="1" applyAlignment="1">
      <alignment vertical="center" wrapText="1"/>
      <protection/>
    </xf>
    <xf numFmtId="164" fontId="7" fillId="35" borderId="11" xfId="54" applyNumberFormat="1" applyFont="1" applyFill="1" applyBorder="1" applyAlignment="1">
      <alignment horizontal="center" vertical="center" wrapText="1"/>
      <protection/>
    </xf>
    <xf numFmtId="164" fontId="7" fillId="35" borderId="12" xfId="54" applyNumberFormat="1" applyFont="1" applyFill="1" applyBorder="1" applyAlignment="1">
      <alignment horizontal="left" vertical="center" wrapText="1"/>
      <protection/>
    </xf>
    <xf numFmtId="164" fontId="7" fillId="35" borderId="13" xfId="54" applyNumberFormat="1" applyFont="1" applyFill="1" applyBorder="1" applyAlignment="1">
      <alignment horizontal="left" vertical="center" wrapText="1"/>
      <protection/>
    </xf>
    <xf numFmtId="165" fontId="7" fillId="35" borderId="14" xfId="54" applyNumberFormat="1" applyFont="1" applyFill="1" applyBorder="1" applyAlignment="1">
      <alignment horizontal="center" vertical="center" wrapText="1"/>
      <protection/>
    </xf>
    <xf numFmtId="0" fontId="23" fillId="35" borderId="0" xfId="0" applyFont="1" applyFill="1" applyAlignment="1" applyProtection="1">
      <alignment horizontal="left" vertical="center" wrapText="1"/>
      <protection locked="0"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6" borderId="0" xfId="0" applyFont="1" applyFill="1" applyAlignment="1" applyProtection="1">
      <alignment horizontal="left" vertical="center" wrapText="1"/>
      <protection locked="0"/>
    </xf>
    <xf numFmtId="166" fontId="23" fillId="36" borderId="10" xfId="54" applyNumberFormat="1" applyFont="1" applyFill="1" applyBorder="1" applyAlignment="1">
      <alignment horizontal="center" vertical="center" wrapText="1"/>
      <protection/>
    </xf>
    <xf numFmtId="167" fontId="24" fillId="36" borderId="10" xfId="54" applyNumberFormat="1" applyFont="1" applyFill="1" applyBorder="1" applyAlignment="1">
      <alignment horizontal="left" vertical="center" wrapText="1"/>
      <protection/>
    </xf>
    <xf numFmtId="49" fontId="15" fillId="35" borderId="11" xfId="54" applyNumberFormat="1" applyFont="1" applyFill="1" applyBorder="1" applyAlignment="1">
      <alignment vertical="center" wrapText="1"/>
      <protection/>
    </xf>
    <xf numFmtId="165" fontId="4" fillId="35" borderId="11" xfId="54" applyNumberFormat="1" applyFont="1" applyFill="1" applyBorder="1" applyAlignment="1">
      <alignment horizontal="center" vertical="center" wrapText="1"/>
      <protection/>
    </xf>
    <xf numFmtId="0" fontId="4" fillId="35" borderId="11" xfId="54" applyFont="1" applyFill="1" applyBorder="1" applyAlignment="1">
      <alignment vertical="center" wrapText="1"/>
      <protection/>
    </xf>
    <xf numFmtId="0" fontId="4" fillId="35" borderId="11" xfId="54" applyFont="1" applyFill="1" applyBorder="1" applyAlignment="1">
      <alignment horizontal="center" vertical="center" wrapText="1"/>
      <protection/>
    </xf>
    <xf numFmtId="174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0" xfId="52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54" applyFont="1" applyFill="1" applyAlignment="1">
      <alignment vertical="center" wrapText="1"/>
      <protection/>
    </xf>
    <xf numFmtId="0" fontId="6" fillId="33" borderId="0" xfId="52" applyNumberFormat="1" applyFont="1" applyFill="1" applyBorder="1" applyAlignment="1" applyProtection="1">
      <alignment horizontal="left"/>
      <protection locked="0"/>
    </xf>
    <xf numFmtId="0" fontId="2" fillId="33" borderId="0" xfId="54" applyFill="1" applyAlignment="1">
      <alignment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167" fontId="11" fillId="33" borderId="10" xfId="54" applyNumberFormat="1" applyFont="1" applyFill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/>
      <protection/>
    </xf>
    <xf numFmtId="0" fontId="8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vertical="center" wrapText="1"/>
      <protection/>
    </xf>
    <xf numFmtId="167" fontId="16" fillId="33" borderId="10" xfId="54" applyNumberFormat="1" applyFont="1" applyFill="1" applyBorder="1" applyAlignment="1">
      <alignment vertical="center"/>
      <protection/>
    </xf>
    <xf numFmtId="0" fontId="7" fillId="0" borderId="10" xfId="54" applyFont="1" applyBorder="1" applyAlignment="1">
      <alignment vertical="center"/>
      <protection/>
    </xf>
    <xf numFmtId="167" fontId="11" fillId="36" borderId="10" xfId="54" applyNumberFormat="1" applyFont="1" applyFill="1" applyBorder="1" applyAlignment="1">
      <alignment vertical="center"/>
      <protection/>
    </xf>
    <xf numFmtId="0" fontId="16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vertical="center"/>
      <protection/>
    </xf>
    <xf numFmtId="0" fontId="19" fillId="0" borderId="0" xfId="54" applyFont="1">
      <alignment/>
      <protection/>
    </xf>
    <xf numFmtId="0" fontId="20" fillId="33" borderId="0" xfId="54" applyFont="1" applyFill="1" applyAlignment="1">
      <alignment horizontal="right" vertical="top"/>
      <protection/>
    </xf>
    <xf numFmtId="0" fontId="10" fillId="33" borderId="0" xfId="54" applyFont="1" applyFill="1" applyAlignment="1">
      <alignment horizontal="left" vertical="center"/>
      <protection/>
    </xf>
    <xf numFmtId="0" fontId="2" fillId="33" borderId="0" xfId="54" applyFill="1">
      <alignment/>
      <protection/>
    </xf>
    <xf numFmtId="0" fontId="65" fillId="0" borderId="0" xfId="54" applyFont="1" applyAlignment="1">
      <alignment vertical="center"/>
      <protection/>
    </xf>
    <xf numFmtId="0" fontId="2" fillId="0" borderId="0" xfId="54" applyAlignment="1">
      <alignment vertical="center"/>
      <protection/>
    </xf>
    <xf numFmtId="0" fontId="8" fillId="36" borderId="15" xfId="54" applyFont="1" applyFill="1" applyBorder="1" applyAlignment="1">
      <alignment horizontal="center" vertical="center" wrapText="1"/>
      <protection/>
    </xf>
    <xf numFmtId="0" fontId="24" fillId="36" borderId="10" xfId="54" applyFont="1" applyFill="1" applyBorder="1" applyAlignment="1">
      <alignment horizontal="center" vertical="center"/>
      <protection/>
    </xf>
    <xf numFmtId="0" fontId="7" fillId="35" borderId="16" xfId="0" applyFont="1" applyFill="1" applyBorder="1" applyAlignment="1">
      <alignment vertical="center" wrapText="1"/>
    </xf>
    <xf numFmtId="3" fontId="7" fillId="35" borderId="17" xfId="0" applyNumberFormat="1" applyFont="1" applyFill="1" applyBorder="1" applyAlignment="1">
      <alignment horizontal="center" vertical="center" wrapText="1"/>
    </xf>
    <xf numFmtId="167" fontId="23" fillId="36" borderId="10" xfId="54" applyNumberFormat="1" applyFont="1" applyFill="1" applyBorder="1" applyAlignment="1">
      <alignment vertical="center"/>
      <protection/>
    </xf>
    <xf numFmtId="167" fontId="23" fillId="36" borderId="10" xfId="54" applyNumberFormat="1" applyFont="1" applyFill="1" applyBorder="1" applyAlignment="1">
      <alignment vertical="center" wrapText="1"/>
      <protection/>
    </xf>
    <xf numFmtId="167" fontId="23" fillId="36" borderId="10" xfId="54" applyNumberFormat="1" applyFont="1" applyFill="1" applyBorder="1" applyAlignment="1">
      <alignment horizontal="left" vertical="center" wrapText="1"/>
      <protection/>
    </xf>
    <xf numFmtId="0" fontId="7" fillId="35" borderId="18" xfId="0" applyFont="1" applyFill="1" applyBorder="1" applyAlignment="1">
      <alignment vertical="center" wrapText="1"/>
    </xf>
    <xf numFmtId="3" fontId="7" fillId="35" borderId="19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23" fillId="35" borderId="18" xfId="0" applyFont="1" applyFill="1" applyBorder="1" applyAlignment="1">
      <alignment vertical="center" wrapText="1"/>
    </xf>
    <xf numFmtId="167" fontId="7" fillId="36" borderId="10" xfId="54" applyNumberFormat="1" applyFont="1" applyFill="1" applyBorder="1" applyAlignment="1">
      <alignment vertical="center" wrapText="1"/>
      <protection/>
    </xf>
    <xf numFmtId="167" fontId="7" fillId="36" borderId="10" xfId="54" applyNumberFormat="1" applyFont="1" applyFill="1" applyBorder="1" applyAlignment="1">
      <alignment vertical="center"/>
      <protection/>
    </xf>
    <xf numFmtId="167" fontId="8" fillId="36" borderId="10" xfId="54" applyNumberFormat="1" applyFont="1" applyFill="1" applyBorder="1" applyAlignment="1">
      <alignment vertical="center"/>
      <protection/>
    </xf>
    <xf numFmtId="167" fontId="22" fillId="36" borderId="10" xfId="54" applyNumberFormat="1" applyFont="1" applyFill="1" applyBorder="1" applyAlignment="1">
      <alignment vertical="center"/>
      <protection/>
    </xf>
    <xf numFmtId="167" fontId="22" fillId="36" borderId="10" xfId="54" applyNumberFormat="1" applyFont="1" applyFill="1" applyBorder="1" applyAlignment="1">
      <alignment vertical="center" wrapText="1"/>
      <protection/>
    </xf>
    <xf numFmtId="0" fontId="22" fillId="36" borderId="10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67" fontId="7" fillId="0" borderId="0" xfId="54" applyNumberFormat="1" applyFont="1" applyAlignment="1">
      <alignment vertical="center"/>
      <protection/>
    </xf>
    <xf numFmtId="167" fontId="2" fillId="0" borderId="0" xfId="54" applyNumberFormat="1" applyAlignment="1">
      <alignment vertical="center"/>
      <protection/>
    </xf>
    <xf numFmtId="0" fontId="9" fillId="33" borderId="0" xfId="54" applyFont="1" applyFill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2" fillId="0" borderId="0" xfId="55" applyAlignment="1">
      <alignment vertical="center"/>
      <protection/>
    </xf>
    <xf numFmtId="167" fontId="2" fillId="0" borderId="0" xfId="55" applyNumberForma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center" vertical="center"/>
      <protection/>
    </xf>
    <xf numFmtId="167" fontId="8" fillId="0" borderId="10" xfId="55" applyNumberFormat="1" applyFont="1" applyBorder="1" applyAlignment="1">
      <alignment vertical="center"/>
      <protection/>
    </xf>
    <xf numFmtId="168" fontId="8" fillId="0" borderId="10" xfId="55" applyNumberFormat="1" applyFont="1" applyBorder="1" applyAlignment="1">
      <alignment vertical="center"/>
      <protection/>
    </xf>
    <xf numFmtId="167" fontId="7" fillId="33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/>
      <protection/>
    </xf>
    <xf numFmtId="167" fontId="7" fillId="36" borderId="10" xfId="55" applyNumberFormat="1" applyFont="1" applyFill="1" applyBorder="1" applyAlignment="1">
      <alignment vertical="center"/>
      <protection/>
    </xf>
    <xf numFmtId="168" fontId="7" fillId="36" borderId="10" xfId="55" applyNumberFormat="1" applyFont="1" applyFill="1" applyBorder="1" applyAlignment="1">
      <alignment vertical="center" wrapText="1"/>
      <protection/>
    </xf>
    <xf numFmtId="0" fontId="7" fillId="36" borderId="10" xfId="55" applyFont="1" applyFill="1" applyBorder="1" applyAlignment="1">
      <alignment horizontal="center" vertical="center"/>
      <protection/>
    </xf>
    <xf numFmtId="0" fontId="7" fillId="36" borderId="10" xfId="55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167" fontId="8" fillId="33" borderId="10" xfId="55" applyNumberFormat="1" applyFont="1" applyFill="1" applyBorder="1" applyAlignment="1">
      <alignment vertical="center"/>
      <protection/>
    </xf>
    <xf numFmtId="168" fontId="8" fillId="36" borderId="10" xfId="55" applyNumberFormat="1" applyFont="1" applyFill="1" applyBorder="1" applyAlignment="1">
      <alignment vertical="center"/>
      <protection/>
    </xf>
    <xf numFmtId="167" fontId="8" fillId="36" borderId="10" xfId="55" applyNumberFormat="1" applyFont="1" applyFill="1" applyBorder="1" applyAlignment="1">
      <alignment vertical="center"/>
      <protection/>
    </xf>
    <xf numFmtId="0" fontId="8" fillId="36" borderId="10" xfId="55" applyFont="1" applyFill="1" applyBorder="1" applyAlignment="1">
      <alignment horizontal="center" vertical="center"/>
      <protection/>
    </xf>
    <xf numFmtId="0" fontId="27" fillId="36" borderId="10" xfId="55" applyFont="1" applyFill="1" applyBorder="1" applyAlignment="1">
      <alignment horizontal="center" vertical="center" wrapText="1"/>
      <protection/>
    </xf>
    <xf numFmtId="167" fontId="13" fillId="0" borderId="0" xfId="55" applyNumberFormat="1" applyFont="1">
      <alignment/>
      <protection/>
    </xf>
    <xf numFmtId="167" fontId="8" fillId="33" borderId="10" xfId="55" applyNumberFormat="1" applyFont="1" applyFill="1" applyBorder="1" applyAlignment="1">
      <alignment vertical="center" wrapText="1"/>
      <protection/>
    </xf>
    <xf numFmtId="167" fontId="8" fillId="36" borderId="10" xfId="55" applyNumberFormat="1" applyFont="1" applyFill="1" applyBorder="1" applyAlignment="1">
      <alignment vertical="center" wrapText="1"/>
      <protection/>
    </xf>
    <xf numFmtId="168" fontId="8" fillId="36" borderId="10" xfId="55" applyNumberFormat="1" applyFont="1" applyFill="1" applyBorder="1" applyAlignment="1">
      <alignment vertical="center" wrapText="1"/>
      <protection/>
    </xf>
    <xf numFmtId="0" fontId="28" fillId="36" borderId="10" xfId="55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49" fontId="8" fillId="36" borderId="10" xfId="55" applyNumberFormat="1" applyFont="1" applyFill="1" applyBorder="1" applyAlignment="1">
      <alignment horizontal="center" vertical="center" wrapText="1"/>
      <protection/>
    </xf>
    <xf numFmtId="49" fontId="27" fillId="36" borderId="10" xfId="55" applyNumberFormat="1" applyFont="1" applyFill="1" applyBorder="1" applyAlignment="1">
      <alignment horizontal="center" vertical="center" wrapText="1"/>
      <protection/>
    </xf>
    <xf numFmtId="0" fontId="29" fillId="0" borderId="2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21" xfId="55" applyFont="1" applyBorder="1" applyAlignment="1">
      <alignment horizontal="center" vertical="center" wrapText="1"/>
      <protection/>
    </xf>
    <xf numFmtId="0" fontId="22" fillId="0" borderId="15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/>
      <protection/>
    </xf>
    <xf numFmtId="0" fontId="31" fillId="0" borderId="0" xfId="55" applyFont="1" applyAlignment="1">
      <alignment horizontal="center" vertical="center"/>
      <protection/>
    </xf>
    <xf numFmtId="0" fontId="32" fillId="0" borderId="0" xfId="55" applyFont="1" applyAlignment="1">
      <alignment vertical="center" wrapText="1"/>
      <protection/>
    </xf>
    <xf numFmtId="0" fontId="33" fillId="0" borderId="0" xfId="54" applyFont="1">
      <alignment/>
      <protection/>
    </xf>
    <xf numFmtId="167" fontId="10" fillId="33" borderId="10" xfId="54" applyNumberFormat="1" applyFont="1" applyFill="1" applyBorder="1" applyAlignment="1">
      <alignment horizontal="center" vertical="center"/>
      <protection/>
    </xf>
    <xf numFmtId="167" fontId="10" fillId="33" borderId="10" xfId="54" applyNumberFormat="1" applyFont="1" applyFill="1" applyBorder="1" applyAlignment="1">
      <alignment vertical="center"/>
      <protection/>
    </xf>
    <xf numFmtId="0" fontId="10" fillId="33" borderId="10" xfId="54" applyFont="1" applyFill="1" applyBorder="1" applyAlignment="1">
      <alignment vertical="center"/>
      <protection/>
    </xf>
    <xf numFmtId="167" fontId="6" fillId="33" borderId="20" xfId="54" applyNumberFormat="1" applyFont="1" applyFill="1" applyBorder="1" applyAlignment="1">
      <alignment horizontal="center" vertical="center"/>
      <protection/>
    </xf>
    <xf numFmtId="167" fontId="6" fillId="33" borderId="20" xfId="54" applyNumberFormat="1" applyFont="1" applyFill="1" applyBorder="1" applyAlignment="1">
      <alignment vertical="center"/>
      <protection/>
    </xf>
    <xf numFmtId="0" fontId="6" fillId="33" borderId="20" xfId="54" applyFont="1" applyFill="1" applyBorder="1" applyAlignment="1">
      <alignment horizontal="center"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167" fontId="6" fillId="33" borderId="22" xfId="54" applyNumberFormat="1" applyFont="1" applyFill="1" applyBorder="1" applyAlignment="1">
      <alignment horizontal="center" vertical="center"/>
      <protection/>
    </xf>
    <xf numFmtId="167" fontId="6" fillId="33" borderId="22" xfId="54" applyNumberFormat="1" applyFont="1" applyFill="1" applyBorder="1" applyAlignment="1">
      <alignment vertical="center"/>
      <protection/>
    </xf>
    <xf numFmtId="0" fontId="6" fillId="33" borderId="22" xfId="54" applyFont="1" applyFill="1" applyBorder="1" applyAlignment="1">
      <alignment horizontal="center" vertical="center"/>
      <protection/>
    </xf>
    <xf numFmtId="0" fontId="6" fillId="33" borderId="22" xfId="54" applyFont="1" applyFill="1" applyBorder="1" applyAlignment="1">
      <alignment vertical="center" wrapText="1"/>
      <protection/>
    </xf>
    <xf numFmtId="0" fontId="24" fillId="33" borderId="10" xfId="54" applyFont="1" applyFill="1" applyBorder="1" applyAlignment="1">
      <alignment horizontal="center" vertical="center"/>
      <protection/>
    </xf>
    <xf numFmtId="0" fontId="34" fillId="0" borderId="0" xfId="54" applyFont="1">
      <alignment/>
      <protection/>
    </xf>
    <xf numFmtId="0" fontId="10" fillId="33" borderId="23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right" vertical="center"/>
      <protection/>
    </xf>
    <xf numFmtId="0" fontId="6" fillId="0" borderId="0" xfId="54" applyFont="1" applyAlignment="1">
      <alignment vertical="center"/>
      <protection/>
    </xf>
    <xf numFmtId="0" fontId="25" fillId="33" borderId="15" xfId="54" applyFont="1" applyFill="1" applyBorder="1" applyAlignment="1">
      <alignment horizontal="center" vertic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6" borderId="10" xfId="54" applyFont="1" applyFill="1" applyBorder="1" applyAlignment="1">
      <alignment horizontal="left" vertical="center" wrapText="1"/>
      <protection/>
    </xf>
    <xf numFmtId="0" fontId="6" fillId="36" borderId="10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left" vertical="center" wrapText="1"/>
      <protection/>
    </xf>
    <xf numFmtId="0" fontId="26" fillId="33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" fillId="33" borderId="0" xfId="54" applyFont="1" applyFill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0" fontId="3" fillId="0" borderId="0" xfId="57" applyNumberFormat="1" applyFont="1" applyFill="1" applyBorder="1" applyAlignment="1" applyProtection="1">
      <alignment horizontal="left"/>
      <protection locked="0"/>
    </xf>
    <xf numFmtId="49" fontId="37" fillId="34" borderId="0" xfId="53" applyNumberFormat="1" applyFont="1" applyFill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/>
      <protection locked="0"/>
    </xf>
    <xf numFmtId="49" fontId="4" fillId="34" borderId="0" xfId="53" applyNumberFormat="1" applyFont="1" applyFill="1" applyAlignment="1" applyProtection="1">
      <alignment horizontal="center" vertical="center" wrapText="1"/>
      <protection locked="0"/>
    </xf>
    <xf numFmtId="0" fontId="40" fillId="0" borderId="0" xfId="54" applyFont="1" applyAlignment="1">
      <alignment horizontal="right" vertical="top"/>
      <protection/>
    </xf>
    <xf numFmtId="0" fontId="39" fillId="0" borderId="0" xfId="54" applyFont="1">
      <alignment/>
      <protection/>
    </xf>
    <xf numFmtId="167" fontId="7" fillId="35" borderId="10" xfId="54" applyNumberFormat="1" applyFont="1" applyFill="1" applyBorder="1" applyAlignment="1">
      <alignment horizontal="right" vertical="top" wrapText="1"/>
      <protection/>
    </xf>
    <xf numFmtId="0" fontId="7" fillId="35" borderId="10" xfId="54" applyFont="1" applyFill="1" applyBorder="1" applyAlignment="1">
      <alignment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7" fillId="35" borderId="10" xfId="54" applyFont="1" applyFill="1" applyBorder="1">
      <alignment/>
      <protection/>
    </xf>
    <xf numFmtId="167" fontId="8" fillId="35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>
      <alignment/>
      <protection/>
    </xf>
    <xf numFmtId="0" fontId="7" fillId="35" borderId="10" xfId="54" applyFont="1" applyFill="1" applyBorder="1" applyAlignment="1">
      <alignment vertical="top" wrapText="1"/>
      <protection/>
    </xf>
    <xf numFmtId="0" fontId="7" fillId="35" borderId="10" xfId="54" applyFont="1" applyFill="1" applyBorder="1" applyAlignment="1">
      <alignment vertical="top"/>
      <protection/>
    </xf>
    <xf numFmtId="0" fontId="8" fillId="35" borderId="10" xfId="54" applyFont="1" applyFill="1" applyBorder="1" applyAlignment="1">
      <alignment vertical="top"/>
      <protection/>
    </xf>
    <xf numFmtId="174" fontId="8" fillId="36" borderId="10" xfId="54" applyNumberFormat="1" applyFont="1" applyFill="1" applyBorder="1" applyAlignment="1">
      <alignment horizontal="right" vertical="top" wrapText="1"/>
      <protection/>
    </xf>
    <xf numFmtId="167" fontId="8" fillId="36" borderId="10" xfId="54" applyNumberFormat="1" applyFont="1" applyFill="1" applyBorder="1" applyAlignment="1">
      <alignment horizontal="right" vertical="top" wrapText="1"/>
      <protection/>
    </xf>
    <xf numFmtId="0" fontId="8" fillId="35" borderId="10" xfId="54" applyFont="1" applyFill="1" applyBorder="1" applyAlignment="1">
      <alignment horizontal="center" vertical="top"/>
      <protection/>
    </xf>
    <xf numFmtId="167" fontId="7" fillId="36" borderId="10" xfId="54" applyNumberFormat="1" applyFont="1" applyFill="1" applyBorder="1" applyAlignment="1">
      <alignment horizontal="right" vertical="top" wrapText="1"/>
      <protection/>
    </xf>
    <xf numFmtId="0" fontId="7" fillId="36" borderId="10" xfId="54" applyFont="1" applyFill="1" applyBorder="1" applyAlignment="1">
      <alignment vertical="top" wrapText="1"/>
      <protection/>
    </xf>
    <xf numFmtId="0" fontId="7" fillId="36" borderId="21" xfId="54" applyFont="1" applyFill="1" applyBorder="1" applyAlignment="1">
      <alignment horizontal="center" vertical="top"/>
      <protection/>
    </xf>
    <xf numFmtId="0" fontId="7" fillId="36" borderId="21" xfId="54" applyFont="1" applyFill="1" applyBorder="1" applyAlignment="1">
      <alignment vertical="top" wrapText="1"/>
      <protection/>
    </xf>
    <xf numFmtId="0" fontId="7" fillId="36" borderId="20" xfId="54" applyFont="1" applyFill="1" applyBorder="1" applyAlignment="1">
      <alignment horizontal="center" vertical="top"/>
      <protection/>
    </xf>
    <xf numFmtId="0" fontId="7" fillId="36" borderId="20" xfId="54" applyFont="1" applyFill="1" applyBorder="1" applyAlignment="1">
      <alignment vertical="top" wrapText="1"/>
      <protection/>
    </xf>
    <xf numFmtId="0" fontId="7" fillId="36" borderId="10" xfId="54" applyFont="1" applyFill="1" applyBorder="1" applyAlignment="1">
      <alignment vertical="top"/>
      <protection/>
    </xf>
    <xf numFmtId="0" fontId="8" fillId="36" borderId="10" xfId="54" applyFont="1" applyFill="1" applyBorder="1" applyAlignment="1">
      <alignment vertical="top"/>
      <protection/>
    </xf>
    <xf numFmtId="49" fontId="7" fillId="36" borderId="23" xfId="54" applyNumberFormat="1" applyFont="1" applyFill="1" applyBorder="1" applyAlignment="1">
      <alignment horizontal="center" vertical="top" wrapText="1"/>
      <protection/>
    </xf>
    <xf numFmtId="0" fontId="7" fillId="36" borderId="23" xfId="54" applyFont="1" applyFill="1" applyBorder="1" applyAlignment="1">
      <alignment vertical="top" wrapText="1"/>
      <protection/>
    </xf>
    <xf numFmtId="0" fontId="7" fillId="36" borderId="23" xfId="54" applyFont="1" applyFill="1" applyBorder="1" applyAlignment="1">
      <alignment horizontal="center" vertical="top"/>
      <protection/>
    </xf>
    <xf numFmtId="168" fontId="7" fillId="35" borderId="10" xfId="54" applyNumberFormat="1" applyFont="1" applyFill="1" applyBorder="1" applyAlignment="1">
      <alignment horizontal="right" vertical="top" wrapText="1"/>
      <protection/>
    </xf>
    <xf numFmtId="168" fontId="8" fillId="35" borderId="10" xfId="54" applyNumberFormat="1" applyFont="1" applyFill="1" applyBorder="1" applyAlignment="1">
      <alignment horizontal="right" vertical="top" wrapText="1"/>
      <protection/>
    </xf>
    <xf numFmtId="0" fontId="7" fillId="36" borderId="23" xfId="54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6" fillId="0" borderId="0" xfId="54" applyFont="1" applyAlignment="1" applyProtection="1">
      <alignment horizontal="left"/>
      <protection locked="0"/>
    </xf>
    <xf numFmtId="49" fontId="42" fillId="37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36" borderId="10" xfId="55" applyFont="1" applyFill="1" applyBorder="1" applyAlignment="1">
      <alignment horizontal="center" vertical="center"/>
      <protection/>
    </xf>
    <xf numFmtId="0" fontId="8" fillId="36" borderId="10" xfId="55" applyFont="1" applyFill="1" applyBorder="1" applyAlignment="1">
      <alignment horizontal="center" vertical="center" wrapText="1"/>
      <protection/>
    </xf>
    <xf numFmtId="0" fontId="6" fillId="36" borderId="22" xfId="54" applyFont="1" applyFill="1" applyBorder="1" applyAlignment="1">
      <alignment horizontal="center" vertical="center"/>
      <protection/>
    </xf>
    <xf numFmtId="0" fontId="6" fillId="36" borderId="22" xfId="54" applyFont="1" applyFill="1" applyBorder="1" applyAlignment="1">
      <alignment vertical="center" wrapText="1"/>
      <protection/>
    </xf>
    <xf numFmtId="167" fontId="6" fillId="36" borderId="22" xfId="54" applyNumberFormat="1" applyFont="1" applyFill="1" applyBorder="1" applyAlignment="1">
      <alignment horizontal="center" vertical="center"/>
      <protection/>
    </xf>
    <xf numFmtId="167" fontId="6" fillId="36" borderId="22" xfId="54" applyNumberFormat="1" applyFont="1" applyFill="1" applyBorder="1" applyAlignment="1">
      <alignment vertical="center"/>
      <protection/>
    </xf>
    <xf numFmtId="3" fontId="7" fillId="36" borderId="10" xfId="54" applyNumberFormat="1" applyFont="1" applyFill="1" applyBorder="1" applyAlignment="1">
      <alignment horizontal="center" vertical="center" wrapText="1"/>
      <protection/>
    </xf>
    <xf numFmtId="49" fontId="7" fillId="36" borderId="10" xfId="54" applyNumberFormat="1" applyFont="1" applyFill="1" applyBorder="1" applyAlignment="1">
      <alignment vertical="center" wrapText="1"/>
      <protection/>
    </xf>
    <xf numFmtId="49" fontId="4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49" fontId="44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3" xfId="54" applyNumberFormat="1" applyFont="1" applyFill="1" applyBorder="1">
      <alignment/>
      <protection/>
    </xf>
    <xf numFmtId="4" fontId="6" fillId="33" borderId="10" xfId="54" applyNumberFormat="1" applyFont="1" applyFill="1" applyBorder="1" applyAlignment="1">
      <alignment vertical="center"/>
      <protection/>
    </xf>
    <xf numFmtId="4" fontId="6" fillId="36" borderId="10" xfId="54" applyNumberFormat="1" applyFont="1" applyFill="1" applyBorder="1" applyAlignment="1">
      <alignment vertical="center"/>
      <protection/>
    </xf>
    <xf numFmtId="4" fontId="26" fillId="33" borderId="10" xfId="54" applyNumberFormat="1" applyFont="1" applyFill="1" applyBorder="1" applyAlignment="1">
      <alignment vertical="center"/>
      <protection/>
    </xf>
    <xf numFmtId="0" fontId="88" fillId="38" borderId="24" xfId="0" applyFont="1" applyFill="1" applyBorder="1" applyAlignment="1">
      <alignment horizontal="center" vertical="center" wrapText="1"/>
    </xf>
    <xf numFmtId="0" fontId="89" fillId="38" borderId="24" xfId="0" applyFont="1" applyFill="1" applyBorder="1" applyAlignment="1">
      <alignment horizontal="center" vertical="center" wrapText="1"/>
    </xf>
    <xf numFmtId="0" fontId="45" fillId="38" borderId="0" xfId="0" applyFont="1" applyFill="1" applyAlignment="1">
      <alignment horizontal="left" vertical="top" wrapText="1"/>
    </xf>
    <xf numFmtId="39" fontId="88" fillId="38" borderId="24" xfId="0" applyNumberFormat="1" applyFont="1" applyFill="1" applyBorder="1" applyAlignment="1">
      <alignment horizontal="left" vertical="center" wrapText="1"/>
    </xf>
    <xf numFmtId="39" fontId="90" fillId="38" borderId="24" xfId="0" applyNumberFormat="1" applyFont="1" applyFill="1" applyBorder="1" applyAlignment="1">
      <alignment horizontal="left" vertical="center" wrapText="1"/>
    </xf>
    <xf numFmtId="0" fontId="8" fillId="36" borderId="10" xfId="54" applyFont="1" applyFill="1" applyBorder="1" applyAlignment="1">
      <alignment vertical="center" wrapText="1"/>
      <protection/>
    </xf>
    <xf numFmtId="0" fontId="22" fillId="36" borderId="10" xfId="54" applyFont="1" applyFill="1" applyBorder="1" applyAlignment="1">
      <alignment horizontal="center" vertical="center" wrapText="1"/>
      <protection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23" fillId="36" borderId="10" xfId="54" applyFont="1" applyFill="1" applyBorder="1" applyAlignment="1">
      <alignment horizontal="left" vertical="center" wrapText="1"/>
      <protection/>
    </xf>
    <xf numFmtId="174" fontId="16" fillId="36" borderId="10" xfId="54" applyNumberFormat="1" applyFont="1" applyFill="1" applyBorder="1" applyAlignment="1">
      <alignment vertical="center"/>
      <protection/>
    </xf>
    <xf numFmtId="174" fontId="11" fillId="36" borderId="10" xfId="54" applyNumberFormat="1" applyFont="1" applyFill="1" applyBorder="1" applyAlignment="1">
      <alignment vertical="center"/>
      <protection/>
    </xf>
    <xf numFmtId="0" fontId="13" fillId="35" borderId="11" xfId="54" applyFont="1" applyFill="1" applyBorder="1" applyAlignment="1">
      <alignment horizontal="center" vertical="center"/>
      <protection/>
    </xf>
    <xf numFmtId="0" fontId="23" fillId="35" borderId="11" xfId="54" applyFont="1" applyFill="1" applyBorder="1" applyAlignment="1">
      <alignment vertical="center" wrapText="1"/>
      <protection/>
    </xf>
    <xf numFmtId="168" fontId="21" fillId="35" borderId="11" xfId="54" applyNumberFormat="1" applyFont="1" applyFill="1" applyBorder="1" applyAlignment="1">
      <alignment vertical="center"/>
      <protection/>
    </xf>
    <xf numFmtId="164" fontId="21" fillId="35" borderId="11" xfId="54" applyNumberFormat="1" applyFont="1" applyFill="1" applyBorder="1" applyAlignment="1">
      <alignment vertical="center"/>
      <protection/>
    </xf>
    <xf numFmtId="0" fontId="21" fillId="35" borderId="11" xfId="54" applyFont="1" applyFill="1" applyBorder="1" applyAlignment="1">
      <alignment vertical="center" wrapText="1"/>
      <protection/>
    </xf>
    <xf numFmtId="164" fontId="21" fillId="35" borderId="11" xfId="54" applyNumberFormat="1" applyFont="1" applyFill="1" applyBorder="1" applyAlignment="1">
      <alignment vertical="center" wrapText="1"/>
      <protection/>
    </xf>
    <xf numFmtId="164" fontId="21" fillId="35" borderId="11" xfId="54" applyNumberFormat="1" applyFont="1" applyFill="1" applyBorder="1" applyAlignment="1">
      <alignment horizontal="left" vertical="center" wrapText="1"/>
      <protection/>
    </xf>
    <xf numFmtId="0" fontId="7" fillId="35" borderId="0" xfId="0" applyFont="1" applyFill="1" applyAlignment="1" applyProtection="1">
      <alignment horizontal="left" vertical="center" wrapText="1"/>
      <protection locked="0"/>
    </xf>
    <xf numFmtId="49" fontId="42" fillId="37" borderId="25" xfId="0" applyNumberFormat="1" applyFont="1" applyFill="1" applyBorder="1" applyAlignment="1" applyProtection="1">
      <alignment horizontal="right" vertical="center" wrapText="1"/>
      <protection locked="0"/>
    </xf>
    <xf numFmtId="49" fontId="4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3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Border="1" applyAlignment="1" applyProtection="1">
      <alignment horizontal="right" wrapText="1"/>
      <protection locked="0"/>
    </xf>
    <xf numFmtId="0" fontId="38" fillId="0" borderId="0" xfId="53" applyNumberFormat="1" applyFont="1" applyFill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53" applyNumberFormat="1" applyFont="1" applyFill="1" applyBorder="1" applyAlignment="1" applyProtection="1">
      <alignment horizontal="left"/>
      <protection locked="0"/>
    </xf>
    <xf numFmtId="49" fontId="4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1" fillId="37" borderId="0" xfId="0" applyNumberFormat="1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left"/>
      <protection locked="0"/>
    </xf>
    <xf numFmtId="39" fontId="88" fillId="38" borderId="24" xfId="0" applyNumberFormat="1" applyFont="1" applyFill="1" applyBorder="1" applyAlignment="1">
      <alignment horizontal="left" vertical="center" wrapText="1"/>
    </xf>
    <xf numFmtId="0" fontId="89" fillId="38" borderId="24" xfId="0" applyFont="1" applyFill="1" applyBorder="1" applyAlignment="1">
      <alignment horizontal="left" vertical="center" wrapText="1"/>
    </xf>
    <xf numFmtId="0" fontId="89" fillId="38" borderId="24" xfId="0" applyFont="1" applyFill="1" applyBorder="1" applyAlignment="1">
      <alignment horizontal="center" vertical="center" wrapText="1"/>
    </xf>
    <xf numFmtId="0" fontId="0" fillId="0" borderId="0" xfId="53" applyNumberFormat="1" applyFill="1" applyBorder="1" applyAlignment="1" applyProtection="1">
      <alignment horizontal="right" wrapText="1"/>
      <protection locked="0"/>
    </xf>
    <xf numFmtId="0" fontId="14" fillId="34" borderId="0" xfId="53" applyFont="1" applyFill="1" applyAlignment="1" applyProtection="1">
      <alignment horizontal="center" vertical="center" wrapText="1" shrinkToFit="1"/>
      <protection locked="0"/>
    </xf>
    <xf numFmtId="0" fontId="88" fillId="38" borderId="24" xfId="0" applyFont="1" applyFill="1" applyBorder="1" applyAlignment="1">
      <alignment horizontal="center" vertical="center" wrapText="1"/>
    </xf>
    <xf numFmtId="0" fontId="91" fillId="38" borderId="24" xfId="0" applyFont="1" applyFill="1" applyBorder="1" applyAlignment="1">
      <alignment horizontal="center" vertical="center" wrapText="1"/>
    </xf>
    <xf numFmtId="39" fontId="90" fillId="38" borderId="24" xfId="0" applyNumberFormat="1" applyFont="1" applyFill="1" applyBorder="1" applyAlignment="1">
      <alignment horizontal="left" vertical="center" wrapText="1"/>
    </xf>
    <xf numFmtId="166" fontId="7" fillId="36" borderId="10" xfId="54" applyNumberFormat="1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horizontal="left" vertical="center" wrapText="1"/>
      <protection/>
    </xf>
    <xf numFmtId="0" fontId="7" fillId="33" borderId="0" xfId="54" applyFont="1" applyFill="1" applyAlignment="1">
      <alignment vertical="center" wrapText="1"/>
      <protection/>
    </xf>
    <xf numFmtId="0" fontId="7" fillId="36" borderId="10" xfId="54" applyFont="1" applyFill="1" applyBorder="1" applyAlignment="1">
      <alignment horizontal="left"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4" fontId="8" fillId="36" borderId="10" xfId="54" applyNumberFormat="1" applyFont="1" applyFill="1" applyBorder="1" applyAlignment="1">
      <alignment horizontal="right" vertical="center" wrapText="1"/>
      <protection/>
    </xf>
    <xf numFmtId="0" fontId="7" fillId="33" borderId="26" xfId="54" applyFont="1" applyFill="1" applyBorder="1" applyAlignment="1">
      <alignment horizontal="center" vertical="center" wrapText="1"/>
      <protection/>
    </xf>
    <xf numFmtId="166" fontId="8" fillId="36" borderId="10" xfId="54" applyNumberFormat="1" applyFont="1" applyFill="1" applyBorder="1" applyAlignment="1">
      <alignment horizontal="right" vertical="center" wrapText="1"/>
      <protection/>
    </xf>
    <xf numFmtId="0" fontId="7" fillId="35" borderId="13" xfId="54" applyFont="1" applyFill="1" applyBorder="1" applyAlignment="1">
      <alignment horizontal="left" vertical="center" wrapText="1"/>
      <protection/>
    </xf>
    <xf numFmtId="0" fontId="7" fillId="35" borderId="12" xfId="54" applyFont="1" applyFill="1" applyBorder="1" applyAlignment="1">
      <alignment horizontal="left" vertical="center" wrapText="1"/>
      <protection/>
    </xf>
    <xf numFmtId="0" fontId="13" fillId="35" borderId="13" xfId="54" applyFont="1" applyFill="1" applyBorder="1" applyAlignment="1">
      <alignment horizontal="left" vertical="center" wrapText="1"/>
      <protection/>
    </xf>
    <xf numFmtId="0" fontId="13" fillId="35" borderId="12" xfId="54" applyFont="1" applyFill="1" applyBorder="1" applyAlignment="1">
      <alignment horizontal="left" vertical="center" wrapText="1"/>
      <protection/>
    </xf>
    <xf numFmtId="165" fontId="4" fillId="35" borderId="13" xfId="54" applyNumberFormat="1" applyFont="1" applyFill="1" applyBorder="1" applyAlignment="1">
      <alignment horizontal="center" vertical="center" wrapText="1"/>
      <protection/>
    </xf>
    <xf numFmtId="165" fontId="4" fillId="35" borderId="12" xfId="54" applyNumberFormat="1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vertical="center" wrapText="1"/>
      <protection/>
    </xf>
    <xf numFmtId="0" fontId="22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horizontal="center" vertical="center" wrapText="1"/>
      <protection/>
    </xf>
    <xf numFmtId="0" fontId="68" fillId="36" borderId="10" xfId="54" applyFont="1" applyFill="1" applyBorder="1" applyAlignment="1">
      <alignment vertical="center" wrapText="1"/>
      <protection/>
    </xf>
    <xf numFmtId="0" fontId="7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5" fillId="33" borderId="0" xfId="54" applyFont="1" applyFill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7" fillId="0" borderId="27" xfId="54" applyFont="1" applyBorder="1" applyAlignment="1">
      <alignment horizontal="center" vertical="center"/>
      <protection/>
    </xf>
    <xf numFmtId="0" fontId="8" fillId="36" borderId="10" xfId="54" applyFont="1" applyFill="1" applyBorder="1" applyAlignment="1">
      <alignment horizontal="center" vertical="center"/>
      <protection/>
    </xf>
    <xf numFmtId="0" fontId="8" fillId="36" borderId="25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vertical="top" wrapText="1"/>
      <protection/>
    </xf>
    <xf numFmtId="0" fontId="39" fillId="0" borderId="0" xfId="54" applyFont="1" applyAlignment="1">
      <alignment horizontal="left" wrapText="1"/>
      <protection/>
    </xf>
    <xf numFmtId="0" fontId="40" fillId="33" borderId="0" xfId="54" applyFont="1" applyFill="1" applyAlignment="1">
      <alignment horizontal="right" vertical="top"/>
      <protection/>
    </xf>
    <xf numFmtId="0" fontId="39" fillId="33" borderId="0" xfId="54" applyFont="1" applyFill="1" applyAlignment="1">
      <alignment horizontal="left" wrapText="1"/>
      <protection/>
    </xf>
    <xf numFmtId="0" fontId="8" fillId="35" borderId="10" xfId="54" applyFont="1" applyFill="1" applyBorder="1" applyAlignment="1">
      <alignment vertical="top" wrapText="1"/>
      <protection/>
    </xf>
    <xf numFmtId="0" fontId="7" fillId="36" borderId="20" xfId="54" applyFont="1" applyFill="1" applyBorder="1" applyAlignment="1">
      <alignment horizontal="left" vertical="top" wrapText="1"/>
      <protection/>
    </xf>
    <xf numFmtId="0" fontId="7" fillId="36" borderId="21" xfId="54" applyFont="1" applyFill="1" applyBorder="1" applyAlignment="1">
      <alignment horizontal="left" vertical="top" wrapText="1"/>
      <protection/>
    </xf>
    <xf numFmtId="49" fontId="7" fillId="35" borderId="10" xfId="54" applyNumberFormat="1" applyFont="1" applyFill="1" applyBorder="1" applyAlignment="1">
      <alignment horizontal="center" vertical="top"/>
      <protection/>
    </xf>
    <xf numFmtId="0" fontId="7" fillId="35" borderId="10" xfId="54" applyFont="1" applyFill="1" applyBorder="1" applyAlignment="1">
      <alignment horizontal="left" vertical="top" wrapText="1"/>
      <protection/>
    </xf>
    <xf numFmtId="0" fontId="7" fillId="36" borderId="10" xfId="54" applyFont="1" applyFill="1" applyBorder="1" applyAlignment="1">
      <alignment horizontal="left" vertical="top" wrapText="1"/>
      <protection/>
    </xf>
    <xf numFmtId="0" fontId="7" fillId="36" borderId="23" xfId="54" applyFont="1" applyFill="1" applyBorder="1" applyAlignment="1">
      <alignment horizontal="left" vertical="top" wrapText="1"/>
      <protection/>
    </xf>
    <xf numFmtId="0" fontId="7" fillId="35" borderId="10" xfId="54" applyFont="1" applyFill="1" applyBorder="1" applyAlignment="1">
      <alignment horizontal="center" vertical="top"/>
      <protection/>
    </xf>
    <xf numFmtId="0" fontId="23" fillId="36" borderId="20" xfId="54" applyFont="1" applyFill="1" applyBorder="1" applyAlignment="1">
      <alignment horizontal="left" vertical="top" wrapText="1"/>
      <protection/>
    </xf>
    <xf numFmtId="0" fontId="23" fillId="36" borderId="21" xfId="54" applyFont="1" applyFill="1" applyBorder="1" applyAlignment="1">
      <alignment horizontal="left" vertical="top" wrapText="1"/>
      <protection/>
    </xf>
    <xf numFmtId="0" fontId="23" fillId="0" borderId="0" xfId="54" applyFont="1" applyAlignment="1">
      <alignment horizontal="right" wrapText="1"/>
      <protection/>
    </xf>
    <xf numFmtId="0" fontId="10" fillId="0" borderId="0" xfId="54" applyFont="1" applyAlignment="1" applyProtection="1">
      <alignment horizontal="center" wrapText="1"/>
      <protection locked="0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/>
      <protection/>
    </xf>
    <xf numFmtId="0" fontId="9" fillId="33" borderId="0" xfId="54" applyFont="1" applyFill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6" fillId="0" borderId="10" xfId="54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/>
      <protection/>
    </xf>
    <xf numFmtId="0" fontId="22" fillId="0" borderId="25" xfId="55" applyFont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center" vertical="center" wrapText="1"/>
      <protection/>
    </xf>
    <xf numFmtId="0" fontId="36" fillId="33" borderId="10" xfId="54" applyFont="1" applyFill="1" applyBorder="1" applyAlignment="1">
      <alignment horizontal="left" vertical="center"/>
      <protection/>
    </xf>
    <xf numFmtId="0" fontId="26" fillId="33" borderId="10" xfId="54" applyFont="1" applyFill="1" applyBorder="1" applyAlignment="1">
      <alignment horizontal="center" vertical="center"/>
      <protection/>
    </xf>
    <xf numFmtId="0" fontId="25" fillId="0" borderId="0" xfId="54" applyFont="1" applyAlignment="1">
      <alignment horizontal="center" vertical="center" wrapText="1"/>
      <protection/>
    </xf>
    <xf numFmtId="0" fontId="35" fillId="0" borderId="0" xfId="54" applyFont="1" applyAlignment="1">
      <alignment horizontal="center" vertic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4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120</xdr:row>
      <xdr:rowOff>0</xdr:rowOff>
    </xdr:from>
    <xdr:to>
      <xdr:col>8</xdr:col>
      <xdr:colOff>476250</xdr:colOff>
      <xdr:row>120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12217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476250</xdr:colOff>
      <xdr:row>120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2217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476250</xdr:colOff>
      <xdr:row>123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17551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476250</xdr:colOff>
      <xdr:row>123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17551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476250</xdr:colOff>
      <xdr:row>120</xdr:row>
      <xdr:rowOff>104775</xdr:rowOff>
    </xdr:to>
    <xdr:pic>
      <xdr:nvPicPr>
        <xdr:cNvPr id="5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1221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476250</xdr:colOff>
      <xdr:row>120</xdr:row>
      <xdr:rowOff>104775</xdr:rowOff>
    </xdr:to>
    <xdr:pic>
      <xdr:nvPicPr>
        <xdr:cNvPr id="6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2217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476250</xdr:colOff>
      <xdr:row>123</xdr:row>
      <xdr:rowOff>104775</xdr:rowOff>
    </xdr:to>
    <xdr:pic>
      <xdr:nvPicPr>
        <xdr:cNvPr id="7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17551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476250</xdr:colOff>
      <xdr:row>123</xdr:row>
      <xdr:rowOff>104775</xdr:rowOff>
    </xdr:to>
    <xdr:pic>
      <xdr:nvPicPr>
        <xdr:cNvPr id="8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175510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0"/>
  <sheetViews>
    <sheetView showGridLines="0" tabSelected="1" zoomScalePageLayoutView="0" workbookViewId="0" topLeftCell="A1">
      <selection activeCell="Y9" sqref="Y9"/>
    </sheetView>
  </sheetViews>
  <sheetFormatPr defaultColWidth="9.33203125" defaultRowHeight="11.25"/>
  <cols>
    <col min="1" max="1" width="7.33203125" style="156" customWidth="1"/>
    <col min="2" max="2" width="6.66015625" style="156" customWidth="1"/>
    <col min="3" max="3" width="9.83203125" style="156" customWidth="1"/>
    <col min="4" max="4" width="5" style="156" customWidth="1"/>
    <col min="5" max="5" width="4.33203125" style="156" customWidth="1"/>
    <col min="6" max="6" width="21" style="156" customWidth="1"/>
    <col min="7" max="7" width="9.33203125" style="156" customWidth="1"/>
    <col min="8" max="8" width="9.66015625" style="156" customWidth="1"/>
    <col min="9" max="9" width="12.16015625" style="156" customWidth="1"/>
    <col min="10" max="10" width="8.16015625" style="156" customWidth="1"/>
    <col min="11" max="11" width="19.16015625" style="156" customWidth="1"/>
    <col min="12" max="12" width="20.5" style="156" customWidth="1"/>
    <col min="13" max="13" width="5.66015625" style="156" customWidth="1"/>
    <col min="14" max="14" width="9" style="156" customWidth="1"/>
    <col min="15" max="15" width="2.66015625" style="156" customWidth="1"/>
    <col min="16" max="16" width="4.66015625" style="156" customWidth="1"/>
    <col min="17" max="17" width="0.65625" style="156" customWidth="1"/>
    <col min="18" max="16384" width="9.33203125" style="156" customWidth="1"/>
  </cols>
  <sheetData>
    <row r="1" spans="1:17" ht="36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241" t="s">
        <v>524</v>
      </c>
      <c r="L1" s="241"/>
      <c r="M1" s="241"/>
      <c r="N1" s="241"/>
      <c r="O1" s="241"/>
      <c r="P1" s="241"/>
      <c r="Q1" s="158"/>
    </row>
    <row r="2" spans="1:17" ht="16.5" customHeight="1">
      <c r="A2" s="242" t="s">
        <v>341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158"/>
    </row>
    <row r="3" spans="1:17" ht="13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 t="s">
        <v>0</v>
      </c>
      <c r="O3" s="244"/>
      <c r="P3" s="244"/>
      <c r="Q3" s="158"/>
    </row>
    <row r="4" spans="1:17" ht="6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8"/>
    </row>
    <row r="5" spans="1:17" ht="34.5" customHeight="1">
      <c r="A5" s="157"/>
      <c r="B5" s="205" t="s">
        <v>1</v>
      </c>
      <c r="C5" s="205" t="s">
        <v>2</v>
      </c>
      <c r="D5" s="243" t="s">
        <v>282</v>
      </c>
      <c r="E5" s="243"/>
      <c r="F5" s="243" t="s">
        <v>3</v>
      </c>
      <c r="G5" s="243"/>
      <c r="H5" s="243"/>
      <c r="I5" s="243" t="s">
        <v>340</v>
      </c>
      <c r="J5" s="243"/>
      <c r="K5" s="205" t="s">
        <v>339</v>
      </c>
      <c r="L5" s="205" t="s">
        <v>338</v>
      </c>
      <c r="M5" s="243" t="s">
        <v>337</v>
      </c>
      <c r="N5" s="243"/>
      <c r="O5" s="243"/>
      <c r="P5" s="243"/>
      <c r="Q5" s="243"/>
    </row>
    <row r="6" spans="1:17" ht="11.25" customHeight="1">
      <c r="A6" s="157"/>
      <c r="B6" s="204" t="s">
        <v>4</v>
      </c>
      <c r="C6" s="204" t="s">
        <v>5</v>
      </c>
      <c r="D6" s="239" t="s">
        <v>6</v>
      </c>
      <c r="E6" s="239"/>
      <c r="F6" s="239" t="s">
        <v>7</v>
      </c>
      <c r="G6" s="239"/>
      <c r="H6" s="239"/>
      <c r="I6" s="239" t="s">
        <v>8</v>
      </c>
      <c r="J6" s="239"/>
      <c r="K6" s="204" t="s">
        <v>37</v>
      </c>
      <c r="L6" s="204" t="s">
        <v>38</v>
      </c>
      <c r="M6" s="239" t="s">
        <v>39</v>
      </c>
      <c r="N6" s="239"/>
      <c r="O6" s="239"/>
      <c r="P6" s="239"/>
      <c r="Q6" s="239"/>
    </row>
    <row r="7" spans="1:17" ht="18.75" customHeight="1">
      <c r="A7" s="157"/>
      <c r="B7" s="240" t="s">
        <v>318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19.5" customHeight="1">
      <c r="A8" s="157"/>
      <c r="B8" s="204" t="s">
        <v>402</v>
      </c>
      <c r="C8" s="203"/>
      <c r="D8" s="237"/>
      <c r="E8" s="237"/>
      <c r="F8" s="238" t="s">
        <v>403</v>
      </c>
      <c r="G8" s="238"/>
      <c r="H8" s="238"/>
      <c r="I8" s="236" t="s">
        <v>435</v>
      </c>
      <c r="J8" s="236"/>
      <c r="K8" s="202" t="s">
        <v>311</v>
      </c>
      <c r="L8" s="202" t="s">
        <v>436</v>
      </c>
      <c r="M8" s="236" t="s">
        <v>437</v>
      </c>
      <c r="N8" s="236"/>
      <c r="O8" s="236"/>
      <c r="P8" s="236"/>
      <c r="Q8" s="236"/>
    </row>
    <row r="9" spans="1:17" ht="27.75" customHeight="1">
      <c r="A9" s="157"/>
      <c r="B9" s="205"/>
      <c r="C9" s="203"/>
      <c r="D9" s="237"/>
      <c r="E9" s="237"/>
      <c r="F9" s="238" t="s">
        <v>312</v>
      </c>
      <c r="G9" s="238"/>
      <c r="H9" s="238"/>
      <c r="I9" s="236" t="s">
        <v>311</v>
      </c>
      <c r="J9" s="236"/>
      <c r="K9" s="202" t="s">
        <v>311</v>
      </c>
      <c r="L9" s="202" t="s">
        <v>311</v>
      </c>
      <c r="M9" s="236" t="s">
        <v>311</v>
      </c>
      <c r="N9" s="236"/>
      <c r="O9" s="236"/>
      <c r="P9" s="236"/>
      <c r="Q9" s="236"/>
    </row>
    <row r="10" spans="1:17" ht="21.75" customHeight="1">
      <c r="A10" s="157"/>
      <c r="B10" s="203"/>
      <c r="C10" s="204" t="s">
        <v>404</v>
      </c>
      <c r="D10" s="237"/>
      <c r="E10" s="237"/>
      <c r="F10" s="238" t="s">
        <v>405</v>
      </c>
      <c r="G10" s="238"/>
      <c r="H10" s="238"/>
      <c r="I10" s="236" t="s">
        <v>435</v>
      </c>
      <c r="J10" s="236"/>
      <c r="K10" s="202" t="s">
        <v>311</v>
      </c>
      <c r="L10" s="202" t="s">
        <v>436</v>
      </c>
      <c r="M10" s="236" t="s">
        <v>437</v>
      </c>
      <c r="N10" s="236"/>
      <c r="O10" s="236"/>
      <c r="P10" s="236"/>
      <c r="Q10" s="236"/>
    </row>
    <row r="11" spans="1:17" ht="28.5" customHeight="1">
      <c r="A11" s="157"/>
      <c r="B11" s="203"/>
      <c r="C11" s="205"/>
      <c r="D11" s="237"/>
      <c r="E11" s="237"/>
      <c r="F11" s="238" t="s">
        <v>312</v>
      </c>
      <c r="G11" s="238"/>
      <c r="H11" s="238"/>
      <c r="I11" s="236" t="s">
        <v>311</v>
      </c>
      <c r="J11" s="236"/>
      <c r="K11" s="202" t="s">
        <v>311</v>
      </c>
      <c r="L11" s="202" t="s">
        <v>311</v>
      </c>
      <c r="M11" s="236" t="s">
        <v>311</v>
      </c>
      <c r="N11" s="236"/>
      <c r="O11" s="236"/>
      <c r="P11" s="236"/>
      <c r="Q11" s="236"/>
    </row>
    <row r="12" spans="1:17" ht="21" customHeight="1">
      <c r="A12" s="157"/>
      <c r="B12" s="203"/>
      <c r="C12" s="203"/>
      <c r="D12" s="239" t="s">
        <v>438</v>
      </c>
      <c r="E12" s="239"/>
      <c r="F12" s="238" t="s">
        <v>439</v>
      </c>
      <c r="G12" s="238"/>
      <c r="H12" s="238"/>
      <c r="I12" s="236" t="s">
        <v>311</v>
      </c>
      <c r="J12" s="236"/>
      <c r="K12" s="202" t="s">
        <v>311</v>
      </c>
      <c r="L12" s="202" t="s">
        <v>436</v>
      </c>
      <c r="M12" s="236" t="s">
        <v>436</v>
      </c>
      <c r="N12" s="236"/>
      <c r="O12" s="236"/>
      <c r="P12" s="236"/>
      <c r="Q12" s="236"/>
    </row>
    <row r="13" spans="1:17" ht="17.25" customHeight="1">
      <c r="A13" s="157"/>
      <c r="B13" s="204" t="s">
        <v>334</v>
      </c>
      <c r="C13" s="203"/>
      <c r="D13" s="237"/>
      <c r="E13" s="237"/>
      <c r="F13" s="238" t="s">
        <v>333</v>
      </c>
      <c r="G13" s="238"/>
      <c r="H13" s="238"/>
      <c r="I13" s="236" t="s">
        <v>378</v>
      </c>
      <c r="J13" s="236"/>
      <c r="K13" s="202" t="s">
        <v>311</v>
      </c>
      <c r="L13" s="202" t="s">
        <v>440</v>
      </c>
      <c r="M13" s="236" t="s">
        <v>441</v>
      </c>
      <c r="N13" s="236"/>
      <c r="O13" s="236"/>
      <c r="P13" s="236"/>
      <c r="Q13" s="236"/>
    </row>
    <row r="14" spans="1:17" ht="29.25" customHeight="1">
      <c r="A14" s="157"/>
      <c r="B14" s="205"/>
      <c r="C14" s="203"/>
      <c r="D14" s="237"/>
      <c r="E14" s="237"/>
      <c r="F14" s="238" t="s">
        <v>312</v>
      </c>
      <c r="G14" s="238"/>
      <c r="H14" s="238"/>
      <c r="I14" s="236" t="s">
        <v>311</v>
      </c>
      <c r="J14" s="236"/>
      <c r="K14" s="202" t="s">
        <v>311</v>
      </c>
      <c r="L14" s="202" t="s">
        <v>311</v>
      </c>
      <c r="M14" s="236" t="s">
        <v>311</v>
      </c>
      <c r="N14" s="236"/>
      <c r="O14" s="236"/>
      <c r="P14" s="236"/>
      <c r="Q14" s="236"/>
    </row>
    <row r="15" spans="1:17" ht="15.75" customHeight="1">
      <c r="A15" s="157"/>
      <c r="B15" s="203"/>
      <c r="C15" s="204" t="s">
        <v>332</v>
      </c>
      <c r="D15" s="237"/>
      <c r="E15" s="237"/>
      <c r="F15" s="238" t="s">
        <v>331</v>
      </c>
      <c r="G15" s="238"/>
      <c r="H15" s="238"/>
      <c r="I15" s="236" t="s">
        <v>379</v>
      </c>
      <c r="J15" s="236"/>
      <c r="K15" s="202" t="s">
        <v>311</v>
      </c>
      <c r="L15" s="202" t="s">
        <v>440</v>
      </c>
      <c r="M15" s="236" t="s">
        <v>442</v>
      </c>
      <c r="N15" s="236"/>
      <c r="O15" s="236"/>
      <c r="P15" s="236"/>
      <c r="Q15" s="236"/>
    </row>
    <row r="16" spans="1:17" ht="29.25" customHeight="1">
      <c r="A16" s="157"/>
      <c r="B16" s="203"/>
      <c r="C16" s="205"/>
      <c r="D16" s="237"/>
      <c r="E16" s="237"/>
      <c r="F16" s="238" t="s">
        <v>312</v>
      </c>
      <c r="G16" s="238"/>
      <c r="H16" s="238"/>
      <c r="I16" s="236" t="s">
        <v>311</v>
      </c>
      <c r="J16" s="236"/>
      <c r="K16" s="202" t="s">
        <v>311</v>
      </c>
      <c r="L16" s="202" t="s">
        <v>311</v>
      </c>
      <c r="M16" s="236" t="s">
        <v>311</v>
      </c>
      <c r="N16" s="236"/>
      <c r="O16" s="236"/>
      <c r="P16" s="236"/>
      <c r="Q16" s="236"/>
    </row>
    <row r="17" spans="1:17" ht="18.75" customHeight="1">
      <c r="A17" s="157"/>
      <c r="B17" s="203"/>
      <c r="C17" s="203"/>
      <c r="D17" s="239" t="s">
        <v>443</v>
      </c>
      <c r="E17" s="239"/>
      <c r="F17" s="238" t="s">
        <v>444</v>
      </c>
      <c r="G17" s="238"/>
      <c r="H17" s="238"/>
      <c r="I17" s="236" t="s">
        <v>445</v>
      </c>
      <c r="J17" s="236"/>
      <c r="K17" s="202" t="s">
        <v>311</v>
      </c>
      <c r="L17" s="202" t="s">
        <v>446</v>
      </c>
      <c r="M17" s="236" t="s">
        <v>447</v>
      </c>
      <c r="N17" s="236"/>
      <c r="O17" s="236"/>
      <c r="P17" s="236"/>
      <c r="Q17" s="236"/>
    </row>
    <row r="18" spans="1:17" ht="20.25" customHeight="1">
      <c r="A18" s="157"/>
      <c r="B18" s="203"/>
      <c r="C18" s="203"/>
      <c r="D18" s="239" t="s">
        <v>330</v>
      </c>
      <c r="E18" s="239"/>
      <c r="F18" s="238" t="s">
        <v>329</v>
      </c>
      <c r="G18" s="238"/>
      <c r="H18" s="238"/>
      <c r="I18" s="236" t="s">
        <v>380</v>
      </c>
      <c r="J18" s="236"/>
      <c r="K18" s="202" t="s">
        <v>311</v>
      </c>
      <c r="L18" s="202" t="s">
        <v>448</v>
      </c>
      <c r="M18" s="236" t="s">
        <v>449</v>
      </c>
      <c r="N18" s="236"/>
      <c r="O18" s="236"/>
      <c r="P18" s="236"/>
      <c r="Q18" s="236"/>
    </row>
    <row r="19" spans="1:17" ht="21" customHeight="1">
      <c r="A19" s="157"/>
      <c r="B19" s="204" t="s">
        <v>328</v>
      </c>
      <c r="C19" s="203"/>
      <c r="D19" s="237"/>
      <c r="E19" s="237"/>
      <c r="F19" s="238" t="s">
        <v>327</v>
      </c>
      <c r="G19" s="238"/>
      <c r="H19" s="238"/>
      <c r="I19" s="236" t="s">
        <v>413</v>
      </c>
      <c r="J19" s="236"/>
      <c r="K19" s="202" t="s">
        <v>311</v>
      </c>
      <c r="L19" s="202" t="s">
        <v>450</v>
      </c>
      <c r="M19" s="236" t="s">
        <v>451</v>
      </c>
      <c r="N19" s="236"/>
      <c r="O19" s="236"/>
      <c r="P19" s="236"/>
      <c r="Q19" s="236"/>
    </row>
    <row r="20" spans="1:17" ht="27" customHeight="1">
      <c r="A20" s="157"/>
      <c r="B20" s="205"/>
      <c r="C20" s="203"/>
      <c r="D20" s="237"/>
      <c r="E20" s="237"/>
      <c r="F20" s="238" t="s">
        <v>312</v>
      </c>
      <c r="G20" s="238"/>
      <c r="H20" s="238"/>
      <c r="I20" s="236" t="s">
        <v>311</v>
      </c>
      <c r="J20" s="236"/>
      <c r="K20" s="202" t="s">
        <v>311</v>
      </c>
      <c r="L20" s="202" t="s">
        <v>311</v>
      </c>
      <c r="M20" s="236" t="s">
        <v>311</v>
      </c>
      <c r="N20" s="236"/>
      <c r="O20" s="236"/>
      <c r="P20" s="236"/>
      <c r="Q20" s="236"/>
    </row>
    <row r="21" spans="1:17" ht="19.5" customHeight="1">
      <c r="A21" s="157"/>
      <c r="B21" s="203"/>
      <c r="C21" s="204" t="s">
        <v>326</v>
      </c>
      <c r="D21" s="237"/>
      <c r="E21" s="237"/>
      <c r="F21" s="238" t="s">
        <v>325</v>
      </c>
      <c r="G21" s="238"/>
      <c r="H21" s="238"/>
      <c r="I21" s="236" t="s">
        <v>414</v>
      </c>
      <c r="J21" s="236"/>
      <c r="K21" s="202" t="s">
        <v>311</v>
      </c>
      <c r="L21" s="202" t="s">
        <v>452</v>
      </c>
      <c r="M21" s="236" t="s">
        <v>453</v>
      </c>
      <c r="N21" s="236"/>
      <c r="O21" s="236"/>
      <c r="P21" s="236"/>
      <c r="Q21" s="236"/>
    </row>
    <row r="22" spans="2:17" ht="26.25" customHeight="1">
      <c r="B22" s="203"/>
      <c r="C22" s="205"/>
      <c r="D22" s="237"/>
      <c r="E22" s="237"/>
      <c r="F22" s="238" t="s">
        <v>312</v>
      </c>
      <c r="G22" s="238"/>
      <c r="H22" s="238"/>
      <c r="I22" s="236" t="s">
        <v>311</v>
      </c>
      <c r="J22" s="236"/>
      <c r="K22" s="202" t="s">
        <v>311</v>
      </c>
      <c r="L22" s="202" t="s">
        <v>311</v>
      </c>
      <c r="M22" s="236" t="s">
        <v>311</v>
      </c>
      <c r="N22" s="236"/>
      <c r="O22" s="236"/>
      <c r="P22" s="236"/>
      <c r="Q22" s="236"/>
    </row>
    <row r="23" spans="2:17" ht="24" customHeight="1">
      <c r="B23" s="203"/>
      <c r="C23" s="203"/>
      <c r="D23" s="239" t="s">
        <v>394</v>
      </c>
      <c r="E23" s="239"/>
      <c r="F23" s="238" t="s">
        <v>395</v>
      </c>
      <c r="G23" s="238"/>
      <c r="H23" s="238"/>
      <c r="I23" s="236" t="s">
        <v>454</v>
      </c>
      <c r="J23" s="236"/>
      <c r="K23" s="202" t="s">
        <v>311</v>
      </c>
      <c r="L23" s="202" t="s">
        <v>455</v>
      </c>
      <c r="M23" s="236" t="s">
        <v>456</v>
      </c>
      <c r="N23" s="236"/>
      <c r="O23" s="236"/>
      <c r="P23" s="236"/>
      <c r="Q23" s="236"/>
    </row>
    <row r="24" spans="2:17" ht="19.5" customHeight="1">
      <c r="B24" s="203"/>
      <c r="C24" s="203"/>
      <c r="D24" s="239" t="s">
        <v>320</v>
      </c>
      <c r="E24" s="239"/>
      <c r="F24" s="238" t="s">
        <v>319</v>
      </c>
      <c r="G24" s="238"/>
      <c r="H24" s="238"/>
      <c r="I24" s="236" t="s">
        <v>415</v>
      </c>
      <c r="J24" s="236"/>
      <c r="K24" s="202" t="s">
        <v>311</v>
      </c>
      <c r="L24" s="202" t="s">
        <v>457</v>
      </c>
      <c r="M24" s="236" t="s">
        <v>458</v>
      </c>
      <c r="N24" s="236"/>
      <c r="O24" s="236"/>
      <c r="P24" s="236"/>
      <c r="Q24" s="236"/>
    </row>
    <row r="25" spans="2:17" ht="21.75" customHeight="1">
      <c r="B25" s="203"/>
      <c r="C25" s="204" t="s">
        <v>459</v>
      </c>
      <c r="D25" s="237"/>
      <c r="E25" s="237"/>
      <c r="F25" s="238" t="s">
        <v>460</v>
      </c>
      <c r="G25" s="238"/>
      <c r="H25" s="238"/>
      <c r="I25" s="236" t="s">
        <v>461</v>
      </c>
      <c r="J25" s="236"/>
      <c r="K25" s="202" t="s">
        <v>311</v>
      </c>
      <c r="L25" s="202" t="s">
        <v>462</v>
      </c>
      <c r="M25" s="236" t="s">
        <v>463</v>
      </c>
      <c r="N25" s="236"/>
      <c r="O25" s="236"/>
      <c r="P25" s="236"/>
      <c r="Q25" s="236"/>
    </row>
    <row r="26" spans="2:17" ht="28.5" customHeight="1">
      <c r="B26" s="203"/>
      <c r="C26" s="205"/>
      <c r="D26" s="237"/>
      <c r="E26" s="237"/>
      <c r="F26" s="238" t="s">
        <v>312</v>
      </c>
      <c r="G26" s="238"/>
      <c r="H26" s="238"/>
      <c r="I26" s="236" t="s">
        <v>311</v>
      </c>
      <c r="J26" s="236"/>
      <c r="K26" s="202" t="s">
        <v>311</v>
      </c>
      <c r="L26" s="202" t="s">
        <v>311</v>
      </c>
      <c r="M26" s="236" t="s">
        <v>311</v>
      </c>
      <c r="N26" s="236"/>
      <c r="O26" s="236"/>
      <c r="P26" s="236"/>
      <c r="Q26" s="236"/>
    </row>
    <row r="27" spans="2:17" ht="36" customHeight="1">
      <c r="B27" s="203"/>
      <c r="C27" s="203"/>
      <c r="D27" s="239" t="s">
        <v>390</v>
      </c>
      <c r="E27" s="239"/>
      <c r="F27" s="238" t="s">
        <v>391</v>
      </c>
      <c r="G27" s="238"/>
      <c r="H27" s="238"/>
      <c r="I27" s="236" t="s">
        <v>464</v>
      </c>
      <c r="J27" s="236"/>
      <c r="K27" s="202" t="s">
        <v>311</v>
      </c>
      <c r="L27" s="202" t="s">
        <v>462</v>
      </c>
      <c r="M27" s="236" t="s">
        <v>465</v>
      </c>
      <c r="N27" s="236"/>
      <c r="O27" s="236"/>
      <c r="P27" s="236"/>
      <c r="Q27" s="236"/>
    </row>
    <row r="28" spans="2:17" ht="18.75" customHeight="1">
      <c r="B28" s="204" t="s">
        <v>353</v>
      </c>
      <c r="C28" s="203"/>
      <c r="D28" s="237"/>
      <c r="E28" s="237"/>
      <c r="F28" s="238" t="s">
        <v>387</v>
      </c>
      <c r="G28" s="238"/>
      <c r="H28" s="238"/>
      <c r="I28" s="236" t="s">
        <v>388</v>
      </c>
      <c r="J28" s="236"/>
      <c r="K28" s="202" t="s">
        <v>311</v>
      </c>
      <c r="L28" s="202" t="s">
        <v>466</v>
      </c>
      <c r="M28" s="236" t="s">
        <v>467</v>
      </c>
      <c r="N28" s="236"/>
      <c r="O28" s="236"/>
      <c r="P28" s="236"/>
      <c r="Q28" s="236"/>
    </row>
    <row r="29" spans="2:17" ht="27" customHeight="1">
      <c r="B29" s="205"/>
      <c r="C29" s="203"/>
      <c r="D29" s="237"/>
      <c r="E29" s="237"/>
      <c r="F29" s="238" t="s">
        <v>312</v>
      </c>
      <c r="G29" s="238"/>
      <c r="H29" s="238"/>
      <c r="I29" s="236" t="s">
        <v>389</v>
      </c>
      <c r="J29" s="236"/>
      <c r="K29" s="202" t="s">
        <v>311</v>
      </c>
      <c r="L29" s="202" t="s">
        <v>466</v>
      </c>
      <c r="M29" s="236" t="s">
        <v>468</v>
      </c>
      <c r="N29" s="236"/>
      <c r="O29" s="236"/>
      <c r="P29" s="236"/>
      <c r="Q29" s="236"/>
    </row>
    <row r="30" spans="2:17" ht="18.75" customHeight="1">
      <c r="B30" s="203"/>
      <c r="C30" s="204" t="s">
        <v>352</v>
      </c>
      <c r="D30" s="237"/>
      <c r="E30" s="237"/>
      <c r="F30" s="238" t="s">
        <v>9</v>
      </c>
      <c r="G30" s="238"/>
      <c r="H30" s="238"/>
      <c r="I30" s="236" t="s">
        <v>389</v>
      </c>
      <c r="J30" s="236"/>
      <c r="K30" s="202" t="s">
        <v>311</v>
      </c>
      <c r="L30" s="202" t="s">
        <v>466</v>
      </c>
      <c r="M30" s="236" t="s">
        <v>468</v>
      </c>
      <c r="N30" s="236"/>
      <c r="O30" s="236"/>
      <c r="P30" s="236"/>
      <c r="Q30" s="236"/>
    </row>
    <row r="31" spans="2:17" ht="30" customHeight="1">
      <c r="B31" s="203"/>
      <c r="C31" s="205"/>
      <c r="D31" s="237"/>
      <c r="E31" s="237"/>
      <c r="F31" s="238" t="s">
        <v>312</v>
      </c>
      <c r="G31" s="238"/>
      <c r="H31" s="238"/>
      <c r="I31" s="236" t="s">
        <v>389</v>
      </c>
      <c r="J31" s="236"/>
      <c r="K31" s="202" t="s">
        <v>311</v>
      </c>
      <c r="L31" s="202" t="s">
        <v>466</v>
      </c>
      <c r="M31" s="236" t="s">
        <v>468</v>
      </c>
      <c r="N31" s="236"/>
      <c r="O31" s="236"/>
      <c r="P31" s="236"/>
      <c r="Q31" s="236"/>
    </row>
    <row r="32" spans="2:17" ht="54" customHeight="1">
      <c r="B32" s="203"/>
      <c r="C32" s="203"/>
      <c r="D32" s="239" t="s">
        <v>469</v>
      </c>
      <c r="E32" s="239"/>
      <c r="F32" s="238" t="s">
        <v>470</v>
      </c>
      <c r="G32" s="238"/>
      <c r="H32" s="238"/>
      <c r="I32" s="236" t="s">
        <v>471</v>
      </c>
      <c r="J32" s="236"/>
      <c r="K32" s="202" t="s">
        <v>311</v>
      </c>
      <c r="L32" s="202" t="s">
        <v>472</v>
      </c>
      <c r="M32" s="236" t="s">
        <v>473</v>
      </c>
      <c r="N32" s="236"/>
      <c r="O32" s="236"/>
      <c r="P32" s="236"/>
      <c r="Q32" s="236"/>
    </row>
    <row r="33" spans="2:17" ht="57" customHeight="1">
      <c r="B33" s="203"/>
      <c r="C33" s="203"/>
      <c r="D33" s="239" t="s">
        <v>474</v>
      </c>
      <c r="E33" s="239"/>
      <c r="F33" s="238" t="s">
        <v>470</v>
      </c>
      <c r="G33" s="238"/>
      <c r="H33" s="238"/>
      <c r="I33" s="236" t="s">
        <v>475</v>
      </c>
      <c r="J33" s="236"/>
      <c r="K33" s="202" t="s">
        <v>311</v>
      </c>
      <c r="L33" s="202" t="s">
        <v>476</v>
      </c>
      <c r="M33" s="236" t="s">
        <v>477</v>
      </c>
      <c r="N33" s="236"/>
      <c r="O33" s="236"/>
      <c r="P33" s="236"/>
      <c r="Q33" s="236"/>
    </row>
    <row r="34" spans="2:17" ht="21" customHeight="1">
      <c r="B34" s="204" t="s">
        <v>324</v>
      </c>
      <c r="C34" s="203"/>
      <c r="D34" s="237"/>
      <c r="E34" s="237"/>
      <c r="F34" s="238" t="s">
        <v>323</v>
      </c>
      <c r="G34" s="238"/>
      <c r="H34" s="238"/>
      <c r="I34" s="236" t="s">
        <v>392</v>
      </c>
      <c r="J34" s="236"/>
      <c r="K34" s="202" t="s">
        <v>311</v>
      </c>
      <c r="L34" s="202" t="s">
        <v>478</v>
      </c>
      <c r="M34" s="236" t="s">
        <v>479</v>
      </c>
      <c r="N34" s="236"/>
      <c r="O34" s="236"/>
      <c r="P34" s="236"/>
      <c r="Q34" s="236"/>
    </row>
    <row r="35" spans="2:17" ht="30" customHeight="1">
      <c r="B35" s="205"/>
      <c r="C35" s="203"/>
      <c r="D35" s="237"/>
      <c r="E35" s="237"/>
      <c r="F35" s="238" t="s">
        <v>312</v>
      </c>
      <c r="G35" s="238"/>
      <c r="H35" s="238"/>
      <c r="I35" s="236" t="s">
        <v>311</v>
      </c>
      <c r="J35" s="236"/>
      <c r="K35" s="202" t="s">
        <v>311</v>
      </c>
      <c r="L35" s="202" t="s">
        <v>311</v>
      </c>
      <c r="M35" s="236" t="s">
        <v>311</v>
      </c>
      <c r="N35" s="236"/>
      <c r="O35" s="236"/>
      <c r="P35" s="236"/>
      <c r="Q35" s="236"/>
    </row>
    <row r="36" spans="2:17" ht="19.5" customHeight="1">
      <c r="B36" s="203"/>
      <c r="C36" s="204" t="s">
        <v>322</v>
      </c>
      <c r="D36" s="237"/>
      <c r="E36" s="237"/>
      <c r="F36" s="238" t="s">
        <v>321</v>
      </c>
      <c r="G36" s="238"/>
      <c r="H36" s="238"/>
      <c r="I36" s="236" t="s">
        <v>393</v>
      </c>
      <c r="J36" s="236"/>
      <c r="K36" s="202" t="s">
        <v>311</v>
      </c>
      <c r="L36" s="202" t="s">
        <v>478</v>
      </c>
      <c r="M36" s="236" t="s">
        <v>480</v>
      </c>
      <c r="N36" s="236"/>
      <c r="O36" s="236"/>
      <c r="P36" s="236"/>
      <c r="Q36" s="236"/>
    </row>
    <row r="37" spans="2:17" ht="27" customHeight="1">
      <c r="B37" s="203"/>
      <c r="C37" s="205"/>
      <c r="D37" s="237"/>
      <c r="E37" s="237"/>
      <c r="F37" s="238" t="s">
        <v>312</v>
      </c>
      <c r="G37" s="238"/>
      <c r="H37" s="238"/>
      <c r="I37" s="236" t="s">
        <v>311</v>
      </c>
      <c r="J37" s="236"/>
      <c r="K37" s="202" t="s">
        <v>311</v>
      </c>
      <c r="L37" s="202" t="s">
        <v>311</v>
      </c>
      <c r="M37" s="236" t="s">
        <v>311</v>
      </c>
      <c r="N37" s="236"/>
      <c r="O37" s="236"/>
      <c r="P37" s="236"/>
      <c r="Q37" s="236"/>
    </row>
    <row r="38" spans="2:17" ht="54.75" customHeight="1">
      <c r="B38" s="203"/>
      <c r="C38" s="203"/>
      <c r="D38" s="239" t="s">
        <v>481</v>
      </c>
      <c r="E38" s="239"/>
      <c r="F38" s="238" t="s">
        <v>482</v>
      </c>
      <c r="G38" s="238"/>
      <c r="H38" s="238"/>
      <c r="I38" s="236" t="s">
        <v>483</v>
      </c>
      <c r="J38" s="236"/>
      <c r="K38" s="202" t="s">
        <v>311</v>
      </c>
      <c r="L38" s="202" t="s">
        <v>484</v>
      </c>
      <c r="M38" s="236" t="s">
        <v>485</v>
      </c>
      <c r="N38" s="236"/>
      <c r="O38" s="236"/>
      <c r="P38" s="236"/>
      <c r="Q38" s="236"/>
    </row>
    <row r="39" spans="2:17" ht="22.5" customHeight="1">
      <c r="B39" s="203"/>
      <c r="C39" s="203"/>
      <c r="D39" s="239" t="s">
        <v>394</v>
      </c>
      <c r="E39" s="239"/>
      <c r="F39" s="238" t="s">
        <v>395</v>
      </c>
      <c r="G39" s="238"/>
      <c r="H39" s="238"/>
      <c r="I39" s="236" t="s">
        <v>396</v>
      </c>
      <c r="J39" s="236"/>
      <c r="K39" s="202" t="s">
        <v>311</v>
      </c>
      <c r="L39" s="202" t="s">
        <v>486</v>
      </c>
      <c r="M39" s="236" t="s">
        <v>487</v>
      </c>
      <c r="N39" s="236"/>
      <c r="O39" s="236"/>
      <c r="P39" s="236"/>
      <c r="Q39" s="236"/>
    </row>
    <row r="40" spans="2:17" ht="24.75" customHeight="1">
      <c r="B40" s="203"/>
      <c r="C40" s="203"/>
      <c r="D40" s="239" t="s">
        <v>385</v>
      </c>
      <c r="E40" s="239"/>
      <c r="F40" s="238" t="s">
        <v>386</v>
      </c>
      <c r="G40" s="238"/>
      <c r="H40" s="238"/>
      <c r="I40" s="236" t="s">
        <v>488</v>
      </c>
      <c r="J40" s="236"/>
      <c r="K40" s="202" t="s">
        <v>311</v>
      </c>
      <c r="L40" s="202" t="s">
        <v>489</v>
      </c>
      <c r="M40" s="236" t="s">
        <v>490</v>
      </c>
      <c r="N40" s="236"/>
      <c r="O40" s="236"/>
      <c r="P40" s="236"/>
      <c r="Q40" s="236"/>
    </row>
    <row r="41" spans="2:17" ht="21" customHeight="1">
      <c r="B41" s="203"/>
      <c r="C41" s="203"/>
      <c r="D41" s="239" t="s">
        <v>320</v>
      </c>
      <c r="E41" s="239"/>
      <c r="F41" s="238" t="s">
        <v>319</v>
      </c>
      <c r="G41" s="238"/>
      <c r="H41" s="238"/>
      <c r="I41" s="236" t="s">
        <v>397</v>
      </c>
      <c r="J41" s="236"/>
      <c r="K41" s="202" t="s">
        <v>311</v>
      </c>
      <c r="L41" s="202" t="s">
        <v>491</v>
      </c>
      <c r="M41" s="236" t="s">
        <v>492</v>
      </c>
      <c r="N41" s="236"/>
      <c r="O41" s="236"/>
      <c r="P41" s="236"/>
      <c r="Q41" s="236"/>
    </row>
    <row r="42" spans="2:17" ht="21" customHeight="1">
      <c r="B42" s="233" t="s">
        <v>318</v>
      </c>
      <c r="C42" s="233"/>
      <c r="D42" s="233"/>
      <c r="E42" s="233"/>
      <c r="F42" s="233"/>
      <c r="G42" s="233"/>
      <c r="H42" s="192" t="s">
        <v>315</v>
      </c>
      <c r="I42" s="235" t="s">
        <v>416</v>
      </c>
      <c r="J42" s="235"/>
      <c r="K42" s="201" t="s">
        <v>311</v>
      </c>
      <c r="L42" s="201" t="s">
        <v>493</v>
      </c>
      <c r="M42" s="235" t="s">
        <v>494</v>
      </c>
      <c r="N42" s="235"/>
      <c r="O42" s="235"/>
      <c r="P42" s="235"/>
      <c r="Q42" s="235"/>
    </row>
    <row r="43" spans="2:17" ht="30" customHeight="1">
      <c r="B43" s="237"/>
      <c r="C43" s="237"/>
      <c r="D43" s="237"/>
      <c r="E43" s="237"/>
      <c r="F43" s="238" t="s">
        <v>312</v>
      </c>
      <c r="G43" s="238"/>
      <c r="H43" s="238"/>
      <c r="I43" s="236" t="s">
        <v>317</v>
      </c>
      <c r="J43" s="236"/>
      <c r="K43" s="202" t="s">
        <v>311</v>
      </c>
      <c r="L43" s="202" t="s">
        <v>466</v>
      </c>
      <c r="M43" s="236" t="s">
        <v>495</v>
      </c>
      <c r="N43" s="236"/>
      <c r="O43" s="236"/>
      <c r="P43" s="236"/>
      <c r="Q43" s="236"/>
    </row>
    <row r="44" spans="2:17" ht="19.5" customHeight="1">
      <c r="B44" s="240" t="s">
        <v>316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</row>
    <row r="45" spans="2:17" ht="18.75" customHeight="1">
      <c r="B45" s="204" t="s">
        <v>328</v>
      </c>
      <c r="C45" s="203"/>
      <c r="D45" s="237"/>
      <c r="E45" s="237"/>
      <c r="F45" s="238" t="s">
        <v>327</v>
      </c>
      <c r="G45" s="238"/>
      <c r="H45" s="238"/>
      <c r="I45" s="236" t="s">
        <v>311</v>
      </c>
      <c r="J45" s="236"/>
      <c r="K45" s="202" t="s">
        <v>311</v>
      </c>
      <c r="L45" s="202" t="s">
        <v>496</v>
      </c>
      <c r="M45" s="236" t="s">
        <v>496</v>
      </c>
      <c r="N45" s="236"/>
      <c r="O45" s="236"/>
      <c r="P45" s="236"/>
      <c r="Q45" s="236"/>
    </row>
    <row r="46" spans="2:17" ht="27" customHeight="1">
      <c r="B46" s="205"/>
      <c r="C46" s="203"/>
      <c r="D46" s="237"/>
      <c r="E46" s="237"/>
      <c r="F46" s="238" t="s">
        <v>312</v>
      </c>
      <c r="G46" s="238"/>
      <c r="H46" s="238"/>
      <c r="I46" s="236" t="s">
        <v>311</v>
      </c>
      <c r="J46" s="236"/>
      <c r="K46" s="202" t="s">
        <v>311</v>
      </c>
      <c r="L46" s="202" t="s">
        <v>311</v>
      </c>
      <c r="M46" s="236" t="s">
        <v>311</v>
      </c>
      <c r="N46" s="236"/>
      <c r="O46" s="236"/>
      <c r="P46" s="236"/>
      <c r="Q46" s="236"/>
    </row>
    <row r="47" spans="2:17" ht="21.75" customHeight="1">
      <c r="B47" s="203"/>
      <c r="C47" s="204" t="s">
        <v>326</v>
      </c>
      <c r="D47" s="237"/>
      <c r="E47" s="237"/>
      <c r="F47" s="238" t="s">
        <v>325</v>
      </c>
      <c r="G47" s="238"/>
      <c r="H47" s="238"/>
      <c r="I47" s="236" t="s">
        <v>311</v>
      </c>
      <c r="J47" s="236"/>
      <c r="K47" s="202" t="s">
        <v>311</v>
      </c>
      <c r="L47" s="202" t="s">
        <v>496</v>
      </c>
      <c r="M47" s="236" t="s">
        <v>496</v>
      </c>
      <c r="N47" s="236"/>
      <c r="O47" s="236"/>
      <c r="P47" s="236"/>
      <c r="Q47" s="236"/>
    </row>
    <row r="48" spans="2:17" ht="29.25" customHeight="1">
      <c r="B48" s="203"/>
      <c r="C48" s="205"/>
      <c r="D48" s="237"/>
      <c r="E48" s="237"/>
      <c r="F48" s="238" t="s">
        <v>312</v>
      </c>
      <c r="G48" s="238"/>
      <c r="H48" s="238"/>
      <c r="I48" s="236" t="s">
        <v>311</v>
      </c>
      <c r="J48" s="236"/>
      <c r="K48" s="202" t="s">
        <v>311</v>
      </c>
      <c r="L48" s="202" t="s">
        <v>311</v>
      </c>
      <c r="M48" s="236" t="s">
        <v>311</v>
      </c>
      <c r="N48" s="236"/>
      <c r="O48" s="236"/>
      <c r="P48" s="236"/>
      <c r="Q48" s="236"/>
    </row>
    <row r="49" spans="2:17" ht="39.75" customHeight="1">
      <c r="B49" s="203"/>
      <c r="C49" s="203"/>
      <c r="D49" s="239" t="s">
        <v>497</v>
      </c>
      <c r="E49" s="239"/>
      <c r="F49" s="238" t="s">
        <v>498</v>
      </c>
      <c r="G49" s="238"/>
      <c r="H49" s="238"/>
      <c r="I49" s="236" t="s">
        <v>311</v>
      </c>
      <c r="J49" s="236"/>
      <c r="K49" s="202" t="s">
        <v>311</v>
      </c>
      <c r="L49" s="202" t="s">
        <v>496</v>
      </c>
      <c r="M49" s="236" t="s">
        <v>496</v>
      </c>
      <c r="N49" s="236"/>
      <c r="O49" s="236"/>
      <c r="P49" s="236"/>
      <c r="Q49" s="236"/>
    </row>
    <row r="50" spans="2:17" ht="22.5" customHeight="1">
      <c r="B50" s="204" t="s">
        <v>353</v>
      </c>
      <c r="C50" s="203"/>
      <c r="D50" s="237"/>
      <c r="E50" s="237"/>
      <c r="F50" s="238" t="s">
        <v>387</v>
      </c>
      <c r="G50" s="238"/>
      <c r="H50" s="238"/>
      <c r="I50" s="236" t="s">
        <v>499</v>
      </c>
      <c r="J50" s="236"/>
      <c r="K50" s="202" t="s">
        <v>500</v>
      </c>
      <c r="L50" s="202" t="s">
        <v>311</v>
      </c>
      <c r="M50" s="236" t="s">
        <v>501</v>
      </c>
      <c r="N50" s="236"/>
      <c r="O50" s="236"/>
      <c r="P50" s="236"/>
      <c r="Q50" s="236"/>
    </row>
    <row r="51" spans="2:17" ht="27" customHeight="1">
      <c r="B51" s="205"/>
      <c r="C51" s="203"/>
      <c r="D51" s="237"/>
      <c r="E51" s="237"/>
      <c r="F51" s="238" t="s">
        <v>312</v>
      </c>
      <c r="G51" s="238"/>
      <c r="H51" s="238"/>
      <c r="I51" s="236" t="s">
        <v>499</v>
      </c>
      <c r="J51" s="236"/>
      <c r="K51" s="202" t="s">
        <v>500</v>
      </c>
      <c r="L51" s="202" t="s">
        <v>311</v>
      </c>
      <c r="M51" s="236" t="s">
        <v>501</v>
      </c>
      <c r="N51" s="236"/>
      <c r="O51" s="236"/>
      <c r="P51" s="236"/>
      <c r="Q51" s="236"/>
    </row>
    <row r="52" spans="2:17" ht="20.25" customHeight="1">
      <c r="B52" s="203"/>
      <c r="C52" s="204" t="s">
        <v>352</v>
      </c>
      <c r="D52" s="237"/>
      <c r="E52" s="237"/>
      <c r="F52" s="238" t="s">
        <v>9</v>
      </c>
      <c r="G52" s="238"/>
      <c r="H52" s="238"/>
      <c r="I52" s="236" t="s">
        <v>499</v>
      </c>
      <c r="J52" s="236"/>
      <c r="K52" s="202" t="s">
        <v>500</v>
      </c>
      <c r="L52" s="202" t="s">
        <v>311</v>
      </c>
      <c r="M52" s="236" t="s">
        <v>501</v>
      </c>
      <c r="N52" s="236"/>
      <c r="O52" s="236"/>
      <c r="P52" s="236"/>
      <c r="Q52" s="236"/>
    </row>
    <row r="53" spans="2:17" ht="27" customHeight="1">
      <c r="B53" s="203"/>
      <c r="C53" s="205"/>
      <c r="D53" s="237"/>
      <c r="E53" s="237"/>
      <c r="F53" s="238" t="s">
        <v>312</v>
      </c>
      <c r="G53" s="238"/>
      <c r="H53" s="238"/>
      <c r="I53" s="236" t="s">
        <v>499</v>
      </c>
      <c r="J53" s="236"/>
      <c r="K53" s="202" t="s">
        <v>500</v>
      </c>
      <c r="L53" s="202" t="s">
        <v>311</v>
      </c>
      <c r="M53" s="236" t="s">
        <v>501</v>
      </c>
      <c r="N53" s="236"/>
      <c r="O53" s="236"/>
      <c r="P53" s="236"/>
      <c r="Q53" s="236"/>
    </row>
    <row r="54" spans="2:17" ht="53.25" customHeight="1">
      <c r="B54" s="203"/>
      <c r="C54" s="203"/>
      <c r="D54" s="239" t="s">
        <v>502</v>
      </c>
      <c r="E54" s="239"/>
      <c r="F54" s="238" t="s">
        <v>503</v>
      </c>
      <c r="G54" s="238"/>
      <c r="H54" s="238"/>
      <c r="I54" s="236" t="s">
        <v>504</v>
      </c>
      <c r="J54" s="236"/>
      <c r="K54" s="202" t="s">
        <v>505</v>
      </c>
      <c r="L54" s="202" t="s">
        <v>311</v>
      </c>
      <c r="M54" s="236" t="s">
        <v>506</v>
      </c>
      <c r="N54" s="236"/>
      <c r="O54" s="236"/>
      <c r="P54" s="236"/>
      <c r="Q54" s="236"/>
    </row>
    <row r="55" spans="2:17" ht="54" customHeight="1">
      <c r="B55" s="203"/>
      <c r="C55" s="203"/>
      <c r="D55" s="239" t="s">
        <v>507</v>
      </c>
      <c r="E55" s="239"/>
      <c r="F55" s="238" t="s">
        <v>503</v>
      </c>
      <c r="G55" s="238"/>
      <c r="H55" s="238"/>
      <c r="I55" s="236" t="s">
        <v>508</v>
      </c>
      <c r="J55" s="236"/>
      <c r="K55" s="202" t="s">
        <v>509</v>
      </c>
      <c r="L55" s="202" t="s">
        <v>311</v>
      </c>
      <c r="M55" s="236" t="s">
        <v>510</v>
      </c>
      <c r="N55" s="236"/>
      <c r="O55" s="236"/>
      <c r="P55" s="236"/>
      <c r="Q55" s="236"/>
    </row>
    <row r="56" spans="2:17" ht="22.5" customHeight="1">
      <c r="B56" s="233" t="s">
        <v>316</v>
      </c>
      <c r="C56" s="233"/>
      <c r="D56" s="233"/>
      <c r="E56" s="233"/>
      <c r="F56" s="233"/>
      <c r="G56" s="233"/>
      <c r="H56" s="192" t="s">
        <v>315</v>
      </c>
      <c r="I56" s="235" t="s">
        <v>417</v>
      </c>
      <c r="J56" s="235"/>
      <c r="K56" s="201" t="s">
        <v>500</v>
      </c>
      <c r="L56" s="201" t="s">
        <v>496</v>
      </c>
      <c r="M56" s="235" t="s">
        <v>511</v>
      </c>
      <c r="N56" s="235"/>
      <c r="O56" s="235"/>
      <c r="P56" s="235"/>
      <c r="Q56" s="235"/>
    </row>
    <row r="57" spans="2:17" ht="28.5" customHeight="1">
      <c r="B57" s="237"/>
      <c r="C57" s="237"/>
      <c r="D57" s="237"/>
      <c r="E57" s="237"/>
      <c r="F57" s="238" t="s">
        <v>312</v>
      </c>
      <c r="G57" s="238"/>
      <c r="H57" s="238"/>
      <c r="I57" s="236" t="s">
        <v>314</v>
      </c>
      <c r="J57" s="236"/>
      <c r="K57" s="202" t="s">
        <v>500</v>
      </c>
      <c r="L57" s="202" t="s">
        <v>311</v>
      </c>
      <c r="M57" s="236" t="s">
        <v>512</v>
      </c>
      <c r="N57" s="236"/>
      <c r="O57" s="236"/>
      <c r="P57" s="236"/>
      <c r="Q57" s="236"/>
    </row>
    <row r="58" spans="2:17" ht="17.25" customHeight="1">
      <c r="B58" s="240" t="s">
        <v>313</v>
      </c>
      <c r="C58" s="240"/>
      <c r="D58" s="240"/>
      <c r="E58" s="240"/>
      <c r="F58" s="240"/>
      <c r="G58" s="240"/>
      <c r="H58" s="240"/>
      <c r="I58" s="235" t="s">
        <v>418</v>
      </c>
      <c r="J58" s="235"/>
      <c r="K58" s="201" t="s">
        <v>500</v>
      </c>
      <c r="L58" s="201" t="s">
        <v>513</v>
      </c>
      <c r="M58" s="235" t="s">
        <v>514</v>
      </c>
      <c r="N58" s="235"/>
      <c r="O58" s="235"/>
      <c r="P58" s="235"/>
      <c r="Q58" s="235"/>
    </row>
    <row r="59" spans="2:17" ht="36.75" customHeight="1">
      <c r="B59" s="240"/>
      <c r="C59" s="240"/>
      <c r="D59" s="240"/>
      <c r="E59" s="240"/>
      <c r="F59" s="245" t="s">
        <v>312</v>
      </c>
      <c r="G59" s="245"/>
      <c r="H59" s="245"/>
      <c r="I59" s="234" t="s">
        <v>310</v>
      </c>
      <c r="J59" s="234"/>
      <c r="K59" s="206" t="s">
        <v>500</v>
      </c>
      <c r="L59" s="206" t="s">
        <v>466</v>
      </c>
      <c r="M59" s="234" t="s">
        <v>310</v>
      </c>
      <c r="N59" s="234"/>
      <c r="O59" s="234"/>
      <c r="P59" s="234"/>
      <c r="Q59" s="234"/>
    </row>
    <row r="60" spans="2:17" ht="25.5" customHeight="1">
      <c r="B60" s="246" t="s">
        <v>309</v>
      </c>
      <c r="C60" s="246"/>
      <c r="D60" s="246"/>
      <c r="E60" s="246"/>
      <c r="F60" s="246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</row>
  </sheetData>
  <sheetProtection/>
  <mergeCells count="216">
    <mergeCell ref="F57:H57"/>
    <mergeCell ref="B58:H58"/>
    <mergeCell ref="B59:E59"/>
    <mergeCell ref="F59:H59"/>
    <mergeCell ref="B60:F60"/>
    <mergeCell ref="G60:Q60"/>
    <mergeCell ref="M50:Q50"/>
    <mergeCell ref="F49:H49"/>
    <mergeCell ref="D50:E50"/>
    <mergeCell ref="D51:E51"/>
    <mergeCell ref="F51:H51"/>
    <mergeCell ref="I51:J51"/>
    <mergeCell ref="M51:Q51"/>
    <mergeCell ref="M49:Q49"/>
    <mergeCell ref="D49:E49"/>
    <mergeCell ref="D47:E47"/>
    <mergeCell ref="F47:H47"/>
    <mergeCell ref="I53:J53"/>
    <mergeCell ref="I48:J48"/>
    <mergeCell ref="D48:E48"/>
    <mergeCell ref="I49:J49"/>
    <mergeCell ref="F50:H50"/>
    <mergeCell ref="I52:J52"/>
    <mergeCell ref="I50:J50"/>
    <mergeCell ref="D52:E52"/>
    <mergeCell ref="D36:E36"/>
    <mergeCell ref="D37:E37"/>
    <mergeCell ref="F37:H37"/>
    <mergeCell ref="I37:J37"/>
    <mergeCell ref="M37:Q37"/>
    <mergeCell ref="F36:H36"/>
    <mergeCell ref="I36:J36"/>
    <mergeCell ref="M36:Q36"/>
    <mergeCell ref="F23:H23"/>
    <mergeCell ref="I22:J22"/>
    <mergeCell ref="I6:J6"/>
    <mergeCell ref="M6:Q6"/>
    <mergeCell ref="F6:H6"/>
    <mergeCell ref="B7:Q7"/>
    <mergeCell ref="M9:Q9"/>
    <mergeCell ref="I10:J10"/>
    <mergeCell ref="M12:Q12"/>
    <mergeCell ref="D9:E9"/>
    <mergeCell ref="K1:P1"/>
    <mergeCell ref="A2:P2"/>
    <mergeCell ref="D5:E5"/>
    <mergeCell ref="M5:Q5"/>
    <mergeCell ref="D6:E6"/>
    <mergeCell ref="I5:J5"/>
    <mergeCell ref="F5:H5"/>
    <mergeCell ref="O3:P3"/>
    <mergeCell ref="F9:H9"/>
    <mergeCell ref="M10:Q10"/>
    <mergeCell ref="I8:J8"/>
    <mergeCell ref="D10:E10"/>
    <mergeCell ref="I9:J9"/>
    <mergeCell ref="F8:H8"/>
    <mergeCell ref="F10:H10"/>
    <mergeCell ref="M8:Q8"/>
    <mergeCell ref="D8:E8"/>
    <mergeCell ref="F11:H11"/>
    <mergeCell ref="I12:J12"/>
    <mergeCell ref="I13:J13"/>
    <mergeCell ref="F12:H12"/>
    <mergeCell ref="I11:J11"/>
    <mergeCell ref="D11:E11"/>
    <mergeCell ref="D12:E12"/>
    <mergeCell ref="D13:E13"/>
    <mergeCell ref="F13:H13"/>
    <mergeCell ref="M13:Q13"/>
    <mergeCell ref="M20:Q20"/>
    <mergeCell ref="I20:J20"/>
    <mergeCell ref="M11:Q11"/>
    <mergeCell ref="I16:J16"/>
    <mergeCell ref="I17:J17"/>
    <mergeCell ref="M14:Q14"/>
    <mergeCell ref="M16:Q16"/>
    <mergeCell ref="D17:E17"/>
    <mergeCell ref="F17:H17"/>
    <mergeCell ref="M17:Q17"/>
    <mergeCell ref="M15:Q15"/>
    <mergeCell ref="I15:J15"/>
    <mergeCell ref="D16:E16"/>
    <mergeCell ref="M25:Q25"/>
    <mergeCell ref="I23:J23"/>
    <mergeCell ref="M23:Q23"/>
    <mergeCell ref="I25:J25"/>
    <mergeCell ref="F16:H16"/>
    <mergeCell ref="F20:H20"/>
    <mergeCell ref="M18:Q18"/>
    <mergeCell ref="I18:J18"/>
    <mergeCell ref="I19:J19"/>
    <mergeCell ref="M19:Q19"/>
    <mergeCell ref="D14:E14"/>
    <mergeCell ref="D15:E15"/>
    <mergeCell ref="F15:H15"/>
    <mergeCell ref="M22:Q22"/>
    <mergeCell ref="D18:E18"/>
    <mergeCell ref="D19:E19"/>
    <mergeCell ref="F19:H19"/>
    <mergeCell ref="F18:H18"/>
    <mergeCell ref="F14:H14"/>
    <mergeCell ref="I14:J14"/>
    <mergeCell ref="I27:J27"/>
    <mergeCell ref="M27:Q27"/>
    <mergeCell ref="F25:H25"/>
    <mergeCell ref="D22:E22"/>
    <mergeCell ref="F22:H22"/>
    <mergeCell ref="D23:E23"/>
    <mergeCell ref="D24:E24"/>
    <mergeCell ref="F24:H24"/>
    <mergeCell ref="I24:J24"/>
    <mergeCell ref="M24:Q24"/>
    <mergeCell ref="F29:H29"/>
    <mergeCell ref="I29:J29"/>
    <mergeCell ref="M29:Q29"/>
    <mergeCell ref="D25:E25"/>
    <mergeCell ref="D26:E26"/>
    <mergeCell ref="F26:H26"/>
    <mergeCell ref="I26:J26"/>
    <mergeCell ref="M26:Q26"/>
    <mergeCell ref="D27:E27"/>
    <mergeCell ref="F27:H27"/>
    <mergeCell ref="M30:Q30"/>
    <mergeCell ref="D31:E31"/>
    <mergeCell ref="F31:H31"/>
    <mergeCell ref="I31:J31"/>
    <mergeCell ref="M31:Q31"/>
    <mergeCell ref="D28:E28"/>
    <mergeCell ref="F28:H28"/>
    <mergeCell ref="I28:J28"/>
    <mergeCell ref="M28:Q28"/>
    <mergeCell ref="D29:E29"/>
    <mergeCell ref="I34:J34"/>
    <mergeCell ref="M34:Q34"/>
    <mergeCell ref="I35:J35"/>
    <mergeCell ref="M35:Q35"/>
    <mergeCell ref="F34:H34"/>
    <mergeCell ref="D34:E34"/>
    <mergeCell ref="D35:E35"/>
    <mergeCell ref="F35:H35"/>
    <mergeCell ref="F32:H32"/>
    <mergeCell ref="I32:J32"/>
    <mergeCell ref="M32:Q32"/>
    <mergeCell ref="I33:J33"/>
    <mergeCell ref="D20:E20"/>
    <mergeCell ref="D21:E21"/>
    <mergeCell ref="F21:H21"/>
    <mergeCell ref="I21:J21"/>
    <mergeCell ref="M21:Q21"/>
    <mergeCell ref="I30:J30"/>
    <mergeCell ref="D33:E33"/>
    <mergeCell ref="F33:H33"/>
    <mergeCell ref="M33:Q33"/>
    <mergeCell ref="D30:E30"/>
    <mergeCell ref="F30:H30"/>
    <mergeCell ref="D38:E38"/>
    <mergeCell ref="F38:H38"/>
    <mergeCell ref="I38:J38"/>
    <mergeCell ref="M38:Q38"/>
    <mergeCell ref="D32:E32"/>
    <mergeCell ref="I39:J39"/>
    <mergeCell ref="M39:Q39"/>
    <mergeCell ref="D40:E40"/>
    <mergeCell ref="F40:H40"/>
    <mergeCell ref="I40:J40"/>
    <mergeCell ref="M40:Q40"/>
    <mergeCell ref="D39:E39"/>
    <mergeCell ref="F39:H39"/>
    <mergeCell ref="D41:E41"/>
    <mergeCell ref="F41:H41"/>
    <mergeCell ref="I41:J41"/>
    <mergeCell ref="M41:Q41"/>
    <mergeCell ref="I42:J42"/>
    <mergeCell ref="M42:Q42"/>
    <mergeCell ref="B42:G42"/>
    <mergeCell ref="F43:H43"/>
    <mergeCell ref="I43:J43"/>
    <mergeCell ref="M43:Q43"/>
    <mergeCell ref="B43:E43"/>
    <mergeCell ref="B44:Q44"/>
    <mergeCell ref="F48:H48"/>
    <mergeCell ref="D45:E45"/>
    <mergeCell ref="D46:E46"/>
    <mergeCell ref="F46:H46"/>
    <mergeCell ref="I46:J46"/>
    <mergeCell ref="M46:Q46"/>
    <mergeCell ref="I55:J55"/>
    <mergeCell ref="M55:Q55"/>
    <mergeCell ref="M53:Q53"/>
    <mergeCell ref="M54:Q54"/>
    <mergeCell ref="F45:H45"/>
    <mergeCell ref="I45:J45"/>
    <mergeCell ref="M45:Q45"/>
    <mergeCell ref="I47:J47"/>
    <mergeCell ref="M47:Q47"/>
    <mergeCell ref="M48:Q48"/>
    <mergeCell ref="F54:H54"/>
    <mergeCell ref="I54:J54"/>
    <mergeCell ref="D54:E54"/>
    <mergeCell ref="D55:E55"/>
    <mergeCell ref="F55:H55"/>
    <mergeCell ref="D53:E53"/>
    <mergeCell ref="F53:H53"/>
    <mergeCell ref="F52:H52"/>
    <mergeCell ref="M52:Q52"/>
    <mergeCell ref="B56:G56"/>
    <mergeCell ref="I59:J59"/>
    <mergeCell ref="M59:Q59"/>
    <mergeCell ref="I56:J56"/>
    <mergeCell ref="M56:Q56"/>
    <mergeCell ref="I58:J58"/>
    <mergeCell ref="M58:Q58"/>
    <mergeCell ref="I57:J57"/>
    <mergeCell ref="M57:Q57"/>
    <mergeCell ref="B57:E57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4"/>
  <sheetViews>
    <sheetView showGridLines="0" zoomScalePageLayoutView="0" workbookViewId="0" topLeftCell="A1">
      <selection activeCell="AJ12" sqref="AJ12"/>
    </sheetView>
  </sheetViews>
  <sheetFormatPr defaultColWidth="9.33203125" defaultRowHeight="11.25"/>
  <cols>
    <col min="1" max="1" width="4.5" style="3" customWidth="1"/>
    <col min="2" max="2" width="5.66015625" style="3" customWidth="1"/>
    <col min="3" max="3" width="5" style="3" customWidth="1"/>
    <col min="4" max="4" width="5.16015625" style="3" customWidth="1"/>
    <col min="5" max="5" width="6.83203125" style="3" customWidth="1"/>
    <col min="6" max="6" width="5.16015625" style="3" customWidth="1"/>
    <col min="7" max="7" width="3.16015625" style="3" customWidth="1"/>
    <col min="8" max="9" width="12" style="3" customWidth="1"/>
    <col min="10" max="10" width="10.83203125" style="3" customWidth="1"/>
    <col min="11" max="12" width="11.33203125" style="3" customWidth="1"/>
    <col min="13" max="13" width="8.66015625" style="3" customWidth="1"/>
    <col min="14" max="14" width="8.83203125" style="3" customWidth="1"/>
    <col min="15" max="15" width="9.16015625" style="3" customWidth="1"/>
    <col min="16" max="16" width="9.33203125" style="3" customWidth="1"/>
    <col min="17" max="17" width="8.66015625" style="3" customWidth="1"/>
    <col min="18" max="18" width="10" style="3" customWidth="1"/>
    <col min="19" max="19" width="9.83203125" style="3" customWidth="1"/>
    <col min="20" max="20" width="4.83203125" style="3" customWidth="1"/>
    <col min="21" max="21" width="4" style="3" customWidth="1"/>
    <col min="22" max="22" width="8.83203125" style="3" customWidth="1"/>
    <col min="23" max="23" width="5.5" style="3" customWidth="1"/>
    <col min="24" max="24" width="2.16015625" style="3" customWidth="1"/>
    <col min="25" max="25" width="1.3359375" style="3" customWidth="1"/>
    <col min="26" max="16384" width="9.33203125" style="3" customWidth="1"/>
  </cols>
  <sheetData>
    <row r="1" spans="1:23" ht="4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51" t="s">
        <v>525</v>
      </c>
      <c r="O1" s="251"/>
      <c r="P1" s="251"/>
      <c r="Q1" s="251"/>
      <c r="R1" s="251"/>
      <c r="S1" s="251"/>
      <c r="T1" s="251"/>
      <c r="U1" s="5"/>
      <c r="V1" s="5"/>
      <c r="W1" s="4"/>
    </row>
    <row r="2" spans="1:23" ht="21.75" customHeight="1">
      <c r="A2" s="252" t="s">
        <v>11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4"/>
    </row>
    <row r="3" ht="6.75" customHeight="1"/>
    <row r="4" spans="1:23" ht="12.75" customHeight="1">
      <c r="A4" s="250" t="s">
        <v>1</v>
      </c>
      <c r="B4" s="250" t="s">
        <v>2</v>
      </c>
      <c r="C4" s="250" t="s">
        <v>60</v>
      </c>
      <c r="D4" s="250" t="s">
        <v>3</v>
      </c>
      <c r="E4" s="250"/>
      <c r="F4" s="250"/>
      <c r="G4" s="250"/>
      <c r="H4" s="250" t="s">
        <v>12</v>
      </c>
      <c r="I4" s="250" t="s">
        <v>13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ht="12.75" customHeight="1">
      <c r="A5" s="250"/>
      <c r="B5" s="250"/>
      <c r="C5" s="250"/>
      <c r="D5" s="250"/>
      <c r="E5" s="250"/>
      <c r="F5" s="250"/>
      <c r="G5" s="250"/>
      <c r="H5" s="250"/>
      <c r="I5" s="250" t="s">
        <v>14</v>
      </c>
      <c r="J5" s="250" t="s">
        <v>15</v>
      </c>
      <c r="K5" s="250"/>
      <c r="L5" s="250"/>
      <c r="M5" s="250"/>
      <c r="N5" s="250"/>
      <c r="O5" s="250"/>
      <c r="P5" s="250"/>
      <c r="Q5" s="250"/>
      <c r="R5" s="250" t="s">
        <v>16</v>
      </c>
      <c r="S5" s="250" t="s">
        <v>15</v>
      </c>
      <c r="T5" s="250"/>
      <c r="U5" s="250"/>
      <c r="V5" s="250"/>
      <c r="W5" s="250"/>
    </row>
    <row r="6" spans="1:23" ht="12.75" customHeight="1">
      <c r="A6" s="250"/>
      <c r="B6" s="250"/>
      <c r="C6" s="250"/>
      <c r="D6" s="250"/>
      <c r="E6" s="250"/>
      <c r="F6" s="250"/>
      <c r="G6" s="250"/>
      <c r="H6" s="250"/>
      <c r="I6" s="250"/>
      <c r="J6" s="250" t="s">
        <v>56</v>
      </c>
      <c r="K6" s="250" t="s">
        <v>15</v>
      </c>
      <c r="L6" s="250"/>
      <c r="M6" s="250" t="s">
        <v>17</v>
      </c>
      <c r="N6" s="250" t="s">
        <v>18</v>
      </c>
      <c r="O6" s="250" t="s">
        <v>19</v>
      </c>
      <c r="P6" s="250" t="s">
        <v>20</v>
      </c>
      <c r="Q6" s="250" t="s">
        <v>21</v>
      </c>
      <c r="R6" s="250"/>
      <c r="S6" s="250" t="s">
        <v>22</v>
      </c>
      <c r="T6" s="250" t="s">
        <v>23</v>
      </c>
      <c r="U6" s="250"/>
      <c r="V6" s="250" t="s">
        <v>24</v>
      </c>
      <c r="W6" s="250" t="s">
        <v>25</v>
      </c>
    </row>
    <row r="7" spans="1:23" ht="61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12" t="s">
        <v>26</v>
      </c>
      <c r="L7" s="212" t="s">
        <v>57</v>
      </c>
      <c r="M7" s="250"/>
      <c r="N7" s="250"/>
      <c r="O7" s="250"/>
      <c r="P7" s="250"/>
      <c r="Q7" s="250"/>
      <c r="R7" s="250"/>
      <c r="S7" s="250"/>
      <c r="T7" s="250" t="s">
        <v>27</v>
      </c>
      <c r="U7" s="250"/>
      <c r="V7" s="250"/>
      <c r="W7" s="250"/>
    </row>
    <row r="8" spans="1:23" ht="8.25">
      <c r="A8" s="211" t="s">
        <v>4</v>
      </c>
      <c r="B8" s="211" t="s">
        <v>5</v>
      </c>
      <c r="C8" s="211" t="s">
        <v>6</v>
      </c>
      <c r="D8" s="253" t="s">
        <v>7</v>
      </c>
      <c r="E8" s="253"/>
      <c r="F8" s="253"/>
      <c r="G8" s="253"/>
      <c r="H8" s="211" t="s">
        <v>8</v>
      </c>
      <c r="I8" s="211" t="s">
        <v>37</v>
      </c>
      <c r="J8" s="211" t="s">
        <v>38</v>
      </c>
      <c r="K8" s="211" t="s">
        <v>39</v>
      </c>
      <c r="L8" s="211" t="s">
        <v>40</v>
      </c>
      <c r="M8" s="211" t="s">
        <v>41</v>
      </c>
      <c r="N8" s="211" t="s">
        <v>42</v>
      </c>
      <c r="O8" s="211" t="s">
        <v>43</v>
      </c>
      <c r="P8" s="211" t="s">
        <v>44</v>
      </c>
      <c r="Q8" s="211" t="s">
        <v>45</v>
      </c>
      <c r="R8" s="211" t="s">
        <v>46</v>
      </c>
      <c r="S8" s="211" t="s">
        <v>47</v>
      </c>
      <c r="T8" s="253" t="s">
        <v>48</v>
      </c>
      <c r="U8" s="253"/>
      <c r="V8" s="211" t="s">
        <v>49</v>
      </c>
      <c r="W8" s="211" t="s">
        <v>50</v>
      </c>
    </row>
    <row r="9" spans="1:23" ht="12.75" customHeight="1">
      <c r="A9" s="250" t="s">
        <v>10</v>
      </c>
      <c r="B9" s="250" t="s">
        <v>36</v>
      </c>
      <c r="C9" s="250" t="s">
        <v>36</v>
      </c>
      <c r="D9" s="249" t="s">
        <v>61</v>
      </c>
      <c r="E9" s="249"/>
      <c r="F9" s="249" t="s">
        <v>51</v>
      </c>
      <c r="G9" s="249"/>
      <c r="H9" s="214">
        <v>27066835.1</v>
      </c>
      <c r="I9" s="214">
        <v>354610.1</v>
      </c>
      <c r="J9" s="214">
        <v>323274</v>
      </c>
      <c r="K9" s="214">
        <v>58856</v>
      </c>
      <c r="L9" s="214">
        <v>264418</v>
      </c>
      <c r="M9" s="214">
        <v>0</v>
      </c>
      <c r="N9" s="214">
        <v>0</v>
      </c>
      <c r="O9" s="214">
        <v>31336.1</v>
      </c>
      <c r="P9" s="214">
        <v>0</v>
      </c>
      <c r="Q9" s="214">
        <v>0</v>
      </c>
      <c r="R9" s="214">
        <v>26712225</v>
      </c>
      <c r="S9" s="214">
        <v>26712225</v>
      </c>
      <c r="T9" s="248">
        <v>5943915</v>
      </c>
      <c r="U9" s="248"/>
      <c r="V9" s="214">
        <v>0</v>
      </c>
      <c r="W9" s="214">
        <v>0</v>
      </c>
    </row>
    <row r="10" spans="1:23" ht="12.75" customHeight="1">
      <c r="A10" s="250"/>
      <c r="B10" s="250"/>
      <c r="C10" s="250"/>
      <c r="D10" s="249"/>
      <c r="E10" s="249"/>
      <c r="F10" s="249" t="s">
        <v>52</v>
      </c>
      <c r="G10" s="249"/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  <c r="Q10" s="214">
        <v>0</v>
      </c>
      <c r="R10" s="214">
        <v>0</v>
      </c>
      <c r="S10" s="214">
        <v>0</v>
      </c>
      <c r="T10" s="248">
        <v>0</v>
      </c>
      <c r="U10" s="248"/>
      <c r="V10" s="214">
        <v>0</v>
      </c>
      <c r="W10" s="214">
        <v>0</v>
      </c>
    </row>
    <row r="11" spans="1:23" ht="12.75" customHeight="1">
      <c r="A11" s="250"/>
      <c r="B11" s="250"/>
      <c r="C11" s="250"/>
      <c r="D11" s="249"/>
      <c r="E11" s="249"/>
      <c r="F11" s="249" t="s">
        <v>53</v>
      </c>
      <c r="G11" s="249"/>
      <c r="H11" s="214">
        <v>30000</v>
      </c>
      <c r="I11" s="214">
        <v>30000</v>
      </c>
      <c r="J11" s="214">
        <v>30000</v>
      </c>
      <c r="K11" s="214">
        <v>0</v>
      </c>
      <c r="L11" s="214">
        <v>30000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48">
        <v>0</v>
      </c>
      <c r="U11" s="248"/>
      <c r="V11" s="214">
        <v>0</v>
      </c>
      <c r="W11" s="214">
        <v>0</v>
      </c>
    </row>
    <row r="12" spans="1:23" ht="12.75" customHeight="1">
      <c r="A12" s="250"/>
      <c r="B12" s="250"/>
      <c r="C12" s="250"/>
      <c r="D12" s="249"/>
      <c r="E12" s="249"/>
      <c r="F12" s="249" t="s">
        <v>54</v>
      </c>
      <c r="G12" s="249"/>
      <c r="H12" s="214">
        <v>27096835.1</v>
      </c>
      <c r="I12" s="214">
        <v>384610.1</v>
      </c>
      <c r="J12" s="214">
        <v>353274</v>
      </c>
      <c r="K12" s="214">
        <v>58856</v>
      </c>
      <c r="L12" s="214">
        <v>294418</v>
      </c>
      <c r="M12" s="214">
        <v>0</v>
      </c>
      <c r="N12" s="214">
        <v>0</v>
      </c>
      <c r="O12" s="214">
        <v>31336.1</v>
      </c>
      <c r="P12" s="214">
        <v>0</v>
      </c>
      <c r="Q12" s="214">
        <v>0</v>
      </c>
      <c r="R12" s="214">
        <v>26712225</v>
      </c>
      <c r="S12" s="214">
        <v>26712225</v>
      </c>
      <c r="T12" s="248">
        <v>5943915</v>
      </c>
      <c r="U12" s="248"/>
      <c r="V12" s="214">
        <v>0</v>
      </c>
      <c r="W12" s="214">
        <v>0</v>
      </c>
    </row>
    <row r="13" spans="1:23" ht="12.75" customHeight="1">
      <c r="A13" s="250" t="s">
        <v>36</v>
      </c>
      <c r="B13" s="250" t="s">
        <v>62</v>
      </c>
      <c r="C13" s="250" t="s">
        <v>36</v>
      </c>
      <c r="D13" s="249" t="s">
        <v>63</v>
      </c>
      <c r="E13" s="249"/>
      <c r="F13" s="249" t="s">
        <v>51</v>
      </c>
      <c r="G13" s="249"/>
      <c r="H13" s="214">
        <v>27066835.1</v>
      </c>
      <c r="I13" s="214">
        <v>354610.1</v>
      </c>
      <c r="J13" s="214">
        <v>323274</v>
      </c>
      <c r="K13" s="214">
        <v>58856</v>
      </c>
      <c r="L13" s="214">
        <v>264418</v>
      </c>
      <c r="M13" s="214">
        <v>0</v>
      </c>
      <c r="N13" s="214">
        <v>0</v>
      </c>
      <c r="O13" s="214">
        <v>31336.1</v>
      </c>
      <c r="P13" s="214">
        <v>0</v>
      </c>
      <c r="Q13" s="214">
        <v>0</v>
      </c>
      <c r="R13" s="214">
        <v>26712225</v>
      </c>
      <c r="S13" s="214">
        <v>26712225</v>
      </c>
      <c r="T13" s="248">
        <v>5943915</v>
      </c>
      <c r="U13" s="248"/>
      <c r="V13" s="214">
        <v>0</v>
      </c>
      <c r="W13" s="214">
        <v>0</v>
      </c>
    </row>
    <row r="14" spans="1:23" ht="12.75" customHeight="1">
      <c r="A14" s="250"/>
      <c r="B14" s="250"/>
      <c r="C14" s="250"/>
      <c r="D14" s="249"/>
      <c r="E14" s="249"/>
      <c r="F14" s="249" t="s">
        <v>52</v>
      </c>
      <c r="G14" s="249"/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214">
        <v>0</v>
      </c>
      <c r="T14" s="248">
        <v>0</v>
      </c>
      <c r="U14" s="248"/>
      <c r="V14" s="214">
        <v>0</v>
      </c>
      <c r="W14" s="214">
        <v>0</v>
      </c>
    </row>
    <row r="15" spans="1:23" ht="12.75" customHeight="1">
      <c r="A15" s="250"/>
      <c r="B15" s="250"/>
      <c r="C15" s="250"/>
      <c r="D15" s="249"/>
      <c r="E15" s="249"/>
      <c r="F15" s="249" t="s">
        <v>53</v>
      </c>
      <c r="G15" s="249"/>
      <c r="H15" s="214">
        <v>30000</v>
      </c>
      <c r="I15" s="214">
        <v>30000</v>
      </c>
      <c r="J15" s="214">
        <v>30000</v>
      </c>
      <c r="K15" s="214">
        <v>0</v>
      </c>
      <c r="L15" s="214">
        <v>30000</v>
      </c>
      <c r="M15" s="214">
        <v>0</v>
      </c>
      <c r="N15" s="214">
        <v>0</v>
      </c>
      <c r="O15" s="214">
        <v>0</v>
      </c>
      <c r="P15" s="214">
        <v>0</v>
      </c>
      <c r="Q15" s="214">
        <v>0</v>
      </c>
      <c r="R15" s="214">
        <v>0</v>
      </c>
      <c r="S15" s="214">
        <v>0</v>
      </c>
      <c r="T15" s="248">
        <v>0</v>
      </c>
      <c r="U15" s="248"/>
      <c r="V15" s="214">
        <v>0</v>
      </c>
      <c r="W15" s="214">
        <v>0</v>
      </c>
    </row>
    <row r="16" spans="1:23" ht="12.75" customHeight="1">
      <c r="A16" s="250"/>
      <c r="B16" s="250"/>
      <c r="C16" s="250"/>
      <c r="D16" s="249"/>
      <c r="E16" s="249"/>
      <c r="F16" s="249" t="s">
        <v>54</v>
      </c>
      <c r="G16" s="249"/>
      <c r="H16" s="214">
        <v>27096835.1</v>
      </c>
      <c r="I16" s="214">
        <v>384610.1</v>
      </c>
      <c r="J16" s="214">
        <v>353274</v>
      </c>
      <c r="K16" s="214">
        <v>58856</v>
      </c>
      <c r="L16" s="214">
        <v>294418</v>
      </c>
      <c r="M16" s="214">
        <v>0</v>
      </c>
      <c r="N16" s="214">
        <v>0</v>
      </c>
      <c r="O16" s="214">
        <v>31336.1</v>
      </c>
      <c r="P16" s="214">
        <v>0</v>
      </c>
      <c r="Q16" s="214">
        <v>0</v>
      </c>
      <c r="R16" s="214">
        <v>26712225</v>
      </c>
      <c r="S16" s="214">
        <v>26712225</v>
      </c>
      <c r="T16" s="248">
        <v>5943915</v>
      </c>
      <c r="U16" s="248"/>
      <c r="V16" s="214">
        <v>0</v>
      </c>
      <c r="W16" s="214">
        <v>0</v>
      </c>
    </row>
    <row r="17" spans="1:23" ht="12.75" customHeight="1">
      <c r="A17" s="250" t="s">
        <v>216</v>
      </c>
      <c r="B17" s="250" t="s">
        <v>36</v>
      </c>
      <c r="C17" s="250" t="s">
        <v>36</v>
      </c>
      <c r="D17" s="249" t="s">
        <v>217</v>
      </c>
      <c r="E17" s="249"/>
      <c r="F17" s="249" t="s">
        <v>51</v>
      </c>
      <c r="G17" s="249"/>
      <c r="H17" s="214">
        <v>20178575</v>
      </c>
      <c r="I17" s="214">
        <v>15613662</v>
      </c>
      <c r="J17" s="214">
        <v>15066662</v>
      </c>
      <c r="K17" s="214">
        <v>11203283</v>
      </c>
      <c r="L17" s="214">
        <v>3863379</v>
      </c>
      <c r="M17" s="214">
        <v>0</v>
      </c>
      <c r="N17" s="214">
        <v>547000</v>
      </c>
      <c r="O17" s="214">
        <v>0</v>
      </c>
      <c r="P17" s="214">
        <v>0</v>
      </c>
      <c r="Q17" s="214">
        <v>0</v>
      </c>
      <c r="R17" s="214">
        <v>4564913</v>
      </c>
      <c r="S17" s="214">
        <v>4564913</v>
      </c>
      <c r="T17" s="248">
        <v>0</v>
      </c>
      <c r="U17" s="248"/>
      <c r="V17" s="214">
        <v>0</v>
      </c>
      <c r="W17" s="214">
        <v>0</v>
      </c>
    </row>
    <row r="18" spans="1:23" ht="12.75" customHeight="1">
      <c r="A18" s="250"/>
      <c r="B18" s="250"/>
      <c r="C18" s="250"/>
      <c r="D18" s="249"/>
      <c r="E18" s="249"/>
      <c r="F18" s="249" t="s">
        <v>52</v>
      </c>
      <c r="G18" s="249"/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48">
        <v>0</v>
      </c>
      <c r="U18" s="248"/>
      <c r="V18" s="214">
        <v>0</v>
      </c>
      <c r="W18" s="214">
        <v>0</v>
      </c>
    </row>
    <row r="19" spans="1:23" ht="12.75" customHeight="1">
      <c r="A19" s="250"/>
      <c r="B19" s="250"/>
      <c r="C19" s="250"/>
      <c r="D19" s="249"/>
      <c r="E19" s="249"/>
      <c r="F19" s="249" t="s">
        <v>53</v>
      </c>
      <c r="G19" s="249"/>
      <c r="H19" s="214">
        <v>84939</v>
      </c>
      <c r="I19" s="214">
        <v>0</v>
      </c>
      <c r="J19" s="214">
        <v>0</v>
      </c>
      <c r="K19" s="214">
        <v>0</v>
      </c>
      <c r="L19" s="214">
        <v>0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84939</v>
      </c>
      <c r="S19" s="214">
        <v>84939</v>
      </c>
      <c r="T19" s="248">
        <v>0</v>
      </c>
      <c r="U19" s="248"/>
      <c r="V19" s="214">
        <v>0</v>
      </c>
      <c r="W19" s="214">
        <v>0</v>
      </c>
    </row>
    <row r="20" spans="1:23" ht="12.75" customHeight="1">
      <c r="A20" s="250"/>
      <c r="B20" s="250"/>
      <c r="C20" s="250"/>
      <c r="D20" s="249"/>
      <c r="E20" s="249"/>
      <c r="F20" s="249" t="s">
        <v>54</v>
      </c>
      <c r="G20" s="249"/>
      <c r="H20" s="214">
        <v>20263514</v>
      </c>
      <c r="I20" s="214">
        <v>15613662</v>
      </c>
      <c r="J20" s="214">
        <v>15066662</v>
      </c>
      <c r="K20" s="214">
        <v>11203283</v>
      </c>
      <c r="L20" s="214">
        <v>3863379</v>
      </c>
      <c r="M20" s="214">
        <v>0</v>
      </c>
      <c r="N20" s="214">
        <v>547000</v>
      </c>
      <c r="O20" s="214">
        <v>0</v>
      </c>
      <c r="P20" s="214">
        <v>0</v>
      </c>
      <c r="Q20" s="214">
        <v>0</v>
      </c>
      <c r="R20" s="214">
        <v>4649852</v>
      </c>
      <c r="S20" s="214">
        <v>4649852</v>
      </c>
      <c r="T20" s="248">
        <v>0</v>
      </c>
      <c r="U20" s="248"/>
      <c r="V20" s="214">
        <v>0</v>
      </c>
      <c r="W20" s="214">
        <v>0</v>
      </c>
    </row>
    <row r="21" spans="1:23" ht="12.75" customHeight="1">
      <c r="A21" s="250" t="s">
        <v>36</v>
      </c>
      <c r="B21" s="250" t="s">
        <v>218</v>
      </c>
      <c r="C21" s="250" t="s">
        <v>36</v>
      </c>
      <c r="D21" s="249" t="s">
        <v>219</v>
      </c>
      <c r="E21" s="249"/>
      <c r="F21" s="249" t="s">
        <v>51</v>
      </c>
      <c r="G21" s="249"/>
      <c r="H21" s="214">
        <v>18123050</v>
      </c>
      <c r="I21" s="214">
        <v>13558137</v>
      </c>
      <c r="J21" s="214">
        <v>13511137</v>
      </c>
      <c r="K21" s="214">
        <v>11203283</v>
      </c>
      <c r="L21" s="214">
        <v>2307854</v>
      </c>
      <c r="M21" s="214">
        <v>0</v>
      </c>
      <c r="N21" s="214">
        <v>47000</v>
      </c>
      <c r="O21" s="214">
        <v>0</v>
      </c>
      <c r="P21" s="214">
        <v>0</v>
      </c>
      <c r="Q21" s="214">
        <v>0</v>
      </c>
      <c r="R21" s="214">
        <v>4564913</v>
      </c>
      <c r="S21" s="214">
        <v>4564913</v>
      </c>
      <c r="T21" s="248">
        <v>0</v>
      </c>
      <c r="U21" s="248"/>
      <c r="V21" s="214">
        <v>0</v>
      </c>
      <c r="W21" s="214">
        <v>0</v>
      </c>
    </row>
    <row r="22" spans="1:23" ht="12.75" customHeight="1">
      <c r="A22" s="250"/>
      <c r="B22" s="250"/>
      <c r="C22" s="250"/>
      <c r="D22" s="249"/>
      <c r="E22" s="249"/>
      <c r="F22" s="249" t="s">
        <v>52</v>
      </c>
      <c r="G22" s="249"/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48">
        <v>0</v>
      </c>
      <c r="U22" s="248"/>
      <c r="V22" s="214">
        <v>0</v>
      </c>
      <c r="W22" s="214">
        <v>0</v>
      </c>
    </row>
    <row r="23" spans="1:23" ht="12.75" customHeight="1">
      <c r="A23" s="250"/>
      <c r="B23" s="250"/>
      <c r="C23" s="250"/>
      <c r="D23" s="249"/>
      <c r="E23" s="249"/>
      <c r="F23" s="249" t="s">
        <v>53</v>
      </c>
      <c r="G23" s="249"/>
      <c r="H23" s="214">
        <v>84939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84939</v>
      </c>
      <c r="S23" s="214">
        <v>84939</v>
      </c>
      <c r="T23" s="248">
        <v>0</v>
      </c>
      <c r="U23" s="248"/>
      <c r="V23" s="214">
        <v>0</v>
      </c>
      <c r="W23" s="214">
        <v>0</v>
      </c>
    </row>
    <row r="24" spans="1:23" ht="12.75" customHeight="1">
      <c r="A24" s="250"/>
      <c r="B24" s="250"/>
      <c r="C24" s="250"/>
      <c r="D24" s="249"/>
      <c r="E24" s="249"/>
      <c r="F24" s="249" t="s">
        <v>54</v>
      </c>
      <c r="G24" s="249"/>
      <c r="H24" s="214">
        <v>18207989</v>
      </c>
      <c r="I24" s="214">
        <v>13558137</v>
      </c>
      <c r="J24" s="214">
        <v>13511137</v>
      </c>
      <c r="K24" s="214">
        <v>11203283</v>
      </c>
      <c r="L24" s="214">
        <v>2307854</v>
      </c>
      <c r="M24" s="214">
        <v>0</v>
      </c>
      <c r="N24" s="214">
        <v>47000</v>
      </c>
      <c r="O24" s="214">
        <v>0</v>
      </c>
      <c r="P24" s="214">
        <v>0</v>
      </c>
      <c r="Q24" s="214">
        <v>0</v>
      </c>
      <c r="R24" s="214">
        <v>4649852</v>
      </c>
      <c r="S24" s="214">
        <v>4649852</v>
      </c>
      <c r="T24" s="248">
        <v>0</v>
      </c>
      <c r="U24" s="248"/>
      <c r="V24" s="214">
        <v>0</v>
      </c>
      <c r="W24" s="214">
        <v>0</v>
      </c>
    </row>
    <row r="25" spans="1:23" ht="12.75" customHeight="1">
      <c r="A25" s="250" t="s">
        <v>402</v>
      </c>
      <c r="B25" s="250" t="s">
        <v>36</v>
      </c>
      <c r="C25" s="250" t="s">
        <v>36</v>
      </c>
      <c r="D25" s="249" t="s">
        <v>403</v>
      </c>
      <c r="E25" s="249"/>
      <c r="F25" s="249" t="s">
        <v>51</v>
      </c>
      <c r="G25" s="249"/>
      <c r="H25" s="214">
        <v>5903907</v>
      </c>
      <c r="I25" s="214">
        <v>5843907</v>
      </c>
      <c r="J25" s="214">
        <v>5649307</v>
      </c>
      <c r="K25" s="214">
        <v>5064134</v>
      </c>
      <c r="L25" s="214">
        <v>585173</v>
      </c>
      <c r="M25" s="214">
        <v>0</v>
      </c>
      <c r="N25" s="214">
        <v>194600</v>
      </c>
      <c r="O25" s="214">
        <v>0</v>
      </c>
      <c r="P25" s="214">
        <v>0</v>
      </c>
      <c r="Q25" s="214">
        <v>0</v>
      </c>
      <c r="R25" s="214">
        <v>60000</v>
      </c>
      <c r="S25" s="214">
        <v>60000</v>
      </c>
      <c r="T25" s="248">
        <v>0</v>
      </c>
      <c r="U25" s="248"/>
      <c r="V25" s="214">
        <v>0</v>
      </c>
      <c r="W25" s="214">
        <v>0</v>
      </c>
    </row>
    <row r="26" spans="1:23" ht="12.75" customHeight="1">
      <c r="A26" s="250"/>
      <c r="B26" s="250"/>
      <c r="C26" s="250"/>
      <c r="D26" s="249"/>
      <c r="E26" s="249"/>
      <c r="F26" s="249" t="s">
        <v>52</v>
      </c>
      <c r="G26" s="249"/>
      <c r="H26" s="214">
        <v>0</v>
      </c>
      <c r="I26" s="214">
        <v>0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0</v>
      </c>
      <c r="P26" s="214">
        <v>0</v>
      </c>
      <c r="Q26" s="214">
        <v>0</v>
      </c>
      <c r="R26" s="214">
        <v>0</v>
      </c>
      <c r="S26" s="214">
        <v>0</v>
      </c>
      <c r="T26" s="248">
        <v>0</v>
      </c>
      <c r="U26" s="248"/>
      <c r="V26" s="214">
        <v>0</v>
      </c>
      <c r="W26" s="214">
        <v>0</v>
      </c>
    </row>
    <row r="27" spans="1:23" ht="12.75" customHeight="1">
      <c r="A27" s="250"/>
      <c r="B27" s="250"/>
      <c r="C27" s="250"/>
      <c r="D27" s="249"/>
      <c r="E27" s="249"/>
      <c r="F27" s="249" t="s">
        <v>53</v>
      </c>
      <c r="G27" s="249"/>
      <c r="H27" s="214">
        <v>12000</v>
      </c>
      <c r="I27" s="214">
        <v>12000</v>
      </c>
      <c r="J27" s="214">
        <v>12000</v>
      </c>
      <c r="K27" s="214">
        <v>0</v>
      </c>
      <c r="L27" s="214">
        <v>12000</v>
      </c>
      <c r="M27" s="214">
        <v>0</v>
      </c>
      <c r="N27" s="214">
        <v>0</v>
      </c>
      <c r="O27" s="214">
        <v>0</v>
      </c>
      <c r="P27" s="214">
        <v>0</v>
      </c>
      <c r="Q27" s="214">
        <v>0</v>
      </c>
      <c r="R27" s="214">
        <v>0</v>
      </c>
      <c r="S27" s="214">
        <v>0</v>
      </c>
      <c r="T27" s="248">
        <v>0</v>
      </c>
      <c r="U27" s="248"/>
      <c r="V27" s="214">
        <v>0</v>
      </c>
      <c r="W27" s="214">
        <v>0</v>
      </c>
    </row>
    <row r="28" spans="1:23" ht="12.75" customHeight="1">
      <c r="A28" s="250"/>
      <c r="B28" s="250"/>
      <c r="C28" s="250"/>
      <c r="D28" s="249"/>
      <c r="E28" s="249"/>
      <c r="F28" s="249" t="s">
        <v>54</v>
      </c>
      <c r="G28" s="249"/>
      <c r="H28" s="214">
        <v>5915907</v>
      </c>
      <c r="I28" s="214">
        <v>5855907</v>
      </c>
      <c r="J28" s="214">
        <v>5661307</v>
      </c>
      <c r="K28" s="214">
        <v>5064134</v>
      </c>
      <c r="L28" s="214">
        <v>597173</v>
      </c>
      <c r="M28" s="214">
        <v>0</v>
      </c>
      <c r="N28" s="214">
        <v>194600</v>
      </c>
      <c r="O28" s="214">
        <v>0</v>
      </c>
      <c r="P28" s="214">
        <v>0</v>
      </c>
      <c r="Q28" s="214">
        <v>0</v>
      </c>
      <c r="R28" s="214">
        <v>60000</v>
      </c>
      <c r="S28" s="214">
        <v>60000</v>
      </c>
      <c r="T28" s="248">
        <v>0</v>
      </c>
      <c r="U28" s="248"/>
      <c r="V28" s="214">
        <v>0</v>
      </c>
      <c r="W28" s="214">
        <v>0</v>
      </c>
    </row>
    <row r="29" spans="1:23" ht="12.75" customHeight="1">
      <c r="A29" s="250" t="s">
        <v>36</v>
      </c>
      <c r="B29" s="250" t="s">
        <v>404</v>
      </c>
      <c r="C29" s="250" t="s">
        <v>36</v>
      </c>
      <c r="D29" s="249" t="s">
        <v>405</v>
      </c>
      <c r="E29" s="249"/>
      <c r="F29" s="249" t="s">
        <v>51</v>
      </c>
      <c r="G29" s="249"/>
      <c r="H29" s="214">
        <v>5608907</v>
      </c>
      <c r="I29" s="214">
        <v>5608907</v>
      </c>
      <c r="J29" s="214">
        <v>5424307</v>
      </c>
      <c r="K29" s="214">
        <v>5064134</v>
      </c>
      <c r="L29" s="214">
        <v>360173</v>
      </c>
      <c r="M29" s="214">
        <v>0</v>
      </c>
      <c r="N29" s="214">
        <v>184600</v>
      </c>
      <c r="O29" s="214">
        <v>0</v>
      </c>
      <c r="P29" s="214">
        <v>0</v>
      </c>
      <c r="Q29" s="214">
        <v>0</v>
      </c>
      <c r="R29" s="214">
        <v>0</v>
      </c>
      <c r="S29" s="214">
        <v>0</v>
      </c>
      <c r="T29" s="248">
        <v>0</v>
      </c>
      <c r="U29" s="248"/>
      <c r="V29" s="214">
        <v>0</v>
      </c>
      <c r="W29" s="214">
        <v>0</v>
      </c>
    </row>
    <row r="30" spans="1:23" ht="12.75" customHeight="1">
      <c r="A30" s="250"/>
      <c r="B30" s="250"/>
      <c r="C30" s="250"/>
      <c r="D30" s="249"/>
      <c r="E30" s="249"/>
      <c r="F30" s="249" t="s">
        <v>52</v>
      </c>
      <c r="G30" s="249"/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214">
        <v>0</v>
      </c>
      <c r="N30" s="214">
        <v>0</v>
      </c>
      <c r="O30" s="214">
        <v>0</v>
      </c>
      <c r="P30" s="214">
        <v>0</v>
      </c>
      <c r="Q30" s="214">
        <v>0</v>
      </c>
      <c r="R30" s="214">
        <v>0</v>
      </c>
      <c r="S30" s="214">
        <v>0</v>
      </c>
      <c r="T30" s="248">
        <v>0</v>
      </c>
      <c r="U30" s="248"/>
      <c r="V30" s="214">
        <v>0</v>
      </c>
      <c r="W30" s="214">
        <v>0</v>
      </c>
    </row>
    <row r="31" spans="1:23" ht="12.75" customHeight="1">
      <c r="A31" s="250"/>
      <c r="B31" s="250"/>
      <c r="C31" s="250"/>
      <c r="D31" s="249"/>
      <c r="E31" s="249"/>
      <c r="F31" s="249" t="s">
        <v>53</v>
      </c>
      <c r="G31" s="249"/>
      <c r="H31" s="214">
        <v>12000</v>
      </c>
      <c r="I31" s="214">
        <v>12000</v>
      </c>
      <c r="J31" s="214">
        <v>12000</v>
      </c>
      <c r="K31" s="214">
        <v>0</v>
      </c>
      <c r="L31" s="214">
        <v>12000</v>
      </c>
      <c r="M31" s="214">
        <v>0</v>
      </c>
      <c r="N31" s="214">
        <v>0</v>
      </c>
      <c r="O31" s="214">
        <v>0</v>
      </c>
      <c r="P31" s="214">
        <v>0</v>
      </c>
      <c r="Q31" s="214">
        <v>0</v>
      </c>
      <c r="R31" s="214">
        <v>0</v>
      </c>
      <c r="S31" s="214">
        <v>0</v>
      </c>
      <c r="T31" s="248">
        <v>0</v>
      </c>
      <c r="U31" s="248"/>
      <c r="V31" s="214">
        <v>0</v>
      </c>
      <c r="W31" s="214">
        <v>0</v>
      </c>
    </row>
    <row r="32" spans="1:23" ht="12.75" customHeight="1">
      <c r="A32" s="250"/>
      <c r="B32" s="250"/>
      <c r="C32" s="250"/>
      <c r="D32" s="249"/>
      <c r="E32" s="249"/>
      <c r="F32" s="249" t="s">
        <v>54</v>
      </c>
      <c r="G32" s="249"/>
      <c r="H32" s="214">
        <v>5620907</v>
      </c>
      <c r="I32" s="214">
        <v>5620907</v>
      </c>
      <c r="J32" s="214">
        <v>5436307</v>
      </c>
      <c r="K32" s="214">
        <v>5064134</v>
      </c>
      <c r="L32" s="214">
        <v>372173</v>
      </c>
      <c r="M32" s="214">
        <v>0</v>
      </c>
      <c r="N32" s="214">
        <v>184600</v>
      </c>
      <c r="O32" s="214">
        <v>0</v>
      </c>
      <c r="P32" s="214">
        <v>0</v>
      </c>
      <c r="Q32" s="214">
        <v>0</v>
      </c>
      <c r="R32" s="214">
        <v>0</v>
      </c>
      <c r="S32" s="214">
        <v>0</v>
      </c>
      <c r="T32" s="248">
        <v>0</v>
      </c>
      <c r="U32" s="248"/>
      <c r="V32" s="214">
        <v>0</v>
      </c>
      <c r="W32" s="214">
        <v>0</v>
      </c>
    </row>
    <row r="33" spans="1:23" ht="12.75" customHeight="1">
      <c r="A33" s="250" t="s">
        <v>59</v>
      </c>
      <c r="B33" s="250" t="s">
        <v>36</v>
      </c>
      <c r="C33" s="250" t="s">
        <v>36</v>
      </c>
      <c r="D33" s="249" t="s">
        <v>58</v>
      </c>
      <c r="E33" s="249"/>
      <c r="F33" s="249" t="s">
        <v>51</v>
      </c>
      <c r="G33" s="249"/>
      <c r="H33" s="214">
        <v>31860806</v>
      </c>
      <c r="I33" s="214">
        <v>31217363</v>
      </c>
      <c r="J33" s="214">
        <v>28082695</v>
      </c>
      <c r="K33" s="214">
        <v>24823056</v>
      </c>
      <c r="L33" s="214">
        <v>3259639</v>
      </c>
      <c r="M33" s="214">
        <v>2557767</v>
      </c>
      <c r="N33" s="214">
        <v>576901</v>
      </c>
      <c r="O33" s="214">
        <v>0</v>
      </c>
      <c r="P33" s="214">
        <v>0</v>
      </c>
      <c r="Q33" s="214">
        <v>0</v>
      </c>
      <c r="R33" s="214">
        <v>643443</v>
      </c>
      <c r="S33" s="214">
        <v>643443</v>
      </c>
      <c r="T33" s="248">
        <v>0</v>
      </c>
      <c r="U33" s="248"/>
      <c r="V33" s="214">
        <v>0</v>
      </c>
      <c r="W33" s="214">
        <v>0</v>
      </c>
    </row>
    <row r="34" spans="1:23" ht="12.75" customHeight="1">
      <c r="A34" s="250"/>
      <c r="B34" s="250"/>
      <c r="C34" s="250"/>
      <c r="D34" s="249"/>
      <c r="E34" s="249"/>
      <c r="F34" s="249" t="s">
        <v>52</v>
      </c>
      <c r="G34" s="249"/>
      <c r="H34" s="214">
        <v>-271246.79</v>
      </c>
      <c r="I34" s="214">
        <v>-168266.79</v>
      </c>
      <c r="J34" s="214">
        <v>-168266.79</v>
      </c>
      <c r="K34" s="214">
        <v>0</v>
      </c>
      <c r="L34" s="214">
        <v>-168266.79</v>
      </c>
      <c r="M34" s="214">
        <v>0</v>
      </c>
      <c r="N34" s="214">
        <v>0</v>
      </c>
      <c r="O34" s="214">
        <v>0</v>
      </c>
      <c r="P34" s="214">
        <v>0</v>
      </c>
      <c r="Q34" s="214">
        <v>0</v>
      </c>
      <c r="R34" s="214">
        <v>-102980</v>
      </c>
      <c r="S34" s="214">
        <v>-102980</v>
      </c>
      <c r="T34" s="248">
        <v>0</v>
      </c>
      <c r="U34" s="248"/>
      <c r="V34" s="214">
        <v>0</v>
      </c>
      <c r="W34" s="214">
        <v>0</v>
      </c>
    </row>
    <row r="35" spans="1:23" ht="12.75" customHeight="1">
      <c r="A35" s="250"/>
      <c r="B35" s="250"/>
      <c r="C35" s="250"/>
      <c r="D35" s="249"/>
      <c r="E35" s="249"/>
      <c r="F35" s="249" t="s">
        <v>53</v>
      </c>
      <c r="G35" s="249"/>
      <c r="H35" s="214">
        <v>243045.58</v>
      </c>
      <c r="I35" s="214">
        <v>186009.58</v>
      </c>
      <c r="J35" s="214">
        <v>183317.45</v>
      </c>
      <c r="K35" s="214">
        <v>169519.16</v>
      </c>
      <c r="L35" s="214">
        <v>13798.29</v>
      </c>
      <c r="M35" s="214">
        <v>2692.13</v>
      </c>
      <c r="N35" s="214">
        <v>0</v>
      </c>
      <c r="O35" s="214">
        <v>0</v>
      </c>
      <c r="P35" s="214">
        <v>0</v>
      </c>
      <c r="Q35" s="214">
        <v>0</v>
      </c>
      <c r="R35" s="214">
        <v>57036</v>
      </c>
      <c r="S35" s="214">
        <v>57036</v>
      </c>
      <c r="T35" s="248">
        <v>0</v>
      </c>
      <c r="U35" s="248"/>
      <c r="V35" s="214">
        <v>0</v>
      </c>
      <c r="W35" s="214">
        <v>0</v>
      </c>
    </row>
    <row r="36" spans="1:23" ht="12.75" customHeight="1">
      <c r="A36" s="250"/>
      <c r="B36" s="250"/>
      <c r="C36" s="250"/>
      <c r="D36" s="249"/>
      <c r="E36" s="249"/>
      <c r="F36" s="249" t="s">
        <v>54</v>
      </c>
      <c r="G36" s="249"/>
      <c r="H36" s="214">
        <v>31832604.79</v>
      </c>
      <c r="I36" s="214">
        <v>31235105.79</v>
      </c>
      <c r="J36" s="214">
        <v>28097745.66</v>
      </c>
      <c r="K36" s="214">
        <v>24992575.16</v>
      </c>
      <c r="L36" s="214">
        <v>3105170.5</v>
      </c>
      <c r="M36" s="214">
        <v>2560459.13</v>
      </c>
      <c r="N36" s="214">
        <v>576901</v>
      </c>
      <c r="O36" s="214">
        <v>0</v>
      </c>
      <c r="P36" s="214">
        <v>0</v>
      </c>
      <c r="Q36" s="214">
        <v>0</v>
      </c>
      <c r="R36" s="214">
        <v>597499</v>
      </c>
      <c r="S36" s="214">
        <v>597499</v>
      </c>
      <c r="T36" s="248">
        <v>0</v>
      </c>
      <c r="U36" s="248"/>
      <c r="V36" s="214">
        <v>0</v>
      </c>
      <c r="W36" s="214">
        <v>0</v>
      </c>
    </row>
    <row r="37" spans="1:23" ht="12.75" customHeight="1">
      <c r="A37" s="250" t="s">
        <v>36</v>
      </c>
      <c r="B37" s="250" t="s">
        <v>406</v>
      </c>
      <c r="C37" s="250" t="s">
        <v>36</v>
      </c>
      <c r="D37" s="249" t="s">
        <v>407</v>
      </c>
      <c r="E37" s="249"/>
      <c r="F37" s="249" t="s">
        <v>51</v>
      </c>
      <c r="G37" s="249"/>
      <c r="H37" s="214">
        <v>4118347</v>
      </c>
      <c r="I37" s="214">
        <v>4118347</v>
      </c>
      <c r="J37" s="214">
        <v>3914726</v>
      </c>
      <c r="K37" s="214">
        <v>3727740</v>
      </c>
      <c r="L37" s="214">
        <v>186986</v>
      </c>
      <c r="M37" s="214">
        <v>0</v>
      </c>
      <c r="N37" s="214">
        <v>203621</v>
      </c>
      <c r="O37" s="214">
        <v>0</v>
      </c>
      <c r="P37" s="214">
        <v>0</v>
      </c>
      <c r="Q37" s="214">
        <v>0</v>
      </c>
      <c r="R37" s="214">
        <v>0</v>
      </c>
      <c r="S37" s="214">
        <v>0</v>
      </c>
      <c r="T37" s="248">
        <v>0</v>
      </c>
      <c r="U37" s="248"/>
      <c r="V37" s="214">
        <v>0</v>
      </c>
      <c r="W37" s="214">
        <v>0</v>
      </c>
    </row>
    <row r="38" spans="1:23" ht="8.25" customHeight="1">
      <c r="A38" s="250"/>
      <c r="B38" s="250"/>
      <c r="C38" s="250"/>
      <c r="D38" s="249"/>
      <c r="E38" s="249"/>
      <c r="F38" s="249" t="s">
        <v>52</v>
      </c>
      <c r="G38" s="249"/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48">
        <v>0</v>
      </c>
      <c r="U38" s="248"/>
      <c r="V38" s="214">
        <v>0</v>
      </c>
      <c r="W38" s="214">
        <v>0</v>
      </c>
    </row>
    <row r="39" spans="1:23" ht="12" customHeight="1">
      <c r="A39" s="250"/>
      <c r="B39" s="250"/>
      <c r="C39" s="250"/>
      <c r="D39" s="249"/>
      <c r="E39" s="249"/>
      <c r="F39" s="249" t="s">
        <v>53</v>
      </c>
      <c r="G39" s="249"/>
      <c r="H39" s="214">
        <v>6838.29</v>
      </c>
      <c r="I39" s="214">
        <v>6838.29</v>
      </c>
      <c r="J39" s="214">
        <v>6838.29</v>
      </c>
      <c r="K39" s="214">
        <v>0</v>
      </c>
      <c r="L39" s="214">
        <v>6838.29</v>
      </c>
      <c r="M39" s="214">
        <v>0</v>
      </c>
      <c r="N39" s="214">
        <v>0</v>
      </c>
      <c r="O39" s="214">
        <v>0</v>
      </c>
      <c r="P39" s="214">
        <v>0</v>
      </c>
      <c r="Q39" s="214">
        <v>0</v>
      </c>
      <c r="R39" s="214">
        <v>0</v>
      </c>
      <c r="S39" s="214">
        <v>0</v>
      </c>
      <c r="T39" s="248">
        <v>0</v>
      </c>
      <c r="U39" s="248"/>
      <c r="V39" s="214">
        <v>0</v>
      </c>
      <c r="W39" s="214">
        <v>0</v>
      </c>
    </row>
    <row r="40" spans="1:23" ht="14.25" customHeight="1">
      <c r="A40" s="250"/>
      <c r="B40" s="250"/>
      <c r="C40" s="250"/>
      <c r="D40" s="249"/>
      <c r="E40" s="249"/>
      <c r="F40" s="249" t="s">
        <v>54</v>
      </c>
      <c r="G40" s="249"/>
      <c r="H40" s="214">
        <v>4125185.29</v>
      </c>
      <c r="I40" s="214">
        <v>4125185.29</v>
      </c>
      <c r="J40" s="214">
        <v>3921564.29</v>
      </c>
      <c r="K40" s="214">
        <v>3727740</v>
      </c>
      <c r="L40" s="214">
        <v>193824.29</v>
      </c>
      <c r="M40" s="214">
        <v>0</v>
      </c>
      <c r="N40" s="214">
        <v>203621</v>
      </c>
      <c r="O40" s="214">
        <v>0</v>
      </c>
      <c r="P40" s="214">
        <v>0</v>
      </c>
      <c r="Q40" s="214">
        <v>0</v>
      </c>
      <c r="R40" s="214">
        <v>0</v>
      </c>
      <c r="S40" s="214">
        <v>0</v>
      </c>
      <c r="T40" s="248">
        <v>0</v>
      </c>
      <c r="U40" s="248"/>
      <c r="V40" s="214">
        <v>0</v>
      </c>
      <c r="W40" s="214">
        <v>0</v>
      </c>
    </row>
    <row r="41" spans="1:23" ht="11.25" customHeight="1">
      <c r="A41" s="250" t="s">
        <v>36</v>
      </c>
      <c r="B41" s="250" t="s">
        <v>381</v>
      </c>
      <c r="C41" s="250" t="s">
        <v>36</v>
      </c>
      <c r="D41" s="249" t="s">
        <v>382</v>
      </c>
      <c r="E41" s="249"/>
      <c r="F41" s="249" t="s">
        <v>51</v>
      </c>
      <c r="G41" s="249"/>
      <c r="H41" s="214">
        <v>13087405</v>
      </c>
      <c r="I41" s="214">
        <v>12984425</v>
      </c>
      <c r="J41" s="214">
        <v>11488158</v>
      </c>
      <c r="K41" s="214">
        <v>10049968</v>
      </c>
      <c r="L41" s="214">
        <v>1438190</v>
      </c>
      <c r="M41" s="214">
        <v>1393767</v>
      </c>
      <c r="N41" s="214">
        <v>102500</v>
      </c>
      <c r="O41" s="214">
        <v>0</v>
      </c>
      <c r="P41" s="214">
        <v>0</v>
      </c>
      <c r="Q41" s="214">
        <v>0</v>
      </c>
      <c r="R41" s="214">
        <v>102980</v>
      </c>
      <c r="S41" s="214">
        <v>102980</v>
      </c>
      <c r="T41" s="248">
        <v>0</v>
      </c>
      <c r="U41" s="248"/>
      <c r="V41" s="214">
        <v>0</v>
      </c>
      <c r="W41" s="214">
        <v>0</v>
      </c>
    </row>
    <row r="42" spans="1:23" ht="11.25" customHeight="1">
      <c r="A42" s="250"/>
      <c r="B42" s="250"/>
      <c r="C42" s="250"/>
      <c r="D42" s="249"/>
      <c r="E42" s="249"/>
      <c r="F42" s="249" t="s">
        <v>52</v>
      </c>
      <c r="G42" s="249"/>
      <c r="H42" s="214">
        <v>-204980</v>
      </c>
      <c r="I42" s="214">
        <v>-102000</v>
      </c>
      <c r="J42" s="214">
        <v>-102000</v>
      </c>
      <c r="K42" s="214">
        <v>0</v>
      </c>
      <c r="L42" s="214">
        <v>-102000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-102980</v>
      </c>
      <c r="S42" s="214">
        <v>-102980</v>
      </c>
      <c r="T42" s="248">
        <v>0</v>
      </c>
      <c r="U42" s="248"/>
      <c r="V42" s="214">
        <v>0</v>
      </c>
      <c r="W42" s="214">
        <v>0</v>
      </c>
    </row>
    <row r="43" spans="1:23" ht="12" customHeight="1">
      <c r="A43" s="250"/>
      <c r="B43" s="250"/>
      <c r="C43" s="250"/>
      <c r="D43" s="249"/>
      <c r="E43" s="249"/>
      <c r="F43" s="249" t="s">
        <v>53</v>
      </c>
      <c r="G43" s="249"/>
      <c r="H43" s="214">
        <v>138939.29</v>
      </c>
      <c r="I43" s="214">
        <v>138939.29</v>
      </c>
      <c r="J43" s="214">
        <v>136247.16</v>
      </c>
      <c r="K43" s="214">
        <v>136247.16</v>
      </c>
      <c r="L43" s="214">
        <v>0</v>
      </c>
      <c r="M43" s="214">
        <v>2692.13</v>
      </c>
      <c r="N43" s="214">
        <v>0</v>
      </c>
      <c r="O43" s="214">
        <v>0</v>
      </c>
      <c r="P43" s="214">
        <v>0</v>
      </c>
      <c r="Q43" s="214">
        <v>0</v>
      </c>
      <c r="R43" s="214">
        <v>0</v>
      </c>
      <c r="S43" s="214">
        <v>0</v>
      </c>
      <c r="T43" s="248">
        <v>0</v>
      </c>
      <c r="U43" s="248"/>
      <c r="V43" s="214">
        <v>0</v>
      </c>
      <c r="W43" s="214">
        <v>0</v>
      </c>
    </row>
    <row r="44" spans="1:23" ht="11.25" customHeight="1">
      <c r="A44" s="250"/>
      <c r="B44" s="250"/>
      <c r="C44" s="250"/>
      <c r="D44" s="249"/>
      <c r="E44" s="249"/>
      <c r="F44" s="249" t="s">
        <v>54</v>
      </c>
      <c r="G44" s="249"/>
      <c r="H44" s="214">
        <v>13021364.29</v>
      </c>
      <c r="I44" s="214">
        <v>13021364.29</v>
      </c>
      <c r="J44" s="214">
        <v>11522405.16</v>
      </c>
      <c r="K44" s="214">
        <v>10186215.16</v>
      </c>
      <c r="L44" s="214">
        <v>1336190</v>
      </c>
      <c r="M44" s="214">
        <v>1396459.13</v>
      </c>
      <c r="N44" s="214">
        <v>102500</v>
      </c>
      <c r="O44" s="214">
        <v>0</v>
      </c>
      <c r="P44" s="214">
        <v>0</v>
      </c>
      <c r="Q44" s="214">
        <v>0</v>
      </c>
      <c r="R44" s="214">
        <v>0</v>
      </c>
      <c r="S44" s="214">
        <v>0</v>
      </c>
      <c r="T44" s="248">
        <v>0</v>
      </c>
      <c r="U44" s="248"/>
      <c r="V44" s="214">
        <v>0</v>
      </c>
      <c r="W44" s="214">
        <v>0</v>
      </c>
    </row>
    <row r="45" spans="1:23" ht="13.5" customHeight="1">
      <c r="A45" s="250" t="s">
        <v>36</v>
      </c>
      <c r="B45" s="250" t="s">
        <v>408</v>
      </c>
      <c r="C45" s="250" t="s">
        <v>36</v>
      </c>
      <c r="D45" s="249" t="s">
        <v>409</v>
      </c>
      <c r="E45" s="249"/>
      <c r="F45" s="249" t="s">
        <v>51</v>
      </c>
      <c r="G45" s="249"/>
      <c r="H45" s="214">
        <v>2030226</v>
      </c>
      <c r="I45" s="214">
        <v>2030226</v>
      </c>
      <c r="J45" s="214">
        <v>1983966</v>
      </c>
      <c r="K45" s="214">
        <v>1592140</v>
      </c>
      <c r="L45" s="214">
        <v>391826</v>
      </c>
      <c r="M45" s="214">
        <v>0</v>
      </c>
      <c r="N45" s="214">
        <v>46260</v>
      </c>
      <c r="O45" s="214">
        <v>0</v>
      </c>
      <c r="P45" s="214">
        <v>0</v>
      </c>
      <c r="Q45" s="214">
        <v>0</v>
      </c>
      <c r="R45" s="214">
        <v>0</v>
      </c>
      <c r="S45" s="214">
        <v>0</v>
      </c>
      <c r="T45" s="248">
        <v>0</v>
      </c>
      <c r="U45" s="248"/>
      <c r="V45" s="214">
        <v>0</v>
      </c>
      <c r="W45" s="214">
        <v>0</v>
      </c>
    </row>
    <row r="46" spans="1:23" ht="8.25" customHeight="1">
      <c r="A46" s="250"/>
      <c r="B46" s="250"/>
      <c r="C46" s="250"/>
      <c r="D46" s="249"/>
      <c r="E46" s="249"/>
      <c r="F46" s="249" t="s">
        <v>52</v>
      </c>
      <c r="G46" s="249"/>
      <c r="H46" s="214">
        <v>-51026</v>
      </c>
      <c r="I46" s="214">
        <v>-51026</v>
      </c>
      <c r="J46" s="214">
        <v>-51026</v>
      </c>
      <c r="K46" s="214">
        <v>0</v>
      </c>
      <c r="L46" s="214">
        <v>-51026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14">
        <v>0</v>
      </c>
      <c r="T46" s="248">
        <v>0</v>
      </c>
      <c r="U46" s="248"/>
      <c r="V46" s="214">
        <v>0</v>
      </c>
      <c r="W46" s="214">
        <v>0</v>
      </c>
    </row>
    <row r="47" spans="1:23" ht="10.5" customHeight="1">
      <c r="A47" s="250"/>
      <c r="B47" s="250"/>
      <c r="C47" s="250"/>
      <c r="D47" s="249"/>
      <c r="E47" s="249"/>
      <c r="F47" s="249" t="s">
        <v>53</v>
      </c>
      <c r="G47" s="249"/>
      <c r="H47" s="214">
        <v>2877</v>
      </c>
      <c r="I47" s="214">
        <v>2877</v>
      </c>
      <c r="J47" s="214">
        <v>2877</v>
      </c>
      <c r="K47" s="214">
        <v>2877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  <c r="Q47" s="214">
        <v>0</v>
      </c>
      <c r="R47" s="214">
        <v>0</v>
      </c>
      <c r="S47" s="214">
        <v>0</v>
      </c>
      <c r="T47" s="248">
        <v>0</v>
      </c>
      <c r="U47" s="248"/>
      <c r="V47" s="214">
        <v>0</v>
      </c>
      <c r="W47" s="214">
        <v>0</v>
      </c>
    </row>
    <row r="48" spans="1:23" ht="16.5" customHeight="1">
      <c r="A48" s="250"/>
      <c r="B48" s="250"/>
      <c r="C48" s="250"/>
      <c r="D48" s="249"/>
      <c r="E48" s="249"/>
      <c r="F48" s="249" t="s">
        <v>54</v>
      </c>
      <c r="G48" s="249"/>
      <c r="H48" s="214">
        <v>1982077</v>
      </c>
      <c r="I48" s="214">
        <v>1982077</v>
      </c>
      <c r="J48" s="214">
        <v>1935817</v>
      </c>
      <c r="K48" s="214">
        <v>1595017</v>
      </c>
      <c r="L48" s="214">
        <v>340800</v>
      </c>
      <c r="M48" s="214">
        <v>0</v>
      </c>
      <c r="N48" s="214">
        <v>46260</v>
      </c>
      <c r="O48" s="214">
        <v>0</v>
      </c>
      <c r="P48" s="214">
        <v>0</v>
      </c>
      <c r="Q48" s="214">
        <v>0</v>
      </c>
      <c r="R48" s="214">
        <v>0</v>
      </c>
      <c r="S48" s="214">
        <v>0</v>
      </c>
      <c r="T48" s="248">
        <v>0</v>
      </c>
      <c r="U48" s="248"/>
      <c r="V48" s="214">
        <v>0</v>
      </c>
      <c r="W48" s="214">
        <v>0</v>
      </c>
    </row>
    <row r="49" spans="1:23" ht="12" customHeight="1">
      <c r="A49" s="250" t="s">
        <v>36</v>
      </c>
      <c r="B49" s="250" t="s">
        <v>383</v>
      </c>
      <c r="C49" s="250" t="s">
        <v>36</v>
      </c>
      <c r="D49" s="249" t="s">
        <v>384</v>
      </c>
      <c r="E49" s="249"/>
      <c r="F49" s="249" t="s">
        <v>51</v>
      </c>
      <c r="G49" s="249"/>
      <c r="H49" s="214">
        <v>5736489</v>
      </c>
      <c r="I49" s="214">
        <v>5736489</v>
      </c>
      <c r="J49" s="214">
        <v>5638439</v>
      </c>
      <c r="K49" s="214">
        <v>5150418</v>
      </c>
      <c r="L49" s="214">
        <v>488021</v>
      </c>
      <c r="M49" s="214">
        <v>54000</v>
      </c>
      <c r="N49" s="214">
        <v>44050</v>
      </c>
      <c r="O49" s="214">
        <v>0</v>
      </c>
      <c r="P49" s="214">
        <v>0</v>
      </c>
      <c r="Q49" s="214">
        <v>0</v>
      </c>
      <c r="R49" s="214">
        <v>0</v>
      </c>
      <c r="S49" s="214">
        <v>0</v>
      </c>
      <c r="T49" s="248">
        <v>0</v>
      </c>
      <c r="U49" s="248"/>
      <c r="V49" s="214">
        <v>0</v>
      </c>
      <c r="W49" s="214">
        <v>0</v>
      </c>
    </row>
    <row r="50" spans="1:23" ht="12.75" customHeight="1">
      <c r="A50" s="250"/>
      <c r="B50" s="250"/>
      <c r="C50" s="250"/>
      <c r="D50" s="249"/>
      <c r="E50" s="249"/>
      <c r="F50" s="249" t="s">
        <v>52</v>
      </c>
      <c r="G50" s="249"/>
      <c r="H50" s="214">
        <v>-9640.79</v>
      </c>
      <c r="I50" s="214">
        <v>-9640.79</v>
      </c>
      <c r="J50" s="214">
        <v>-9640.79</v>
      </c>
      <c r="K50" s="214">
        <v>0</v>
      </c>
      <c r="L50" s="214">
        <v>-9640.79</v>
      </c>
      <c r="M50" s="214">
        <v>0</v>
      </c>
      <c r="N50" s="214">
        <v>0</v>
      </c>
      <c r="O50" s="214">
        <v>0</v>
      </c>
      <c r="P50" s="214">
        <v>0</v>
      </c>
      <c r="Q50" s="214">
        <v>0</v>
      </c>
      <c r="R50" s="214">
        <v>0</v>
      </c>
      <c r="S50" s="214">
        <v>0</v>
      </c>
      <c r="T50" s="248">
        <v>0</v>
      </c>
      <c r="U50" s="248"/>
      <c r="V50" s="214">
        <v>0</v>
      </c>
      <c r="W50" s="214">
        <v>0</v>
      </c>
    </row>
    <row r="51" spans="1:23" ht="12" customHeight="1">
      <c r="A51" s="250"/>
      <c r="B51" s="250"/>
      <c r="C51" s="250"/>
      <c r="D51" s="249"/>
      <c r="E51" s="249"/>
      <c r="F51" s="249" t="s">
        <v>53</v>
      </c>
      <c r="G51" s="249"/>
      <c r="H51" s="214">
        <v>12995</v>
      </c>
      <c r="I51" s="214">
        <v>12995</v>
      </c>
      <c r="J51" s="214">
        <v>12995</v>
      </c>
      <c r="K51" s="214">
        <v>12995</v>
      </c>
      <c r="L51" s="214">
        <v>0</v>
      </c>
      <c r="M51" s="214">
        <v>0</v>
      </c>
      <c r="N51" s="214">
        <v>0</v>
      </c>
      <c r="O51" s="214">
        <v>0</v>
      </c>
      <c r="P51" s="214">
        <v>0</v>
      </c>
      <c r="Q51" s="214">
        <v>0</v>
      </c>
      <c r="R51" s="214">
        <v>0</v>
      </c>
      <c r="S51" s="214">
        <v>0</v>
      </c>
      <c r="T51" s="248">
        <v>0</v>
      </c>
      <c r="U51" s="248"/>
      <c r="V51" s="214">
        <v>0</v>
      </c>
      <c r="W51" s="214">
        <v>0</v>
      </c>
    </row>
    <row r="52" spans="1:23" ht="14.25" customHeight="1">
      <c r="A52" s="250"/>
      <c r="B52" s="250"/>
      <c r="C52" s="250"/>
      <c r="D52" s="249"/>
      <c r="E52" s="249"/>
      <c r="F52" s="249" t="s">
        <v>54</v>
      </c>
      <c r="G52" s="249"/>
      <c r="H52" s="214">
        <v>5739843.21</v>
      </c>
      <c r="I52" s="214">
        <v>5739843.21</v>
      </c>
      <c r="J52" s="214">
        <v>5641793.21</v>
      </c>
      <c r="K52" s="214">
        <v>5163413</v>
      </c>
      <c r="L52" s="214">
        <v>478380.21</v>
      </c>
      <c r="M52" s="214">
        <v>54000</v>
      </c>
      <c r="N52" s="214">
        <v>44050</v>
      </c>
      <c r="O52" s="214">
        <v>0</v>
      </c>
      <c r="P52" s="214">
        <v>0</v>
      </c>
      <c r="Q52" s="214">
        <v>0</v>
      </c>
      <c r="R52" s="214">
        <v>0</v>
      </c>
      <c r="S52" s="214">
        <v>0</v>
      </c>
      <c r="T52" s="248">
        <v>0</v>
      </c>
      <c r="U52" s="248"/>
      <c r="V52" s="214">
        <v>0</v>
      </c>
      <c r="W52" s="214">
        <v>0</v>
      </c>
    </row>
    <row r="53" spans="1:23" ht="14.25" customHeight="1">
      <c r="A53" s="250" t="s">
        <v>36</v>
      </c>
      <c r="B53" s="250" t="s">
        <v>515</v>
      </c>
      <c r="C53" s="250" t="s">
        <v>36</v>
      </c>
      <c r="D53" s="249" t="s">
        <v>516</v>
      </c>
      <c r="E53" s="249"/>
      <c r="F53" s="249" t="s">
        <v>51</v>
      </c>
      <c r="G53" s="249"/>
      <c r="H53" s="214">
        <v>142969</v>
      </c>
      <c r="I53" s="214">
        <v>142969</v>
      </c>
      <c r="J53" s="214">
        <v>142969</v>
      </c>
      <c r="K53" s="214">
        <v>0</v>
      </c>
      <c r="L53" s="214">
        <v>142969</v>
      </c>
      <c r="M53" s="214">
        <v>0</v>
      </c>
      <c r="N53" s="214">
        <v>0</v>
      </c>
      <c r="O53" s="214">
        <v>0</v>
      </c>
      <c r="P53" s="214">
        <v>0</v>
      </c>
      <c r="Q53" s="214">
        <v>0</v>
      </c>
      <c r="R53" s="214">
        <v>0</v>
      </c>
      <c r="S53" s="214">
        <v>0</v>
      </c>
      <c r="T53" s="248">
        <v>0</v>
      </c>
      <c r="U53" s="248"/>
      <c r="V53" s="214">
        <v>0</v>
      </c>
      <c r="W53" s="214">
        <v>0</v>
      </c>
    </row>
    <row r="54" spans="1:23" ht="12.75" customHeight="1">
      <c r="A54" s="250"/>
      <c r="B54" s="250"/>
      <c r="C54" s="250"/>
      <c r="D54" s="249"/>
      <c r="E54" s="249"/>
      <c r="F54" s="249" t="s">
        <v>52</v>
      </c>
      <c r="G54" s="249"/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48">
        <v>0</v>
      </c>
      <c r="U54" s="248"/>
      <c r="V54" s="214">
        <v>0</v>
      </c>
      <c r="W54" s="214">
        <v>0</v>
      </c>
    </row>
    <row r="55" spans="1:23" ht="12" customHeight="1">
      <c r="A55" s="250"/>
      <c r="B55" s="250"/>
      <c r="C55" s="250"/>
      <c r="D55" s="249"/>
      <c r="E55" s="249"/>
      <c r="F55" s="249" t="s">
        <v>53</v>
      </c>
      <c r="G55" s="249"/>
      <c r="H55" s="214">
        <v>6960</v>
      </c>
      <c r="I55" s="214">
        <v>6960</v>
      </c>
      <c r="J55" s="214">
        <v>6960</v>
      </c>
      <c r="K55" s="214">
        <v>0</v>
      </c>
      <c r="L55" s="214">
        <v>6960</v>
      </c>
      <c r="M55" s="214">
        <v>0</v>
      </c>
      <c r="N55" s="214">
        <v>0</v>
      </c>
      <c r="O55" s="214">
        <v>0</v>
      </c>
      <c r="P55" s="214">
        <v>0</v>
      </c>
      <c r="Q55" s="214">
        <v>0</v>
      </c>
      <c r="R55" s="214">
        <v>0</v>
      </c>
      <c r="S55" s="214">
        <v>0</v>
      </c>
      <c r="T55" s="248">
        <v>0</v>
      </c>
      <c r="U55" s="248"/>
      <c r="V55" s="214">
        <v>0</v>
      </c>
      <c r="W55" s="214">
        <v>0</v>
      </c>
    </row>
    <row r="56" spans="1:23" ht="12.75" customHeight="1">
      <c r="A56" s="250"/>
      <c r="B56" s="250"/>
      <c r="C56" s="250"/>
      <c r="D56" s="249"/>
      <c r="E56" s="249"/>
      <c r="F56" s="249" t="s">
        <v>54</v>
      </c>
      <c r="G56" s="249"/>
      <c r="H56" s="214">
        <v>149929</v>
      </c>
      <c r="I56" s="214">
        <v>149929</v>
      </c>
      <c r="J56" s="214">
        <v>149929</v>
      </c>
      <c r="K56" s="214">
        <v>0</v>
      </c>
      <c r="L56" s="214">
        <v>149929</v>
      </c>
      <c r="M56" s="214">
        <v>0</v>
      </c>
      <c r="N56" s="214">
        <v>0</v>
      </c>
      <c r="O56" s="214">
        <v>0</v>
      </c>
      <c r="P56" s="214">
        <v>0</v>
      </c>
      <c r="Q56" s="214">
        <v>0</v>
      </c>
      <c r="R56" s="214">
        <v>0</v>
      </c>
      <c r="S56" s="214">
        <v>0</v>
      </c>
      <c r="T56" s="248">
        <v>0</v>
      </c>
      <c r="U56" s="248"/>
      <c r="V56" s="214">
        <v>0</v>
      </c>
      <c r="W56" s="214">
        <v>0</v>
      </c>
    </row>
    <row r="57" spans="1:23" ht="14.25" customHeight="1">
      <c r="A57" s="250" t="s">
        <v>36</v>
      </c>
      <c r="B57" s="250" t="s">
        <v>410</v>
      </c>
      <c r="C57" s="250" t="s">
        <v>36</v>
      </c>
      <c r="D57" s="249" t="s">
        <v>411</v>
      </c>
      <c r="E57" s="249"/>
      <c r="F57" s="249" t="s">
        <v>51</v>
      </c>
      <c r="G57" s="249"/>
      <c r="H57" s="214">
        <v>865050</v>
      </c>
      <c r="I57" s="214">
        <v>865050</v>
      </c>
      <c r="J57" s="214">
        <v>851880</v>
      </c>
      <c r="K57" s="214">
        <v>667930</v>
      </c>
      <c r="L57" s="214">
        <v>183950</v>
      </c>
      <c r="M57" s="214">
        <v>0</v>
      </c>
      <c r="N57" s="214">
        <v>13170</v>
      </c>
      <c r="O57" s="214">
        <v>0</v>
      </c>
      <c r="P57" s="214">
        <v>0</v>
      </c>
      <c r="Q57" s="214">
        <v>0</v>
      </c>
      <c r="R57" s="214">
        <v>0</v>
      </c>
      <c r="S57" s="214">
        <v>0</v>
      </c>
      <c r="T57" s="248">
        <v>0</v>
      </c>
      <c r="U57" s="248"/>
      <c r="V57" s="214">
        <v>0</v>
      </c>
      <c r="W57" s="214">
        <v>0</v>
      </c>
    </row>
    <row r="58" spans="1:23" ht="8.25" customHeight="1">
      <c r="A58" s="250"/>
      <c r="B58" s="250"/>
      <c r="C58" s="250"/>
      <c r="D58" s="249"/>
      <c r="E58" s="249"/>
      <c r="F58" s="249" t="s">
        <v>52</v>
      </c>
      <c r="G58" s="249"/>
      <c r="H58" s="214">
        <v>-5600</v>
      </c>
      <c r="I58" s="214">
        <v>-5600</v>
      </c>
      <c r="J58" s="214">
        <v>-5600</v>
      </c>
      <c r="K58" s="214">
        <v>0</v>
      </c>
      <c r="L58" s="214">
        <v>-5600</v>
      </c>
      <c r="M58" s="214">
        <v>0</v>
      </c>
      <c r="N58" s="214">
        <v>0</v>
      </c>
      <c r="O58" s="214">
        <v>0</v>
      </c>
      <c r="P58" s="214">
        <v>0</v>
      </c>
      <c r="Q58" s="214">
        <v>0</v>
      </c>
      <c r="R58" s="214">
        <v>0</v>
      </c>
      <c r="S58" s="214">
        <v>0</v>
      </c>
      <c r="T58" s="248">
        <v>0</v>
      </c>
      <c r="U58" s="248"/>
      <c r="V58" s="214">
        <v>0</v>
      </c>
      <c r="W58" s="214">
        <v>0</v>
      </c>
    </row>
    <row r="59" spans="1:23" ht="12" customHeight="1">
      <c r="A59" s="250"/>
      <c r="B59" s="250"/>
      <c r="C59" s="250"/>
      <c r="D59" s="249"/>
      <c r="E59" s="249"/>
      <c r="F59" s="249" t="s">
        <v>53</v>
      </c>
      <c r="G59" s="249"/>
      <c r="H59" s="214">
        <v>17400</v>
      </c>
      <c r="I59" s="214">
        <v>17400</v>
      </c>
      <c r="J59" s="214">
        <v>17400</v>
      </c>
      <c r="K59" s="214">
        <v>17400</v>
      </c>
      <c r="L59" s="214">
        <v>0</v>
      </c>
      <c r="M59" s="214">
        <v>0</v>
      </c>
      <c r="N59" s="214">
        <v>0</v>
      </c>
      <c r="O59" s="214">
        <v>0</v>
      </c>
      <c r="P59" s="214">
        <v>0</v>
      </c>
      <c r="Q59" s="214">
        <v>0</v>
      </c>
      <c r="R59" s="214">
        <v>0</v>
      </c>
      <c r="S59" s="214">
        <v>0</v>
      </c>
      <c r="T59" s="248">
        <v>0</v>
      </c>
      <c r="U59" s="248"/>
      <c r="V59" s="214">
        <v>0</v>
      </c>
      <c r="W59" s="214">
        <v>0</v>
      </c>
    </row>
    <row r="60" spans="1:23" ht="15" customHeight="1">
      <c r="A60" s="250"/>
      <c r="B60" s="250"/>
      <c r="C60" s="250"/>
      <c r="D60" s="249"/>
      <c r="E60" s="249"/>
      <c r="F60" s="249" t="s">
        <v>54</v>
      </c>
      <c r="G60" s="249"/>
      <c r="H60" s="214">
        <v>876850</v>
      </c>
      <c r="I60" s="214">
        <v>876850</v>
      </c>
      <c r="J60" s="214">
        <v>863680</v>
      </c>
      <c r="K60" s="214">
        <v>685330</v>
      </c>
      <c r="L60" s="214">
        <v>178350</v>
      </c>
      <c r="M60" s="214">
        <v>0</v>
      </c>
      <c r="N60" s="214">
        <v>13170</v>
      </c>
      <c r="O60" s="214">
        <v>0</v>
      </c>
      <c r="P60" s="214">
        <v>0</v>
      </c>
      <c r="Q60" s="214">
        <v>0</v>
      </c>
      <c r="R60" s="214">
        <v>0</v>
      </c>
      <c r="S60" s="214">
        <v>0</v>
      </c>
      <c r="T60" s="248">
        <v>0</v>
      </c>
      <c r="U60" s="248"/>
      <c r="V60" s="214">
        <v>0</v>
      </c>
      <c r="W60" s="214">
        <v>0</v>
      </c>
    </row>
    <row r="61" spans="1:23" ht="14.25" customHeight="1">
      <c r="A61" s="250" t="s">
        <v>36</v>
      </c>
      <c r="B61" s="250" t="s">
        <v>64</v>
      </c>
      <c r="C61" s="250" t="s">
        <v>36</v>
      </c>
      <c r="D61" s="249" t="s">
        <v>9</v>
      </c>
      <c r="E61" s="249"/>
      <c r="F61" s="249" t="s">
        <v>51</v>
      </c>
      <c r="G61" s="249"/>
      <c r="H61" s="214">
        <v>856348</v>
      </c>
      <c r="I61" s="214">
        <v>315885</v>
      </c>
      <c r="J61" s="214">
        <v>315885</v>
      </c>
      <c r="K61" s="214">
        <v>168832</v>
      </c>
      <c r="L61" s="214">
        <v>147053</v>
      </c>
      <c r="M61" s="214">
        <v>0</v>
      </c>
      <c r="N61" s="214">
        <v>0</v>
      </c>
      <c r="O61" s="214">
        <v>0</v>
      </c>
      <c r="P61" s="214">
        <v>0</v>
      </c>
      <c r="Q61" s="214">
        <v>0</v>
      </c>
      <c r="R61" s="214">
        <v>540463</v>
      </c>
      <c r="S61" s="214">
        <v>540463</v>
      </c>
      <c r="T61" s="248">
        <v>0</v>
      </c>
      <c r="U61" s="248"/>
      <c r="V61" s="214">
        <v>0</v>
      </c>
      <c r="W61" s="214">
        <v>0</v>
      </c>
    </row>
    <row r="62" spans="1:23" ht="12" customHeight="1">
      <c r="A62" s="250"/>
      <c r="B62" s="250"/>
      <c r="C62" s="250"/>
      <c r="D62" s="249"/>
      <c r="E62" s="249"/>
      <c r="F62" s="249" t="s">
        <v>52</v>
      </c>
      <c r="G62" s="249"/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0</v>
      </c>
      <c r="O62" s="214">
        <v>0</v>
      </c>
      <c r="P62" s="214">
        <v>0</v>
      </c>
      <c r="Q62" s="214">
        <v>0</v>
      </c>
      <c r="R62" s="214">
        <v>0</v>
      </c>
      <c r="S62" s="214">
        <v>0</v>
      </c>
      <c r="T62" s="248">
        <v>0</v>
      </c>
      <c r="U62" s="248"/>
      <c r="V62" s="214">
        <v>0</v>
      </c>
      <c r="W62" s="214">
        <v>0</v>
      </c>
    </row>
    <row r="63" spans="1:23" ht="18.75" customHeight="1">
      <c r="A63" s="250"/>
      <c r="B63" s="250"/>
      <c r="C63" s="250"/>
      <c r="D63" s="249"/>
      <c r="E63" s="249"/>
      <c r="F63" s="249" t="s">
        <v>53</v>
      </c>
      <c r="G63" s="249"/>
      <c r="H63" s="214">
        <v>57036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57036</v>
      </c>
      <c r="S63" s="214">
        <v>57036</v>
      </c>
      <c r="T63" s="248">
        <v>0</v>
      </c>
      <c r="U63" s="248"/>
      <c r="V63" s="214">
        <v>0</v>
      </c>
      <c r="W63" s="214">
        <v>0</v>
      </c>
    </row>
    <row r="64" spans="1:23" ht="13.5" customHeight="1">
      <c r="A64" s="250"/>
      <c r="B64" s="250"/>
      <c r="C64" s="250"/>
      <c r="D64" s="249"/>
      <c r="E64" s="249"/>
      <c r="F64" s="249" t="s">
        <v>54</v>
      </c>
      <c r="G64" s="249"/>
      <c r="H64" s="214">
        <v>913384</v>
      </c>
      <c r="I64" s="214">
        <v>315885</v>
      </c>
      <c r="J64" s="214">
        <v>315885</v>
      </c>
      <c r="K64" s="214">
        <v>168832</v>
      </c>
      <c r="L64" s="214">
        <v>147053</v>
      </c>
      <c r="M64" s="214">
        <v>0</v>
      </c>
      <c r="N64" s="214">
        <v>0</v>
      </c>
      <c r="O64" s="214">
        <v>0</v>
      </c>
      <c r="P64" s="214">
        <v>0</v>
      </c>
      <c r="Q64" s="214">
        <v>0</v>
      </c>
      <c r="R64" s="214">
        <v>597499</v>
      </c>
      <c r="S64" s="214">
        <v>597499</v>
      </c>
      <c r="T64" s="248">
        <v>0</v>
      </c>
      <c r="U64" s="248"/>
      <c r="V64" s="214">
        <v>0</v>
      </c>
      <c r="W64" s="214">
        <v>0</v>
      </c>
    </row>
    <row r="65" spans="1:23" ht="14.25" customHeight="1">
      <c r="A65" s="250" t="s">
        <v>517</v>
      </c>
      <c r="B65" s="250" t="s">
        <v>36</v>
      </c>
      <c r="C65" s="250" t="s">
        <v>36</v>
      </c>
      <c r="D65" s="249" t="s">
        <v>518</v>
      </c>
      <c r="E65" s="249"/>
      <c r="F65" s="249" t="s">
        <v>51</v>
      </c>
      <c r="G65" s="249"/>
      <c r="H65" s="214">
        <v>4628589.09</v>
      </c>
      <c r="I65" s="214">
        <v>111003</v>
      </c>
      <c r="J65" s="214">
        <v>72000</v>
      </c>
      <c r="K65" s="214">
        <v>2000</v>
      </c>
      <c r="L65" s="214">
        <v>70000</v>
      </c>
      <c r="M65" s="214">
        <v>39003</v>
      </c>
      <c r="N65" s="214">
        <v>0</v>
      </c>
      <c r="O65" s="214">
        <v>0</v>
      </c>
      <c r="P65" s="214">
        <v>0</v>
      </c>
      <c r="Q65" s="214">
        <v>0</v>
      </c>
      <c r="R65" s="214">
        <v>4517586.09</v>
      </c>
      <c r="S65" s="214">
        <v>4517586.09</v>
      </c>
      <c r="T65" s="248">
        <v>0</v>
      </c>
      <c r="U65" s="248"/>
      <c r="V65" s="214">
        <v>0</v>
      </c>
      <c r="W65" s="214">
        <v>0</v>
      </c>
    </row>
    <row r="66" spans="1:23" ht="12" customHeight="1">
      <c r="A66" s="250"/>
      <c r="B66" s="250"/>
      <c r="C66" s="250"/>
      <c r="D66" s="249"/>
      <c r="E66" s="249"/>
      <c r="F66" s="249" t="s">
        <v>52</v>
      </c>
      <c r="G66" s="249"/>
      <c r="H66" s="214">
        <v>-3686.42</v>
      </c>
      <c r="I66" s="214">
        <v>0</v>
      </c>
      <c r="J66" s="214">
        <v>0</v>
      </c>
      <c r="K66" s="214">
        <v>0</v>
      </c>
      <c r="L66" s="214">
        <v>0</v>
      </c>
      <c r="M66" s="214">
        <v>0</v>
      </c>
      <c r="N66" s="214">
        <v>0</v>
      </c>
      <c r="O66" s="214">
        <v>0</v>
      </c>
      <c r="P66" s="214">
        <v>0</v>
      </c>
      <c r="Q66" s="214">
        <v>0</v>
      </c>
      <c r="R66" s="214">
        <v>-3686.42</v>
      </c>
      <c r="S66" s="214">
        <v>-3686.42</v>
      </c>
      <c r="T66" s="248">
        <v>0</v>
      </c>
      <c r="U66" s="248"/>
      <c r="V66" s="214">
        <v>0</v>
      </c>
      <c r="W66" s="214">
        <v>0</v>
      </c>
    </row>
    <row r="67" spans="1:23" ht="15.75" customHeight="1">
      <c r="A67" s="250"/>
      <c r="B67" s="250"/>
      <c r="C67" s="250"/>
      <c r="D67" s="249"/>
      <c r="E67" s="249"/>
      <c r="F67" s="249" t="s">
        <v>53</v>
      </c>
      <c r="G67" s="249"/>
      <c r="H67" s="214">
        <v>3685.78</v>
      </c>
      <c r="I67" s="214">
        <v>0</v>
      </c>
      <c r="J67" s="214">
        <v>0</v>
      </c>
      <c r="K67" s="214">
        <v>0</v>
      </c>
      <c r="L67" s="214">
        <v>0</v>
      </c>
      <c r="M67" s="214">
        <v>0</v>
      </c>
      <c r="N67" s="214">
        <v>0</v>
      </c>
      <c r="O67" s="214">
        <v>0</v>
      </c>
      <c r="P67" s="214">
        <v>0</v>
      </c>
      <c r="Q67" s="214">
        <v>0</v>
      </c>
      <c r="R67" s="214">
        <v>3685.78</v>
      </c>
      <c r="S67" s="214">
        <v>3685.78</v>
      </c>
      <c r="T67" s="248">
        <v>0</v>
      </c>
      <c r="U67" s="248"/>
      <c r="V67" s="214">
        <v>0</v>
      </c>
      <c r="W67" s="214">
        <v>0</v>
      </c>
    </row>
    <row r="68" spans="1:23" ht="12.75" customHeight="1">
      <c r="A68" s="250"/>
      <c r="B68" s="250"/>
      <c r="C68" s="250"/>
      <c r="D68" s="249"/>
      <c r="E68" s="249"/>
      <c r="F68" s="249" t="s">
        <v>54</v>
      </c>
      <c r="G68" s="249"/>
      <c r="H68" s="214">
        <v>4628588.45</v>
      </c>
      <c r="I68" s="214">
        <v>111003</v>
      </c>
      <c r="J68" s="214">
        <v>72000</v>
      </c>
      <c r="K68" s="214">
        <v>2000</v>
      </c>
      <c r="L68" s="214">
        <v>70000</v>
      </c>
      <c r="M68" s="214">
        <v>39003</v>
      </c>
      <c r="N68" s="214">
        <v>0</v>
      </c>
      <c r="O68" s="214">
        <v>0</v>
      </c>
      <c r="P68" s="214">
        <v>0</v>
      </c>
      <c r="Q68" s="214">
        <v>0</v>
      </c>
      <c r="R68" s="214">
        <v>4517585.45</v>
      </c>
      <c r="S68" s="214">
        <v>4517585.45</v>
      </c>
      <c r="T68" s="248">
        <v>0</v>
      </c>
      <c r="U68" s="248"/>
      <c r="V68" s="214">
        <v>0</v>
      </c>
      <c r="W68" s="214">
        <v>0</v>
      </c>
    </row>
    <row r="69" spans="1:23" ht="12.75" customHeight="1">
      <c r="A69" s="250" t="s">
        <v>36</v>
      </c>
      <c r="B69" s="250" t="s">
        <v>519</v>
      </c>
      <c r="C69" s="250" t="s">
        <v>36</v>
      </c>
      <c r="D69" s="249" t="s">
        <v>9</v>
      </c>
      <c r="E69" s="249"/>
      <c r="F69" s="249" t="s">
        <v>51</v>
      </c>
      <c r="G69" s="249"/>
      <c r="H69" s="214">
        <v>3461597.09</v>
      </c>
      <c r="I69" s="214">
        <v>56003</v>
      </c>
      <c r="J69" s="214">
        <v>17000</v>
      </c>
      <c r="K69" s="214">
        <v>2000</v>
      </c>
      <c r="L69" s="214">
        <v>15000</v>
      </c>
      <c r="M69" s="214">
        <v>39003</v>
      </c>
      <c r="N69" s="214">
        <v>0</v>
      </c>
      <c r="O69" s="214">
        <v>0</v>
      </c>
      <c r="P69" s="214">
        <v>0</v>
      </c>
      <c r="Q69" s="214">
        <v>0</v>
      </c>
      <c r="R69" s="214">
        <v>3405594.09</v>
      </c>
      <c r="S69" s="214">
        <v>3405594.09</v>
      </c>
      <c r="T69" s="248">
        <v>0</v>
      </c>
      <c r="U69" s="248"/>
      <c r="V69" s="214">
        <v>0</v>
      </c>
      <c r="W69" s="214">
        <v>0</v>
      </c>
    </row>
    <row r="70" spans="1:23" ht="13.5" customHeight="1">
      <c r="A70" s="250"/>
      <c r="B70" s="250"/>
      <c r="C70" s="250"/>
      <c r="D70" s="249"/>
      <c r="E70" s="249"/>
      <c r="F70" s="249" t="s">
        <v>52</v>
      </c>
      <c r="G70" s="249"/>
      <c r="H70" s="214">
        <v>-3686.42</v>
      </c>
      <c r="I70" s="214">
        <v>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  <c r="O70" s="214">
        <v>0</v>
      </c>
      <c r="P70" s="214">
        <v>0</v>
      </c>
      <c r="Q70" s="214">
        <v>0</v>
      </c>
      <c r="R70" s="214">
        <v>-3686.42</v>
      </c>
      <c r="S70" s="214">
        <v>-3686.42</v>
      </c>
      <c r="T70" s="248">
        <v>0</v>
      </c>
      <c r="U70" s="248"/>
      <c r="V70" s="214">
        <v>0</v>
      </c>
      <c r="W70" s="214">
        <v>0</v>
      </c>
    </row>
    <row r="71" spans="1:23" ht="10.5" customHeight="1">
      <c r="A71" s="250"/>
      <c r="B71" s="250"/>
      <c r="C71" s="250"/>
      <c r="D71" s="249"/>
      <c r="E71" s="249"/>
      <c r="F71" s="249" t="s">
        <v>53</v>
      </c>
      <c r="G71" s="249"/>
      <c r="H71" s="214">
        <v>3685.78</v>
      </c>
      <c r="I71" s="214">
        <v>0</v>
      </c>
      <c r="J71" s="214">
        <v>0</v>
      </c>
      <c r="K71" s="214">
        <v>0</v>
      </c>
      <c r="L71" s="214">
        <v>0</v>
      </c>
      <c r="M71" s="214">
        <v>0</v>
      </c>
      <c r="N71" s="214">
        <v>0</v>
      </c>
      <c r="O71" s="214">
        <v>0</v>
      </c>
      <c r="P71" s="214">
        <v>0</v>
      </c>
      <c r="Q71" s="214">
        <v>0</v>
      </c>
      <c r="R71" s="214">
        <v>3685.78</v>
      </c>
      <c r="S71" s="214">
        <v>3685.78</v>
      </c>
      <c r="T71" s="248">
        <v>0</v>
      </c>
      <c r="U71" s="248"/>
      <c r="V71" s="214">
        <v>0</v>
      </c>
      <c r="W71" s="214">
        <v>0</v>
      </c>
    </row>
    <row r="72" spans="1:23" ht="16.5" customHeight="1">
      <c r="A72" s="250"/>
      <c r="B72" s="250"/>
      <c r="C72" s="250"/>
      <c r="D72" s="249"/>
      <c r="E72" s="249"/>
      <c r="F72" s="249" t="s">
        <v>54</v>
      </c>
      <c r="G72" s="249"/>
      <c r="H72" s="214">
        <v>3461596.45</v>
      </c>
      <c r="I72" s="214">
        <v>56003</v>
      </c>
      <c r="J72" s="214">
        <v>17000</v>
      </c>
      <c r="K72" s="214">
        <v>2000</v>
      </c>
      <c r="L72" s="214">
        <v>15000</v>
      </c>
      <c r="M72" s="214">
        <v>39003</v>
      </c>
      <c r="N72" s="214">
        <v>0</v>
      </c>
      <c r="O72" s="214">
        <v>0</v>
      </c>
      <c r="P72" s="214">
        <v>0</v>
      </c>
      <c r="Q72" s="214">
        <v>0</v>
      </c>
      <c r="R72" s="214">
        <v>3405593.45</v>
      </c>
      <c r="S72" s="214">
        <v>3405593.45</v>
      </c>
      <c r="T72" s="248">
        <v>0</v>
      </c>
      <c r="U72" s="248"/>
      <c r="V72" s="214">
        <v>0</v>
      </c>
      <c r="W72" s="214">
        <v>0</v>
      </c>
    </row>
    <row r="73" spans="1:23" ht="13.5" customHeight="1">
      <c r="A73" s="250" t="s">
        <v>328</v>
      </c>
      <c r="B73" s="250" t="s">
        <v>36</v>
      </c>
      <c r="C73" s="250" t="s">
        <v>36</v>
      </c>
      <c r="D73" s="249" t="s">
        <v>327</v>
      </c>
      <c r="E73" s="249"/>
      <c r="F73" s="249" t="s">
        <v>51</v>
      </c>
      <c r="G73" s="249"/>
      <c r="H73" s="214">
        <v>31460076.16</v>
      </c>
      <c r="I73" s="214">
        <v>31360076.16</v>
      </c>
      <c r="J73" s="214">
        <v>31292076.16</v>
      </c>
      <c r="K73" s="214">
        <v>23800989</v>
      </c>
      <c r="L73" s="214">
        <v>7491087.16</v>
      </c>
      <c r="M73" s="214">
        <v>0</v>
      </c>
      <c r="N73" s="214">
        <v>68000</v>
      </c>
      <c r="O73" s="214">
        <v>0</v>
      </c>
      <c r="P73" s="214">
        <v>0</v>
      </c>
      <c r="Q73" s="214">
        <v>0</v>
      </c>
      <c r="R73" s="214">
        <v>100000</v>
      </c>
      <c r="S73" s="214">
        <v>100000</v>
      </c>
      <c r="T73" s="248">
        <v>0</v>
      </c>
      <c r="U73" s="248"/>
      <c r="V73" s="214">
        <v>0</v>
      </c>
      <c r="W73" s="214">
        <v>0</v>
      </c>
    </row>
    <row r="74" spans="1:23" ht="13.5" customHeight="1">
      <c r="A74" s="250"/>
      <c r="B74" s="250"/>
      <c r="C74" s="250"/>
      <c r="D74" s="249"/>
      <c r="E74" s="249"/>
      <c r="F74" s="249" t="s">
        <v>52</v>
      </c>
      <c r="G74" s="249"/>
      <c r="H74" s="214">
        <v>0</v>
      </c>
      <c r="I74" s="214">
        <v>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4">
        <v>0</v>
      </c>
      <c r="P74" s="214">
        <v>0</v>
      </c>
      <c r="Q74" s="214">
        <v>0</v>
      </c>
      <c r="R74" s="214">
        <v>0</v>
      </c>
      <c r="S74" s="214">
        <v>0</v>
      </c>
      <c r="T74" s="248">
        <v>0</v>
      </c>
      <c r="U74" s="248"/>
      <c r="V74" s="214">
        <v>0</v>
      </c>
      <c r="W74" s="214">
        <v>0</v>
      </c>
    </row>
    <row r="75" spans="1:23" ht="13.5" customHeight="1">
      <c r="A75" s="250"/>
      <c r="B75" s="250"/>
      <c r="C75" s="250"/>
      <c r="D75" s="249"/>
      <c r="E75" s="249"/>
      <c r="F75" s="249" t="s">
        <v>53</v>
      </c>
      <c r="G75" s="249"/>
      <c r="H75" s="214">
        <v>349838.36</v>
      </c>
      <c r="I75" s="214">
        <v>111960.36</v>
      </c>
      <c r="J75" s="214">
        <v>111960.36</v>
      </c>
      <c r="K75" s="214">
        <v>104681</v>
      </c>
      <c r="L75" s="214">
        <v>7279.36</v>
      </c>
      <c r="M75" s="214">
        <v>0</v>
      </c>
      <c r="N75" s="214">
        <v>0</v>
      </c>
      <c r="O75" s="214">
        <v>0</v>
      </c>
      <c r="P75" s="214">
        <v>0</v>
      </c>
      <c r="Q75" s="214">
        <v>0</v>
      </c>
      <c r="R75" s="214">
        <v>237878</v>
      </c>
      <c r="S75" s="214">
        <v>237878</v>
      </c>
      <c r="T75" s="248">
        <v>0</v>
      </c>
      <c r="U75" s="248"/>
      <c r="V75" s="214">
        <v>0</v>
      </c>
      <c r="W75" s="214">
        <v>0</v>
      </c>
    </row>
    <row r="76" spans="1:23" ht="14.25" customHeight="1">
      <c r="A76" s="250"/>
      <c r="B76" s="250"/>
      <c r="C76" s="250"/>
      <c r="D76" s="249"/>
      <c r="E76" s="249"/>
      <c r="F76" s="249" t="s">
        <v>54</v>
      </c>
      <c r="G76" s="249"/>
      <c r="H76" s="214">
        <v>31809914.52</v>
      </c>
      <c r="I76" s="214">
        <v>31472036.52</v>
      </c>
      <c r="J76" s="214">
        <v>31404036.52</v>
      </c>
      <c r="K76" s="214">
        <v>23905670</v>
      </c>
      <c r="L76" s="214">
        <v>7498366.52</v>
      </c>
      <c r="M76" s="214">
        <v>0</v>
      </c>
      <c r="N76" s="214">
        <v>68000</v>
      </c>
      <c r="O76" s="214">
        <v>0</v>
      </c>
      <c r="P76" s="214">
        <v>0</v>
      </c>
      <c r="Q76" s="214">
        <v>0</v>
      </c>
      <c r="R76" s="214">
        <v>337878</v>
      </c>
      <c r="S76" s="214">
        <v>337878</v>
      </c>
      <c r="T76" s="248">
        <v>0</v>
      </c>
      <c r="U76" s="248"/>
      <c r="V76" s="214">
        <v>0</v>
      </c>
      <c r="W76" s="214">
        <v>0</v>
      </c>
    </row>
    <row r="77" spans="1:23" ht="11.25" customHeight="1">
      <c r="A77" s="250" t="s">
        <v>36</v>
      </c>
      <c r="B77" s="250" t="s">
        <v>326</v>
      </c>
      <c r="C77" s="250" t="s">
        <v>36</v>
      </c>
      <c r="D77" s="249" t="s">
        <v>325</v>
      </c>
      <c r="E77" s="249"/>
      <c r="F77" s="249" t="s">
        <v>51</v>
      </c>
      <c r="G77" s="249"/>
      <c r="H77" s="214">
        <v>27806101</v>
      </c>
      <c r="I77" s="214">
        <v>27706101</v>
      </c>
      <c r="J77" s="214">
        <v>27645101</v>
      </c>
      <c r="K77" s="214">
        <v>21385964</v>
      </c>
      <c r="L77" s="214">
        <v>6259137</v>
      </c>
      <c r="M77" s="214">
        <v>0</v>
      </c>
      <c r="N77" s="214">
        <v>61000</v>
      </c>
      <c r="O77" s="214">
        <v>0</v>
      </c>
      <c r="P77" s="214">
        <v>0</v>
      </c>
      <c r="Q77" s="214">
        <v>0</v>
      </c>
      <c r="R77" s="214">
        <v>100000</v>
      </c>
      <c r="S77" s="214">
        <v>100000</v>
      </c>
      <c r="T77" s="248">
        <v>0</v>
      </c>
      <c r="U77" s="248"/>
      <c r="V77" s="214">
        <v>0</v>
      </c>
      <c r="W77" s="214">
        <v>0</v>
      </c>
    </row>
    <row r="78" spans="1:23" ht="12.75" customHeight="1">
      <c r="A78" s="250"/>
      <c r="B78" s="250"/>
      <c r="C78" s="250"/>
      <c r="D78" s="249"/>
      <c r="E78" s="249"/>
      <c r="F78" s="249" t="s">
        <v>52</v>
      </c>
      <c r="G78" s="249"/>
      <c r="H78" s="214">
        <v>0</v>
      </c>
      <c r="I78" s="214">
        <v>0</v>
      </c>
      <c r="J78" s="214">
        <v>0</v>
      </c>
      <c r="K78" s="214">
        <v>0</v>
      </c>
      <c r="L78" s="214">
        <v>0</v>
      </c>
      <c r="M78" s="214">
        <v>0</v>
      </c>
      <c r="N78" s="214">
        <v>0</v>
      </c>
      <c r="O78" s="214">
        <v>0</v>
      </c>
      <c r="P78" s="214">
        <v>0</v>
      </c>
      <c r="Q78" s="214">
        <v>0</v>
      </c>
      <c r="R78" s="214">
        <v>0</v>
      </c>
      <c r="S78" s="214">
        <v>0</v>
      </c>
      <c r="T78" s="248">
        <v>0</v>
      </c>
      <c r="U78" s="248"/>
      <c r="V78" s="214">
        <v>0</v>
      </c>
      <c r="W78" s="214">
        <v>0</v>
      </c>
    </row>
    <row r="79" spans="1:23" ht="12" customHeight="1">
      <c r="A79" s="250"/>
      <c r="B79" s="250"/>
      <c r="C79" s="250"/>
      <c r="D79" s="249"/>
      <c r="E79" s="249"/>
      <c r="F79" s="249" t="s">
        <v>53</v>
      </c>
      <c r="G79" s="249"/>
      <c r="H79" s="214">
        <v>315000</v>
      </c>
      <c r="I79" s="214">
        <v>87000</v>
      </c>
      <c r="J79" s="214">
        <v>87000</v>
      </c>
      <c r="K79" s="214">
        <v>80000</v>
      </c>
      <c r="L79" s="214">
        <v>7000</v>
      </c>
      <c r="M79" s="214">
        <v>0</v>
      </c>
      <c r="N79" s="214">
        <v>0</v>
      </c>
      <c r="O79" s="214">
        <v>0</v>
      </c>
      <c r="P79" s="214">
        <v>0</v>
      </c>
      <c r="Q79" s="214">
        <v>0</v>
      </c>
      <c r="R79" s="214">
        <v>228000</v>
      </c>
      <c r="S79" s="214">
        <v>228000</v>
      </c>
      <c r="T79" s="248">
        <v>0</v>
      </c>
      <c r="U79" s="248"/>
      <c r="V79" s="214">
        <v>0</v>
      </c>
      <c r="W79" s="214">
        <v>0</v>
      </c>
    </row>
    <row r="80" spans="1:23" ht="13.5" customHeight="1">
      <c r="A80" s="250"/>
      <c r="B80" s="250"/>
      <c r="C80" s="250"/>
      <c r="D80" s="249"/>
      <c r="E80" s="249"/>
      <c r="F80" s="249" t="s">
        <v>54</v>
      </c>
      <c r="G80" s="249"/>
      <c r="H80" s="214">
        <v>28121101</v>
      </c>
      <c r="I80" s="214">
        <v>27793101</v>
      </c>
      <c r="J80" s="214">
        <v>27732101</v>
      </c>
      <c r="K80" s="214">
        <v>21465964</v>
      </c>
      <c r="L80" s="214">
        <v>6266137</v>
      </c>
      <c r="M80" s="214">
        <v>0</v>
      </c>
      <c r="N80" s="214">
        <v>61000</v>
      </c>
      <c r="O80" s="214">
        <v>0</v>
      </c>
      <c r="P80" s="214">
        <v>0</v>
      </c>
      <c r="Q80" s="214">
        <v>0</v>
      </c>
      <c r="R80" s="214">
        <v>328000</v>
      </c>
      <c r="S80" s="214">
        <v>328000</v>
      </c>
      <c r="T80" s="248">
        <v>0</v>
      </c>
      <c r="U80" s="248"/>
      <c r="V80" s="214">
        <v>0</v>
      </c>
      <c r="W80" s="214">
        <v>0</v>
      </c>
    </row>
    <row r="81" spans="1:23" ht="12.75" customHeight="1">
      <c r="A81" s="250" t="s">
        <v>36</v>
      </c>
      <c r="B81" s="250" t="s">
        <v>459</v>
      </c>
      <c r="C81" s="250" t="s">
        <v>36</v>
      </c>
      <c r="D81" s="249" t="s">
        <v>460</v>
      </c>
      <c r="E81" s="249"/>
      <c r="F81" s="249" t="s">
        <v>51</v>
      </c>
      <c r="G81" s="249"/>
      <c r="H81" s="214">
        <v>1760428.16</v>
      </c>
      <c r="I81" s="214">
        <v>1760428.16</v>
      </c>
      <c r="J81" s="214">
        <v>1755428.16</v>
      </c>
      <c r="K81" s="214">
        <v>1036180</v>
      </c>
      <c r="L81" s="214">
        <v>719248.16</v>
      </c>
      <c r="M81" s="214">
        <v>0</v>
      </c>
      <c r="N81" s="214">
        <v>5000</v>
      </c>
      <c r="O81" s="214">
        <v>0</v>
      </c>
      <c r="P81" s="214">
        <v>0</v>
      </c>
      <c r="Q81" s="214">
        <v>0</v>
      </c>
      <c r="R81" s="214">
        <v>0</v>
      </c>
      <c r="S81" s="214">
        <v>0</v>
      </c>
      <c r="T81" s="248">
        <v>0</v>
      </c>
      <c r="U81" s="248"/>
      <c r="V81" s="214">
        <v>0</v>
      </c>
      <c r="W81" s="214">
        <v>0</v>
      </c>
    </row>
    <row r="82" spans="1:23" ht="14.25" customHeight="1">
      <c r="A82" s="250"/>
      <c r="B82" s="250"/>
      <c r="C82" s="250"/>
      <c r="D82" s="249"/>
      <c r="E82" s="249"/>
      <c r="F82" s="249" t="s">
        <v>52</v>
      </c>
      <c r="G82" s="249"/>
      <c r="H82" s="214">
        <v>0</v>
      </c>
      <c r="I82" s="214">
        <v>0</v>
      </c>
      <c r="J82" s="214">
        <v>0</v>
      </c>
      <c r="K82" s="214">
        <v>0</v>
      </c>
      <c r="L82" s="214">
        <v>0</v>
      </c>
      <c r="M82" s="214">
        <v>0</v>
      </c>
      <c r="N82" s="214">
        <v>0</v>
      </c>
      <c r="O82" s="214">
        <v>0</v>
      </c>
      <c r="P82" s="214">
        <v>0</v>
      </c>
      <c r="Q82" s="214">
        <v>0</v>
      </c>
      <c r="R82" s="214">
        <v>0</v>
      </c>
      <c r="S82" s="214">
        <v>0</v>
      </c>
      <c r="T82" s="248">
        <v>0</v>
      </c>
      <c r="U82" s="248"/>
      <c r="V82" s="214">
        <v>0</v>
      </c>
      <c r="W82" s="214">
        <v>0</v>
      </c>
    </row>
    <row r="83" spans="1:23" ht="13.5" customHeight="1">
      <c r="A83" s="250"/>
      <c r="B83" s="250"/>
      <c r="C83" s="250"/>
      <c r="D83" s="249"/>
      <c r="E83" s="249"/>
      <c r="F83" s="249" t="s">
        <v>53</v>
      </c>
      <c r="G83" s="249"/>
      <c r="H83" s="214">
        <v>10157.36</v>
      </c>
      <c r="I83" s="214">
        <v>279.36</v>
      </c>
      <c r="J83" s="214">
        <v>279.36</v>
      </c>
      <c r="K83" s="214">
        <v>0</v>
      </c>
      <c r="L83" s="214">
        <v>279.36</v>
      </c>
      <c r="M83" s="214">
        <v>0</v>
      </c>
      <c r="N83" s="214">
        <v>0</v>
      </c>
      <c r="O83" s="214">
        <v>0</v>
      </c>
      <c r="P83" s="214">
        <v>0</v>
      </c>
      <c r="Q83" s="214">
        <v>0</v>
      </c>
      <c r="R83" s="214">
        <v>9878</v>
      </c>
      <c r="S83" s="214">
        <v>9878</v>
      </c>
      <c r="T83" s="248">
        <v>0</v>
      </c>
      <c r="U83" s="248"/>
      <c r="V83" s="214">
        <v>0</v>
      </c>
      <c r="W83" s="214">
        <v>0</v>
      </c>
    </row>
    <row r="84" spans="1:23" ht="15.75" customHeight="1">
      <c r="A84" s="250"/>
      <c r="B84" s="250"/>
      <c r="C84" s="250"/>
      <c r="D84" s="249"/>
      <c r="E84" s="249"/>
      <c r="F84" s="249" t="s">
        <v>54</v>
      </c>
      <c r="G84" s="249"/>
      <c r="H84" s="214">
        <v>1770585.52</v>
      </c>
      <c r="I84" s="214">
        <v>1760707.52</v>
      </c>
      <c r="J84" s="214">
        <v>1755707.52</v>
      </c>
      <c r="K84" s="214">
        <v>1036180</v>
      </c>
      <c r="L84" s="214">
        <v>719527.52</v>
      </c>
      <c r="M84" s="214">
        <v>0</v>
      </c>
      <c r="N84" s="214">
        <v>5000</v>
      </c>
      <c r="O84" s="214">
        <v>0</v>
      </c>
      <c r="P84" s="214">
        <v>0</v>
      </c>
      <c r="Q84" s="214">
        <v>0</v>
      </c>
      <c r="R84" s="214">
        <v>9878</v>
      </c>
      <c r="S84" s="214">
        <v>9878</v>
      </c>
      <c r="T84" s="248">
        <v>0</v>
      </c>
      <c r="U84" s="248"/>
      <c r="V84" s="214">
        <v>0</v>
      </c>
      <c r="W84" s="214">
        <v>0</v>
      </c>
    </row>
    <row r="85" spans="1:23" ht="12.75" customHeight="1">
      <c r="A85" s="250" t="s">
        <v>36</v>
      </c>
      <c r="B85" s="250" t="s">
        <v>520</v>
      </c>
      <c r="C85" s="250" t="s">
        <v>36</v>
      </c>
      <c r="D85" s="249" t="s">
        <v>9</v>
      </c>
      <c r="E85" s="249"/>
      <c r="F85" s="249" t="s">
        <v>51</v>
      </c>
      <c r="G85" s="249"/>
      <c r="H85" s="214">
        <v>740192</v>
      </c>
      <c r="I85" s="214">
        <v>740192</v>
      </c>
      <c r="J85" s="214">
        <v>740192</v>
      </c>
      <c r="K85" s="214">
        <v>404390</v>
      </c>
      <c r="L85" s="214">
        <v>335802</v>
      </c>
      <c r="M85" s="214">
        <v>0</v>
      </c>
      <c r="N85" s="214">
        <v>0</v>
      </c>
      <c r="O85" s="214">
        <v>0</v>
      </c>
      <c r="P85" s="214">
        <v>0</v>
      </c>
      <c r="Q85" s="214">
        <v>0</v>
      </c>
      <c r="R85" s="214">
        <v>0</v>
      </c>
      <c r="S85" s="214">
        <v>0</v>
      </c>
      <c r="T85" s="248">
        <v>0</v>
      </c>
      <c r="U85" s="248"/>
      <c r="V85" s="214">
        <v>0</v>
      </c>
      <c r="W85" s="214">
        <v>0</v>
      </c>
    </row>
    <row r="86" spans="1:23" ht="15" customHeight="1">
      <c r="A86" s="250"/>
      <c r="B86" s="250"/>
      <c r="C86" s="250"/>
      <c r="D86" s="249"/>
      <c r="E86" s="249"/>
      <c r="F86" s="249" t="s">
        <v>52</v>
      </c>
      <c r="G86" s="249"/>
      <c r="H86" s="214">
        <v>0</v>
      </c>
      <c r="I86" s="214">
        <v>0</v>
      </c>
      <c r="J86" s="214">
        <v>0</v>
      </c>
      <c r="K86" s="214">
        <v>0</v>
      </c>
      <c r="L86" s="214">
        <v>0</v>
      </c>
      <c r="M86" s="214">
        <v>0</v>
      </c>
      <c r="N86" s="214">
        <v>0</v>
      </c>
      <c r="O86" s="214">
        <v>0</v>
      </c>
      <c r="P86" s="214">
        <v>0</v>
      </c>
      <c r="Q86" s="214">
        <v>0</v>
      </c>
      <c r="R86" s="214">
        <v>0</v>
      </c>
      <c r="S86" s="214">
        <v>0</v>
      </c>
      <c r="T86" s="248">
        <v>0</v>
      </c>
      <c r="U86" s="248"/>
      <c r="V86" s="214">
        <v>0</v>
      </c>
      <c r="W86" s="214">
        <v>0</v>
      </c>
    </row>
    <row r="87" spans="1:23" ht="13.5" customHeight="1">
      <c r="A87" s="250"/>
      <c r="B87" s="250"/>
      <c r="C87" s="250"/>
      <c r="D87" s="249"/>
      <c r="E87" s="249"/>
      <c r="F87" s="249" t="s">
        <v>53</v>
      </c>
      <c r="G87" s="249"/>
      <c r="H87" s="214">
        <v>24681</v>
      </c>
      <c r="I87" s="214">
        <v>24681</v>
      </c>
      <c r="J87" s="214">
        <v>24681</v>
      </c>
      <c r="K87" s="214">
        <v>24681</v>
      </c>
      <c r="L87" s="214">
        <v>0</v>
      </c>
      <c r="M87" s="214">
        <v>0</v>
      </c>
      <c r="N87" s="214">
        <v>0</v>
      </c>
      <c r="O87" s="214">
        <v>0</v>
      </c>
      <c r="P87" s="214">
        <v>0</v>
      </c>
      <c r="Q87" s="214">
        <v>0</v>
      </c>
      <c r="R87" s="214">
        <v>0</v>
      </c>
      <c r="S87" s="214">
        <v>0</v>
      </c>
      <c r="T87" s="248">
        <v>0</v>
      </c>
      <c r="U87" s="248"/>
      <c r="V87" s="214">
        <v>0</v>
      </c>
      <c r="W87" s="214">
        <v>0</v>
      </c>
    </row>
    <row r="88" spans="1:23" ht="15" customHeight="1">
      <c r="A88" s="250"/>
      <c r="B88" s="250"/>
      <c r="C88" s="250"/>
      <c r="D88" s="249"/>
      <c r="E88" s="249"/>
      <c r="F88" s="249" t="s">
        <v>54</v>
      </c>
      <c r="G88" s="249"/>
      <c r="H88" s="214">
        <v>764873</v>
      </c>
      <c r="I88" s="214">
        <v>764873</v>
      </c>
      <c r="J88" s="214">
        <v>764873</v>
      </c>
      <c r="K88" s="214">
        <v>429071</v>
      </c>
      <c r="L88" s="214">
        <v>335802</v>
      </c>
      <c r="M88" s="214">
        <v>0</v>
      </c>
      <c r="N88" s="214">
        <v>0</v>
      </c>
      <c r="O88" s="214">
        <v>0</v>
      </c>
      <c r="P88" s="214">
        <v>0</v>
      </c>
      <c r="Q88" s="214">
        <v>0</v>
      </c>
      <c r="R88" s="214">
        <v>0</v>
      </c>
      <c r="S88" s="214">
        <v>0</v>
      </c>
      <c r="T88" s="248">
        <v>0</v>
      </c>
      <c r="U88" s="248"/>
      <c r="V88" s="214">
        <v>0</v>
      </c>
      <c r="W88" s="214">
        <v>0</v>
      </c>
    </row>
    <row r="89" spans="1:23" ht="12.75" customHeight="1">
      <c r="A89" s="250" t="s">
        <v>353</v>
      </c>
      <c r="B89" s="250" t="s">
        <v>36</v>
      </c>
      <c r="C89" s="250" t="s">
        <v>36</v>
      </c>
      <c r="D89" s="249" t="s">
        <v>387</v>
      </c>
      <c r="E89" s="249"/>
      <c r="F89" s="249" t="s">
        <v>51</v>
      </c>
      <c r="G89" s="249"/>
      <c r="H89" s="214">
        <v>5005811.3</v>
      </c>
      <c r="I89" s="214">
        <v>4692861.3</v>
      </c>
      <c r="J89" s="214">
        <v>4120878.3</v>
      </c>
      <c r="K89" s="214">
        <v>3329156</v>
      </c>
      <c r="L89" s="214">
        <v>791722.3</v>
      </c>
      <c r="M89" s="214">
        <v>538648</v>
      </c>
      <c r="N89" s="214">
        <v>3000</v>
      </c>
      <c r="O89" s="214">
        <v>30335</v>
      </c>
      <c r="P89" s="214">
        <v>0</v>
      </c>
      <c r="Q89" s="214">
        <v>0</v>
      </c>
      <c r="R89" s="214">
        <v>312950</v>
      </c>
      <c r="S89" s="214">
        <v>312950</v>
      </c>
      <c r="T89" s="248">
        <v>217950</v>
      </c>
      <c r="U89" s="248"/>
      <c r="V89" s="214">
        <v>0</v>
      </c>
      <c r="W89" s="214">
        <v>0</v>
      </c>
    </row>
    <row r="90" spans="1:23" ht="12" customHeight="1">
      <c r="A90" s="250"/>
      <c r="B90" s="250"/>
      <c r="C90" s="250"/>
      <c r="D90" s="249"/>
      <c r="E90" s="249"/>
      <c r="F90" s="249" t="s">
        <v>52</v>
      </c>
      <c r="G90" s="249"/>
      <c r="H90" s="214">
        <v>-37001</v>
      </c>
      <c r="I90" s="214">
        <v>-30000</v>
      </c>
      <c r="J90" s="214">
        <v>-30000</v>
      </c>
      <c r="K90" s="214">
        <v>-30000</v>
      </c>
      <c r="L90" s="214">
        <v>0</v>
      </c>
      <c r="M90" s="214">
        <v>0</v>
      </c>
      <c r="N90" s="214">
        <v>0</v>
      </c>
      <c r="O90" s="214">
        <v>0</v>
      </c>
      <c r="P90" s="214">
        <v>0</v>
      </c>
      <c r="Q90" s="214">
        <v>0</v>
      </c>
      <c r="R90" s="214">
        <v>-7001</v>
      </c>
      <c r="S90" s="214">
        <v>-7001</v>
      </c>
      <c r="T90" s="248">
        <v>-7001</v>
      </c>
      <c r="U90" s="248"/>
      <c r="V90" s="214">
        <v>0</v>
      </c>
      <c r="W90" s="214">
        <v>0</v>
      </c>
    </row>
    <row r="91" spans="1:23" ht="15" customHeight="1">
      <c r="A91" s="250"/>
      <c r="B91" s="250"/>
      <c r="C91" s="250"/>
      <c r="D91" s="249"/>
      <c r="E91" s="249"/>
      <c r="F91" s="249" t="s">
        <v>53</v>
      </c>
      <c r="G91" s="249"/>
      <c r="H91" s="214">
        <v>37001</v>
      </c>
      <c r="I91" s="214">
        <v>37001</v>
      </c>
      <c r="J91" s="214">
        <v>30000</v>
      </c>
      <c r="K91" s="214">
        <v>0</v>
      </c>
      <c r="L91" s="214">
        <v>30000</v>
      </c>
      <c r="M91" s="214">
        <v>0</v>
      </c>
      <c r="N91" s="214">
        <v>0</v>
      </c>
      <c r="O91" s="214">
        <v>7001</v>
      </c>
      <c r="P91" s="214">
        <v>0</v>
      </c>
      <c r="Q91" s="214">
        <v>0</v>
      </c>
      <c r="R91" s="214">
        <v>0</v>
      </c>
      <c r="S91" s="214">
        <v>0</v>
      </c>
      <c r="T91" s="248">
        <v>0</v>
      </c>
      <c r="U91" s="248"/>
      <c r="V91" s="214">
        <v>0</v>
      </c>
      <c r="W91" s="214">
        <v>0</v>
      </c>
    </row>
    <row r="92" spans="1:23" ht="12" customHeight="1">
      <c r="A92" s="250"/>
      <c r="B92" s="250"/>
      <c r="C92" s="250"/>
      <c r="D92" s="249"/>
      <c r="E92" s="249"/>
      <c r="F92" s="249" t="s">
        <v>54</v>
      </c>
      <c r="G92" s="249"/>
      <c r="H92" s="214">
        <v>5005811.3</v>
      </c>
      <c r="I92" s="214">
        <v>4699862.3</v>
      </c>
      <c r="J92" s="214">
        <v>4120878.3</v>
      </c>
      <c r="K92" s="214">
        <v>3299156</v>
      </c>
      <c r="L92" s="214">
        <v>821722.3</v>
      </c>
      <c r="M92" s="214">
        <v>538648</v>
      </c>
      <c r="N92" s="214">
        <v>3000</v>
      </c>
      <c r="O92" s="214">
        <v>37336</v>
      </c>
      <c r="P92" s="214">
        <v>0</v>
      </c>
      <c r="Q92" s="214">
        <v>0</v>
      </c>
      <c r="R92" s="214">
        <v>305949</v>
      </c>
      <c r="S92" s="214">
        <v>305949</v>
      </c>
      <c r="T92" s="248">
        <v>210949</v>
      </c>
      <c r="U92" s="248"/>
      <c r="V92" s="214">
        <v>0</v>
      </c>
      <c r="W92" s="214">
        <v>0</v>
      </c>
    </row>
    <row r="93" spans="1:23" ht="15.75" customHeight="1">
      <c r="A93" s="250" t="s">
        <v>36</v>
      </c>
      <c r="B93" s="250" t="s">
        <v>521</v>
      </c>
      <c r="C93" s="250" t="s">
        <v>36</v>
      </c>
      <c r="D93" s="249" t="s">
        <v>522</v>
      </c>
      <c r="E93" s="249"/>
      <c r="F93" s="249" t="s">
        <v>51</v>
      </c>
      <c r="G93" s="249"/>
      <c r="H93" s="214">
        <v>2668700</v>
      </c>
      <c r="I93" s="214">
        <v>2573700</v>
      </c>
      <c r="J93" s="214">
        <v>2571200</v>
      </c>
      <c r="K93" s="214">
        <v>2253480</v>
      </c>
      <c r="L93" s="214">
        <v>317720</v>
      </c>
      <c r="M93" s="214">
        <v>0</v>
      </c>
      <c r="N93" s="214">
        <v>2500</v>
      </c>
      <c r="O93" s="214">
        <v>0</v>
      </c>
      <c r="P93" s="214">
        <v>0</v>
      </c>
      <c r="Q93" s="214">
        <v>0</v>
      </c>
      <c r="R93" s="214">
        <v>95000</v>
      </c>
      <c r="S93" s="214">
        <v>95000</v>
      </c>
      <c r="T93" s="248">
        <v>0</v>
      </c>
      <c r="U93" s="248"/>
      <c r="V93" s="214">
        <v>0</v>
      </c>
      <c r="W93" s="214">
        <v>0</v>
      </c>
    </row>
    <row r="94" spans="1:23" ht="14.25" customHeight="1">
      <c r="A94" s="250"/>
      <c r="B94" s="250"/>
      <c r="C94" s="250"/>
      <c r="D94" s="249"/>
      <c r="E94" s="249"/>
      <c r="F94" s="249" t="s">
        <v>52</v>
      </c>
      <c r="G94" s="249"/>
      <c r="H94" s="214">
        <v>-30000</v>
      </c>
      <c r="I94" s="214">
        <v>-30000</v>
      </c>
      <c r="J94" s="214">
        <v>-30000</v>
      </c>
      <c r="K94" s="214">
        <v>-30000</v>
      </c>
      <c r="L94" s="214">
        <v>0</v>
      </c>
      <c r="M94" s="214">
        <v>0</v>
      </c>
      <c r="N94" s="214">
        <v>0</v>
      </c>
      <c r="O94" s="214">
        <v>0</v>
      </c>
      <c r="P94" s="214">
        <v>0</v>
      </c>
      <c r="Q94" s="214">
        <v>0</v>
      </c>
      <c r="R94" s="214">
        <v>0</v>
      </c>
      <c r="S94" s="214">
        <v>0</v>
      </c>
      <c r="T94" s="248">
        <v>0</v>
      </c>
      <c r="U94" s="248"/>
      <c r="V94" s="214">
        <v>0</v>
      </c>
      <c r="W94" s="214">
        <v>0</v>
      </c>
    </row>
    <row r="95" spans="1:23" ht="8.25" customHeight="1">
      <c r="A95" s="250"/>
      <c r="B95" s="250"/>
      <c r="C95" s="250"/>
      <c r="D95" s="249"/>
      <c r="E95" s="249"/>
      <c r="F95" s="249" t="s">
        <v>53</v>
      </c>
      <c r="G95" s="249"/>
      <c r="H95" s="214">
        <v>30000</v>
      </c>
      <c r="I95" s="214">
        <v>30000</v>
      </c>
      <c r="J95" s="214">
        <v>30000</v>
      </c>
      <c r="K95" s="214">
        <v>0</v>
      </c>
      <c r="L95" s="214">
        <v>30000</v>
      </c>
      <c r="M95" s="214">
        <v>0</v>
      </c>
      <c r="N95" s="214">
        <v>0</v>
      </c>
      <c r="O95" s="214">
        <v>0</v>
      </c>
      <c r="P95" s="214">
        <v>0</v>
      </c>
      <c r="Q95" s="214">
        <v>0</v>
      </c>
      <c r="R95" s="214">
        <v>0</v>
      </c>
      <c r="S95" s="214">
        <v>0</v>
      </c>
      <c r="T95" s="248">
        <v>0</v>
      </c>
      <c r="U95" s="248"/>
      <c r="V95" s="214">
        <v>0</v>
      </c>
      <c r="W95" s="214">
        <v>0</v>
      </c>
    </row>
    <row r="96" spans="1:23" ht="15" customHeight="1">
      <c r="A96" s="250"/>
      <c r="B96" s="250"/>
      <c r="C96" s="250"/>
      <c r="D96" s="249"/>
      <c r="E96" s="249"/>
      <c r="F96" s="249" t="s">
        <v>54</v>
      </c>
      <c r="G96" s="249"/>
      <c r="H96" s="214">
        <v>2668700</v>
      </c>
      <c r="I96" s="214">
        <v>2573700</v>
      </c>
      <c r="J96" s="214">
        <v>2571200</v>
      </c>
      <c r="K96" s="214">
        <v>2223480</v>
      </c>
      <c r="L96" s="214">
        <v>347720</v>
      </c>
      <c r="M96" s="214">
        <v>0</v>
      </c>
      <c r="N96" s="214">
        <v>2500</v>
      </c>
      <c r="O96" s="214">
        <v>0</v>
      </c>
      <c r="P96" s="214">
        <v>0</v>
      </c>
      <c r="Q96" s="214">
        <v>0</v>
      </c>
      <c r="R96" s="214">
        <v>95000</v>
      </c>
      <c r="S96" s="214">
        <v>95000</v>
      </c>
      <c r="T96" s="248">
        <v>0</v>
      </c>
      <c r="U96" s="248"/>
      <c r="V96" s="214">
        <v>0</v>
      </c>
      <c r="W96" s="214">
        <v>0</v>
      </c>
    </row>
    <row r="97" spans="1:23" ht="14.25" customHeight="1">
      <c r="A97" s="250" t="s">
        <v>36</v>
      </c>
      <c r="B97" s="250" t="s">
        <v>352</v>
      </c>
      <c r="C97" s="250" t="s">
        <v>36</v>
      </c>
      <c r="D97" s="249" t="s">
        <v>9</v>
      </c>
      <c r="E97" s="249"/>
      <c r="F97" s="249" t="s">
        <v>51</v>
      </c>
      <c r="G97" s="249"/>
      <c r="H97" s="214">
        <v>303270.3</v>
      </c>
      <c r="I97" s="214">
        <v>85320.3</v>
      </c>
      <c r="J97" s="214">
        <v>54985.3</v>
      </c>
      <c r="K97" s="214">
        <v>0</v>
      </c>
      <c r="L97" s="214">
        <v>54985.3</v>
      </c>
      <c r="M97" s="214">
        <v>0</v>
      </c>
      <c r="N97" s="214">
        <v>0</v>
      </c>
      <c r="O97" s="214">
        <v>30335</v>
      </c>
      <c r="P97" s="214">
        <v>0</v>
      </c>
      <c r="Q97" s="214">
        <v>0</v>
      </c>
      <c r="R97" s="214">
        <v>217950</v>
      </c>
      <c r="S97" s="214">
        <v>217950</v>
      </c>
      <c r="T97" s="248">
        <v>217950</v>
      </c>
      <c r="U97" s="248"/>
      <c r="V97" s="214">
        <v>0</v>
      </c>
      <c r="W97" s="214">
        <v>0</v>
      </c>
    </row>
    <row r="98" spans="1:23" ht="12.75" customHeight="1">
      <c r="A98" s="250"/>
      <c r="B98" s="250"/>
      <c r="C98" s="250"/>
      <c r="D98" s="249"/>
      <c r="E98" s="249"/>
      <c r="F98" s="249" t="s">
        <v>52</v>
      </c>
      <c r="G98" s="249"/>
      <c r="H98" s="214">
        <v>-7001</v>
      </c>
      <c r="I98" s="214">
        <v>0</v>
      </c>
      <c r="J98" s="214">
        <v>0</v>
      </c>
      <c r="K98" s="214">
        <v>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-7001</v>
      </c>
      <c r="S98" s="214">
        <v>-7001</v>
      </c>
      <c r="T98" s="248">
        <v>-7001</v>
      </c>
      <c r="U98" s="248"/>
      <c r="V98" s="214">
        <v>0</v>
      </c>
      <c r="W98" s="214">
        <v>0</v>
      </c>
    </row>
    <row r="99" spans="1:23" ht="9.75" customHeight="1">
      <c r="A99" s="250"/>
      <c r="B99" s="250"/>
      <c r="C99" s="250"/>
      <c r="D99" s="249"/>
      <c r="E99" s="249"/>
      <c r="F99" s="249" t="s">
        <v>53</v>
      </c>
      <c r="G99" s="249"/>
      <c r="H99" s="214">
        <v>7001</v>
      </c>
      <c r="I99" s="214">
        <v>7001</v>
      </c>
      <c r="J99" s="214">
        <v>0</v>
      </c>
      <c r="K99" s="214">
        <v>0</v>
      </c>
      <c r="L99" s="214">
        <v>0</v>
      </c>
      <c r="M99" s="214">
        <v>0</v>
      </c>
      <c r="N99" s="214">
        <v>0</v>
      </c>
      <c r="O99" s="214">
        <v>7001</v>
      </c>
      <c r="P99" s="214">
        <v>0</v>
      </c>
      <c r="Q99" s="214">
        <v>0</v>
      </c>
      <c r="R99" s="214">
        <v>0</v>
      </c>
      <c r="S99" s="214">
        <v>0</v>
      </c>
      <c r="T99" s="248">
        <v>0</v>
      </c>
      <c r="U99" s="248"/>
      <c r="V99" s="214">
        <v>0</v>
      </c>
      <c r="W99" s="214">
        <v>0</v>
      </c>
    </row>
    <row r="100" spans="1:23" ht="15" customHeight="1">
      <c r="A100" s="250"/>
      <c r="B100" s="250"/>
      <c r="C100" s="250"/>
      <c r="D100" s="249"/>
      <c r="E100" s="249"/>
      <c r="F100" s="249" t="s">
        <v>54</v>
      </c>
      <c r="G100" s="249"/>
      <c r="H100" s="214">
        <v>303270.3</v>
      </c>
      <c r="I100" s="214">
        <v>92321.3</v>
      </c>
      <c r="J100" s="214">
        <v>54985.3</v>
      </c>
      <c r="K100" s="214">
        <v>0</v>
      </c>
      <c r="L100" s="214">
        <v>54985.3</v>
      </c>
      <c r="M100" s="214">
        <v>0</v>
      </c>
      <c r="N100" s="214">
        <v>0</v>
      </c>
      <c r="O100" s="214">
        <v>37336</v>
      </c>
      <c r="P100" s="214">
        <v>0</v>
      </c>
      <c r="Q100" s="214">
        <v>0</v>
      </c>
      <c r="R100" s="214">
        <v>210949</v>
      </c>
      <c r="S100" s="214">
        <v>210949</v>
      </c>
      <c r="T100" s="248">
        <v>210949</v>
      </c>
      <c r="U100" s="248"/>
      <c r="V100" s="214">
        <v>0</v>
      </c>
      <c r="W100" s="214">
        <v>0</v>
      </c>
    </row>
    <row r="101" spans="1:23" ht="15.75" customHeight="1">
      <c r="A101" s="250" t="s">
        <v>324</v>
      </c>
      <c r="B101" s="250" t="s">
        <v>36</v>
      </c>
      <c r="C101" s="250" t="s">
        <v>36</v>
      </c>
      <c r="D101" s="249" t="s">
        <v>323</v>
      </c>
      <c r="E101" s="249"/>
      <c r="F101" s="249" t="s">
        <v>51</v>
      </c>
      <c r="G101" s="249"/>
      <c r="H101" s="214">
        <v>10307200</v>
      </c>
      <c r="I101" s="214">
        <v>10033115</v>
      </c>
      <c r="J101" s="214">
        <v>9850607</v>
      </c>
      <c r="K101" s="214">
        <v>7933401</v>
      </c>
      <c r="L101" s="214">
        <v>1917206</v>
      </c>
      <c r="M101" s="214">
        <v>0</v>
      </c>
      <c r="N101" s="214">
        <v>182508</v>
      </c>
      <c r="O101" s="214">
        <v>0</v>
      </c>
      <c r="P101" s="214">
        <v>0</v>
      </c>
      <c r="Q101" s="214">
        <v>0</v>
      </c>
      <c r="R101" s="214">
        <v>274085</v>
      </c>
      <c r="S101" s="214">
        <v>274085</v>
      </c>
      <c r="T101" s="248">
        <v>0</v>
      </c>
      <c r="U101" s="248"/>
      <c r="V101" s="214">
        <v>0</v>
      </c>
      <c r="W101" s="214">
        <v>0</v>
      </c>
    </row>
    <row r="102" spans="1:23" ht="13.5" customHeight="1">
      <c r="A102" s="250"/>
      <c r="B102" s="250"/>
      <c r="C102" s="250"/>
      <c r="D102" s="249"/>
      <c r="E102" s="249"/>
      <c r="F102" s="249" t="s">
        <v>52</v>
      </c>
      <c r="G102" s="249"/>
      <c r="H102" s="214">
        <v>-10594.83</v>
      </c>
      <c r="I102" s="214">
        <v>-10594.83</v>
      </c>
      <c r="J102" s="214">
        <v>-10594.83</v>
      </c>
      <c r="K102" s="214">
        <v>0</v>
      </c>
      <c r="L102" s="214">
        <v>-10594.83</v>
      </c>
      <c r="M102" s="214">
        <v>0</v>
      </c>
      <c r="N102" s="214">
        <v>0</v>
      </c>
      <c r="O102" s="214">
        <v>0</v>
      </c>
      <c r="P102" s="214">
        <v>0</v>
      </c>
      <c r="Q102" s="214">
        <v>0</v>
      </c>
      <c r="R102" s="214">
        <v>0</v>
      </c>
      <c r="S102" s="214">
        <v>0</v>
      </c>
      <c r="T102" s="248">
        <v>0</v>
      </c>
      <c r="U102" s="248"/>
      <c r="V102" s="214">
        <v>0</v>
      </c>
      <c r="W102" s="214">
        <v>0</v>
      </c>
    </row>
    <row r="103" spans="1:23" ht="16.5" customHeight="1">
      <c r="A103" s="250"/>
      <c r="B103" s="250"/>
      <c r="C103" s="250"/>
      <c r="D103" s="249"/>
      <c r="E103" s="249"/>
      <c r="F103" s="249" t="s">
        <v>53</v>
      </c>
      <c r="G103" s="249"/>
      <c r="H103" s="214">
        <v>369361.54</v>
      </c>
      <c r="I103" s="214">
        <v>266381.54</v>
      </c>
      <c r="J103" s="214">
        <v>266381.54</v>
      </c>
      <c r="K103" s="214">
        <v>203726</v>
      </c>
      <c r="L103" s="214">
        <v>62655.54</v>
      </c>
      <c r="M103" s="214">
        <v>0</v>
      </c>
      <c r="N103" s="214">
        <v>0</v>
      </c>
      <c r="O103" s="214">
        <v>0</v>
      </c>
      <c r="P103" s="214">
        <v>0</v>
      </c>
      <c r="Q103" s="214">
        <v>0</v>
      </c>
      <c r="R103" s="214">
        <v>102980</v>
      </c>
      <c r="S103" s="214">
        <v>102980</v>
      </c>
      <c r="T103" s="248">
        <v>0</v>
      </c>
      <c r="U103" s="248"/>
      <c r="V103" s="214">
        <v>0</v>
      </c>
      <c r="W103" s="214">
        <v>0</v>
      </c>
    </row>
    <row r="104" spans="1:23" ht="17.25" customHeight="1">
      <c r="A104" s="250"/>
      <c r="B104" s="250"/>
      <c r="C104" s="250"/>
      <c r="D104" s="249"/>
      <c r="E104" s="249"/>
      <c r="F104" s="249" t="s">
        <v>54</v>
      </c>
      <c r="G104" s="249"/>
      <c r="H104" s="214">
        <v>10665966.71</v>
      </c>
      <c r="I104" s="214">
        <v>10288901.71</v>
      </c>
      <c r="J104" s="214">
        <v>10106393.71</v>
      </c>
      <c r="K104" s="214">
        <v>8137127</v>
      </c>
      <c r="L104" s="214">
        <v>1969266.71</v>
      </c>
      <c r="M104" s="214">
        <v>0</v>
      </c>
      <c r="N104" s="214">
        <v>182508</v>
      </c>
      <c r="O104" s="214">
        <v>0</v>
      </c>
      <c r="P104" s="214">
        <v>0</v>
      </c>
      <c r="Q104" s="214">
        <v>0</v>
      </c>
      <c r="R104" s="214">
        <v>377065</v>
      </c>
      <c r="S104" s="214">
        <v>377065</v>
      </c>
      <c r="T104" s="248">
        <v>0</v>
      </c>
      <c r="U104" s="248"/>
      <c r="V104" s="214">
        <v>0</v>
      </c>
      <c r="W104" s="214">
        <v>0</v>
      </c>
    </row>
    <row r="105" spans="1:23" ht="13.5" customHeight="1">
      <c r="A105" s="250" t="s">
        <v>36</v>
      </c>
      <c r="B105" s="250" t="s">
        <v>322</v>
      </c>
      <c r="C105" s="250" t="s">
        <v>36</v>
      </c>
      <c r="D105" s="249" t="s">
        <v>321</v>
      </c>
      <c r="E105" s="249"/>
      <c r="F105" s="249" t="s">
        <v>51</v>
      </c>
      <c r="G105" s="249"/>
      <c r="H105" s="214">
        <v>6328691</v>
      </c>
      <c r="I105" s="214">
        <v>6205896</v>
      </c>
      <c r="J105" s="214">
        <v>6110896</v>
      </c>
      <c r="K105" s="214">
        <v>4827225</v>
      </c>
      <c r="L105" s="214">
        <v>1283671</v>
      </c>
      <c r="M105" s="214">
        <v>0</v>
      </c>
      <c r="N105" s="214">
        <v>95000</v>
      </c>
      <c r="O105" s="214">
        <v>0</v>
      </c>
      <c r="P105" s="214">
        <v>0</v>
      </c>
      <c r="Q105" s="214">
        <v>0</v>
      </c>
      <c r="R105" s="214">
        <v>122795</v>
      </c>
      <c r="S105" s="214">
        <v>122795</v>
      </c>
      <c r="T105" s="248">
        <v>0</v>
      </c>
      <c r="U105" s="248"/>
      <c r="V105" s="214">
        <v>0</v>
      </c>
      <c r="W105" s="214">
        <v>0</v>
      </c>
    </row>
    <row r="106" spans="1:23" ht="14.25" customHeight="1">
      <c r="A106" s="250"/>
      <c r="B106" s="250"/>
      <c r="C106" s="250"/>
      <c r="D106" s="249"/>
      <c r="E106" s="249"/>
      <c r="F106" s="249" t="s">
        <v>52</v>
      </c>
      <c r="G106" s="249"/>
      <c r="H106" s="214">
        <v>0</v>
      </c>
      <c r="I106" s="214">
        <v>0</v>
      </c>
      <c r="J106" s="214">
        <v>0</v>
      </c>
      <c r="K106" s="214">
        <v>0</v>
      </c>
      <c r="L106" s="214">
        <v>0</v>
      </c>
      <c r="M106" s="214">
        <v>0</v>
      </c>
      <c r="N106" s="214">
        <v>0</v>
      </c>
      <c r="O106" s="214">
        <v>0</v>
      </c>
      <c r="P106" s="214">
        <v>0</v>
      </c>
      <c r="Q106" s="214">
        <v>0</v>
      </c>
      <c r="R106" s="214">
        <v>0</v>
      </c>
      <c r="S106" s="214">
        <v>0</v>
      </c>
      <c r="T106" s="248">
        <v>0</v>
      </c>
      <c r="U106" s="248"/>
      <c r="V106" s="214">
        <v>0</v>
      </c>
      <c r="W106" s="214">
        <v>0</v>
      </c>
    </row>
    <row r="107" spans="1:23" ht="14.25" customHeight="1">
      <c r="A107" s="250"/>
      <c r="B107" s="250"/>
      <c r="C107" s="250"/>
      <c r="D107" s="249"/>
      <c r="E107" s="249"/>
      <c r="F107" s="249" t="s">
        <v>53</v>
      </c>
      <c r="G107" s="249"/>
      <c r="H107" s="214">
        <v>60150</v>
      </c>
      <c r="I107" s="214">
        <v>60150</v>
      </c>
      <c r="J107" s="214">
        <v>60150</v>
      </c>
      <c r="K107" s="214">
        <v>50600</v>
      </c>
      <c r="L107" s="214">
        <v>9550</v>
      </c>
      <c r="M107" s="214">
        <v>0</v>
      </c>
      <c r="N107" s="214">
        <v>0</v>
      </c>
      <c r="O107" s="214">
        <v>0</v>
      </c>
      <c r="P107" s="214">
        <v>0</v>
      </c>
      <c r="Q107" s="214">
        <v>0</v>
      </c>
      <c r="R107" s="214">
        <v>0</v>
      </c>
      <c r="S107" s="214">
        <v>0</v>
      </c>
      <c r="T107" s="248">
        <v>0</v>
      </c>
      <c r="U107" s="248"/>
      <c r="V107" s="214">
        <v>0</v>
      </c>
      <c r="W107" s="214">
        <v>0</v>
      </c>
    </row>
    <row r="108" spans="1:23" ht="15" customHeight="1">
      <c r="A108" s="250"/>
      <c r="B108" s="250"/>
      <c r="C108" s="250"/>
      <c r="D108" s="249"/>
      <c r="E108" s="249"/>
      <c r="F108" s="249" t="s">
        <v>54</v>
      </c>
      <c r="G108" s="249"/>
      <c r="H108" s="214">
        <v>6388841</v>
      </c>
      <c r="I108" s="214">
        <v>6266046</v>
      </c>
      <c r="J108" s="214">
        <v>6171046</v>
      </c>
      <c r="K108" s="214">
        <v>4877825</v>
      </c>
      <c r="L108" s="214">
        <v>1293221</v>
      </c>
      <c r="M108" s="214">
        <v>0</v>
      </c>
      <c r="N108" s="214">
        <v>95000</v>
      </c>
      <c r="O108" s="214">
        <v>0</v>
      </c>
      <c r="P108" s="214">
        <v>0</v>
      </c>
      <c r="Q108" s="214">
        <v>0</v>
      </c>
      <c r="R108" s="214">
        <v>122795</v>
      </c>
      <c r="S108" s="214">
        <v>122795</v>
      </c>
      <c r="T108" s="248">
        <v>0</v>
      </c>
      <c r="U108" s="248"/>
      <c r="V108" s="214">
        <v>0</v>
      </c>
      <c r="W108" s="214">
        <v>0</v>
      </c>
    </row>
    <row r="109" spans="1:23" ht="12.75" customHeight="1">
      <c r="A109" s="250" t="s">
        <v>36</v>
      </c>
      <c r="B109" s="250" t="s">
        <v>398</v>
      </c>
      <c r="C109" s="250" t="s">
        <v>36</v>
      </c>
      <c r="D109" s="249" t="s">
        <v>399</v>
      </c>
      <c r="E109" s="249"/>
      <c r="F109" s="249" t="s">
        <v>51</v>
      </c>
      <c r="G109" s="249"/>
      <c r="H109" s="214">
        <v>1353945</v>
      </c>
      <c r="I109" s="214">
        <v>1353945</v>
      </c>
      <c r="J109" s="214">
        <v>1329937</v>
      </c>
      <c r="K109" s="214">
        <v>1174232</v>
      </c>
      <c r="L109" s="214">
        <v>155705</v>
      </c>
      <c r="M109" s="214">
        <v>0</v>
      </c>
      <c r="N109" s="214">
        <v>24008</v>
      </c>
      <c r="O109" s="214">
        <v>0</v>
      </c>
      <c r="P109" s="214">
        <v>0</v>
      </c>
      <c r="Q109" s="214">
        <v>0</v>
      </c>
      <c r="R109" s="214">
        <v>0</v>
      </c>
      <c r="S109" s="214">
        <v>0</v>
      </c>
      <c r="T109" s="248">
        <v>0</v>
      </c>
      <c r="U109" s="248"/>
      <c r="V109" s="214">
        <v>0</v>
      </c>
      <c r="W109" s="214">
        <v>0</v>
      </c>
    </row>
    <row r="110" spans="1:23" ht="13.5" customHeight="1">
      <c r="A110" s="250"/>
      <c r="B110" s="250"/>
      <c r="C110" s="250"/>
      <c r="D110" s="249"/>
      <c r="E110" s="249"/>
      <c r="F110" s="249" t="s">
        <v>52</v>
      </c>
      <c r="G110" s="249"/>
      <c r="H110" s="214">
        <v>0</v>
      </c>
      <c r="I110" s="214">
        <v>0</v>
      </c>
      <c r="J110" s="214">
        <v>0</v>
      </c>
      <c r="K110" s="214">
        <v>0</v>
      </c>
      <c r="L110" s="214">
        <v>0</v>
      </c>
      <c r="M110" s="214">
        <v>0</v>
      </c>
      <c r="N110" s="214">
        <v>0</v>
      </c>
      <c r="O110" s="214">
        <v>0</v>
      </c>
      <c r="P110" s="214">
        <v>0</v>
      </c>
      <c r="Q110" s="214">
        <v>0</v>
      </c>
      <c r="R110" s="214">
        <v>0</v>
      </c>
      <c r="S110" s="214">
        <v>0</v>
      </c>
      <c r="T110" s="248">
        <v>0</v>
      </c>
      <c r="U110" s="248"/>
      <c r="V110" s="214">
        <v>0</v>
      </c>
      <c r="W110" s="214">
        <v>0</v>
      </c>
    </row>
    <row r="111" spans="1:23" ht="10.5" customHeight="1">
      <c r="A111" s="250"/>
      <c r="B111" s="250"/>
      <c r="C111" s="250"/>
      <c r="D111" s="249"/>
      <c r="E111" s="249"/>
      <c r="F111" s="249" t="s">
        <v>53</v>
      </c>
      <c r="G111" s="249"/>
      <c r="H111" s="214">
        <v>1497.54</v>
      </c>
      <c r="I111" s="214">
        <v>1497.54</v>
      </c>
      <c r="J111" s="214">
        <v>1497.54</v>
      </c>
      <c r="K111" s="214">
        <v>0</v>
      </c>
      <c r="L111" s="214">
        <v>1497.54</v>
      </c>
      <c r="M111" s="214">
        <v>0</v>
      </c>
      <c r="N111" s="214">
        <v>0</v>
      </c>
      <c r="O111" s="214">
        <v>0</v>
      </c>
      <c r="P111" s="214">
        <v>0</v>
      </c>
      <c r="Q111" s="214">
        <v>0</v>
      </c>
      <c r="R111" s="214">
        <v>0</v>
      </c>
      <c r="S111" s="214">
        <v>0</v>
      </c>
      <c r="T111" s="248">
        <v>0</v>
      </c>
      <c r="U111" s="248"/>
      <c r="V111" s="214">
        <v>0</v>
      </c>
      <c r="W111" s="214">
        <v>0</v>
      </c>
    </row>
    <row r="112" spans="1:23" ht="18" customHeight="1">
      <c r="A112" s="250"/>
      <c r="B112" s="250"/>
      <c r="C112" s="250"/>
      <c r="D112" s="249"/>
      <c r="E112" s="249"/>
      <c r="F112" s="249" t="s">
        <v>54</v>
      </c>
      <c r="G112" s="249"/>
      <c r="H112" s="214">
        <v>1355442.54</v>
      </c>
      <c r="I112" s="214">
        <v>1355442.54</v>
      </c>
      <c r="J112" s="214">
        <v>1331434.54</v>
      </c>
      <c r="K112" s="214">
        <v>1174232</v>
      </c>
      <c r="L112" s="214">
        <v>157202.54</v>
      </c>
      <c r="M112" s="214">
        <v>0</v>
      </c>
      <c r="N112" s="214">
        <v>24008</v>
      </c>
      <c r="O112" s="214">
        <v>0</v>
      </c>
      <c r="P112" s="214">
        <v>0</v>
      </c>
      <c r="Q112" s="214">
        <v>0</v>
      </c>
      <c r="R112" s="214">
        <v>0</v>
      </c>
      <c r="S112" s="214">
        <v>0</v>
      </c>
      <c r="T112" s="248">
        <v>0</v>
      </c>
      <c r="U112" s="248"/>
      <c r="V112" s="214">
        <v>0</v>
      </c>
      <c r="W112" s="214">
        <v>0</v>
      </c>
    </row>
    <row r="113" spans="1:23" ht="12.75" customHeight="1">
      <c r="A113" s="250" t="s">
        <v>36</v>
      </c>
      <c r="B113" s="250" t="s">
        <v>400</v>
      </c>
      <c r="C113" s="250" t="s">
        <v>36</v>
      </c>
      <c r="D113" s="249" t="s">
        <v>401</v>
      </c>
      <c r="E113" s="249"/>
      <c r="F113" s="249" t="s">
        <v>51</v>
      </c>
      <c r="G113" s="249"/>
      <c r="H113" s="214">
        <v>2585154</v>
      </c>
      <c r="I113" s="214">
        <v>2433864</v>
      </c>
      <c r="J113" s="214">
        <v>2386364</v>
      </c>
      <c r="K113" s="214">
        <v>1925844</v>
      </c>
      <c r="L113" s="214">
        <v>460520</v>
      </c>
      <c r="M113" s="214">
        <v>0</v>
      </c>
      <c r="N113" s="214">
        <v>47500</v>
      </c>
      <c r="O113" s="214">
        <v>0</v>
      </c>
      <c r="P113" s="214">
        <v>0</v>
      </c>
      <c r="Q113" s="214">
        <v>0</v>
      </c>
      <c r="R113" s="214">
        <v>151290</v>
      </c>
      <c r="S113" s="214">
        <v>151290</v>
      </c>
      <c r="T113" s="248">
        <v>0</v>
      </c>
      <c r="U113" s="248"/>
      <c r="V113" s="214">
        <v>0</v>
      </c>
      <c r="W113" s="214">
        <v>0</v>
      </c>
    </row>
    <row r="114" spans="1:23" ht="12" customHeight="1">
      <c r="A114" s="250"/>
      <c r="B114" s="250"/>
      <c r="C114" s="250"/>
      <c r="D114" s="249"/>
      <c r="E114" s="249"/>
      <c r="F114" s="249" t="s">
        <v>52</v>
      </c>
      <c r="G114" s="249"/>
      <c r="H114" s="214">
        <v>-10594.83</v>
      </c>
      <c r="I114" s="214">
        <v>-10594.83</v>
      </c>
      <c r="J114" s="214">
        <v>-10594.83</v>
      </c>
      <c r="K114" s="214">
        <v>0</v>
      </c>
      <c r="L114" s="214">
        <v>-10594.83</v>
      </c>
      <c r="M114" s="214">
        <v>0</v>
      </c>
      <c r="N114" s="214">
        <v>0</v>
      </c>
      <c r="O114" s="214">
        <v>0</v>
      </c>
      <c r="P114" s="214">
        <v>0</v>
      </c>
      <c r="Q114" s="214">
        <v>0</v>
      </c>
      <c r="R114" s="214">
        <v>0</v>
      </c>
      <c r="S114" s="214">
        <v>0</v>
      </c>
      <c r="T114" s="248">
        <v>0</v>
      </c>
      <c r="U114" s="248"/>
      <c r="V114" s="214">
        <v>0</v>
      </c>
      <c r="W114" s="214">
        <v>0</v>
      </c>
    </row>
    <row r="115" spans="1:23" ht="13.5" customHeight="1">
      <c r="A115" s="250"/>
      <c r="B115" s="250"/>
      <c r="C115" s="250"/>
      <c r="D115" s="249"/>
      <c r="E115" s="249"/>
      <c r="F115" s="249" t="s">
        <v>53</v>
      </c>
      <c r="G115" s="249"/>
      <c r="H115" s="214">
        <v>306106</v>
      </c>
      <c r="I115" s="214">
        <v>203126</v>
      </c>
      <c r="J115" s="214">
        <v>203126</v>
      </c>
      <c r="K115" s="214">
        <v>153126</v>
      </c>
      <c r="L115" s="214">
        <v>50000</v>
      </c>
      <c r="M115" s="214">
        <v>0</v>
      </c>
      <c r="N115" s="214">
        <v>0</v>
      </c>
      <c r="O115" s="214">
        <v>0</v>
      </c>
      <c r="P115" s="214">
        <v>0</v>
      </c>
      <c r="Q115" s="214">
        <v>0</v>
      </c>
      <c r="R115" s="214">
        <v>102980</v>
      </c>
      <c r="S115" s="214">
        <v>102980</v>
      </c>
      <c r="T115" s="248">
        <v>0</v>
      </c>
      <c r="U115" s="248"/>
      <c r="V115" s="214">
        <v>0</v>
      </c>
      <c r="W115" s="214">
        <v>0</v>
      </c>
    </row>
    <row r="116" spans="1:23" ht="13.5" customHeight="1">
      <c r="A116" s="250"/>
      <c r="B116" s="250"/>
      <c r="C116" s="250"/>
      <c r="D116" s="249"/>
      <c r="E116" s="249"/>
      <c r="F116" s="249" t="s">
        <v>54</v>
      </c>
      <c r="G116" s="249"/>
      <c r="H116" s="214">
        <v>2880665.17</v>
      </c>
      <c r="I116" s="214">
        <v>2626395.17</v>
      </c>
      <c r="J116" s="214">
        <v>2578895.17</v>
      </c>
      <c r="K116" s="214">
        <v>2078970</v>
      </c>
      <c r="L116" s="214">
        <v>499925.17</v>
      </c>
      <c r="M116" s="214">
        <v>0</v>
      </c>
      <c r="N116" s="214">
        <v>47500</v>
      </c>
      <c r="O116" s="214">
        <v>0</v>
      </c>
      <c r="P116" s="214">
        <v>0</v>
      </c>
      <c r="Q116" s="214">
        <v>0</v>
      </c>
      <c r="R116" s="214">
        <v>254270</v>
      </c>
      <c r="S116" s="214">
        <v>254270</v>
      </c>
      <c r="T116" s="248">
        <v>0</v>
      </c>
      <c r="U116" s="248"/>
      <c r="V116" s="214">
        <v>0</v>
      </c>
      <c r="W116" s="214">
        <v>0</v>
      </c>
    </row>
    <row r="117" spans="1:23" ht="18" customHeight="1">
      <c r="A117" s="250" t="s">
        <v>36</v>
      </c>
      <c r="B117" s="250" t="s">
        <v>523</v>
      </c>
      <c r="C117" s="250" t="s">
        <v>36</v>
      </c>
      <c r="D117" s="249" t="s">
        <v>516</v>
      </c>
      <c r="E117" s="249"/>
      <c r="F117" s="249" t="s">
        <v>51</v>
      </c>
      <c r="G117" s="249"/>
      <c r="H117" s="214">
        <v>16310</v>
      </c>
      <c r="I117" s="214">
        <v>16310</v>
      </c>
      <c r="J117" s="214">
        <v>16310</v>
      </c>
      <c r="K117" s="214">
        <v>0</v>
      </c>
      <c r="L117" s="214">
        <v>16310</v>
      </c>
      <c r="M117" s="214">
        <v>0</v>
      </c>
      <c r="N117" s="214">
        <v>0</v>
      </c>
      <c r="O117" s="214">
        <v>0</v>
      </c>
      <c r="P117" s="214">
        <v>0</v>
      </c>
      <c r="Q117" s="214">
        <v>0</v>
      </c>
      <c r="R117" s="214">
        <v>0</v>
      </c>
      <c r="S117" s="214">
        <v>0</v>
      </c>
      <c r="T117" s="248">
        <v>0</v>
      </c>
      <c r="U117" s="248"/>
      <c r="V117" s="214">
        <v>0</v>
      </c>
      <c r="W117" s="214">
        <v>0</v>
      </c>
    </row>
    <row r="118" spans="1:23" ht="13.5" customHeight="1">
      <c r="A118" s="250"/>
      <c r="B118" s="250"/>
      <c r="C118" s="250"/>
      <c r="D118" s="249"/>
      <c r="E118" s="249"/>
      <c r="F118" s="249" t="s">
        <v>52</v>
      </c>
      <c r="G118" s="249"/>
      <c r="H118" s="214">
        <v>0</v>
      </c>
      <c r="I118" s="214">
        <v>0</v>
      </c>
      <c r="J118" s="214">
        <v>0</v>
      </c>
      <c r="K118" s="214">
        <v>0</v>
      </c>
      <c r="L118" s="214">
        <v>0</v>
      </c>
      <c r="M118" s="214">
        <v>0</v>
      </c>
      <c r="N118" s="214">
        <v>0</v>
      </c>
      <c r="O118" s="214">
        <v>0</v>
      </c>
      <c r="P118" s="214">
        <v>0</v>
      </c>
      <c r="Q118" s="214">
        <v>0</v>
      </c>
      <c r="R118" s="214">
        <v>0</v>
      </c>
      <c r="S118" s="214">
        <v>0</v>
      </c>
      <c r="T118" s="248">
        <v>0</v>
      </c>
      <c r="U118" s="248"/>
      <c r="V118" s="214">
        <v>0</v>
      </c>
      <c r="W118" s="214">
        <v>0</v>
      </c>
    </row>
    <row r="119" spans="1:23" ht="16.5" customHeight="1">
      <c r="A119" s="250"/>
      <c r="B119" s="250"/>
      <c r="C119" s="250"/>
      <c r="D119" s="249"/>
      <c r="E119" s="249"/>
      <c r="F119" s="249" t="s">
        <v>53</v>
      </c>
      <c r="G119" s="249"/>
      <c r="H119" s="214">
        <v>1608</v>
      </c>
      <c r="I119" s="214">
        <v>1608</v>
      </c>
      <c r="J119" s="214">
        <v>1608</v>
      </c>
      <c r="K119" s="214">
        <v>0</v>
      </c>
      <c r="L119" s="214">
        <v>1608</v>
      </c>
      <c r="M119" s="214">
        <v>0</v>
      </c>
      <c r="N119" s="214">
        <v>0</v>
      </c>
      <c r="O119" s="214">
        <v>0</v>
      </c>
      <c r="P119" s="214">
        <v>0</v>
      </c>
      <c r="Q119" s="214">
        <v>0</v>
      </c>
      <c r="R119" s="214">
        <v>0</v>
      </c>
      <c r="S119" s="214">
        <v>0</v>
      </c>
      <c r="T119" s="248">
        <v>0</v>
      </c>
      <c r="U119" s="248"/>
      <c r="V119" s="214">
        <v>0</v>
      </c>
      <c r="W119" s="214">
        <v>0</v>
      </c>
    </row>
    <row r="120" spans="1:23" ht="22.5" customHeight="1">
      <c r="A120" s="250"/>
      <c r="B120" s="250"/>
      <c r="C120" s="250"/>
      <c r="D120" s="249"/>
      <c r="E120" s="249"/>
      <c r="F120" s="249" t="s">
        <v>54</v>
      </c>
      <c r="G120" s="249"/>
      <c r="H120" s="214">
        <v>17918</v>
      </c>
      <c r="I120" s="214">
        <v>17918</v>
      </c>
      <c r="J120" s="214">
        <v>17918</v>
      </c>
      <c r="K120" s="214">
        <v>0</v>
      </c>
      <c r="L120" s="214">
        <v>17918</v>
      </c>
      <c r="M120" s="214">
        <v>0</v>
      </c>
      <c r="N120" s="214">
        <v>0</v>
      </c>
      <c r="O120" s="214">
        <v>0</v>
      </c>
      <c r="P120" s="214">
        <v>0</v>
      </c>
      <c r="Q120" s="214">
        <v>0</v>
      </c>
      <c r="R120" s="214">
        <v>0</v>
      </c>
      <c r="S120" s="214">
        <v>0</v>
      </c>
      <c r="T120" s="248">
        <v>0</v>
      </c>
      <c r="U120" s="248"/>
      <c r="V120" s="214">
        <v>0</v>
      </c>
      <c r="W120" s="214">
        <v>0</v>
      </c>
    </row>
    <row r="121" spans="1:23" ht="15" customHeight="1">
      <c r="A121" s="254" t="s">
        <v>55</v>
      </c>
      <c r="B121" s="254"/>
      <c r="C121" s="254"/>
      <c r="D121" s="254"/>
      <c r="E121" s="254"/>
      <c r="F121" s="249" t="s">
        <v>51</v>
      </c>
      <c r="G121" s="249"/>
      <c r="H121" s="215">
        <v>168036131.96</v>
      </c>
      <c r="I121" s="213"/>
      <c r="J121" s="213"/>
      <c r="K121" s="215">
        <v>81782264</v>
      </c>
      <c r="L121" s="215">
        <v>28539762.46</v>
      </c>
      <c r="M121" s="215">
        <v>4650636</v>
      </c>
      <c r="N121" s="215">
        <v>2778766</v>
      </c>
      <c r="O121" s="215">
        <v>79671.1</v>
      </c>
      <c r="P121" s="215">
        <v>598737</v>
      </c>
      <c r="Q121" s="215">
        <v>0</v>
      </c>
      <c r="R121" s="215">
        <v>49606295.4</v>
      </c>
      <c r="S121" s="215">
        <v>49606295.4</v>
      </c>
      <c r="T121" s="255">
        <v>9842518</v>
      </c>
      <c r="U121" s="255"/>
      <c r="V121" s="215">
        <v>0</v>
      </c>
      <c r="W121" s="214">
        <v>0</v>
      </c>
    </row>
    <row r="122" spans="1:23" ht="13.5" customHeight="1">
      <c r="A122" s="254"/>
      <c r="B122" s="254"/>
      <c r="C122" s="254"/>
      <c r="D122" s="254"/>
      <c r="E122" s="254"/>
      <c r="F122" s="249" t="s">
        <v>52</v>
      </c>
      <c r="G122" s="249"/>
      <c r="H122" s="215">
        <v>-322529.04</v>
      </c>
      <c r="I122" s="215">
        <v>-208861.62</v>
      </c>
      <c r="J122" s="215">
        <v>-208861.62</v>
      </c>
      <c r="K122" s="215">
        <v>-30000</v>
      </c>
      <c r="L122" s="215">
        <v>-178861.62</v>
      </c>
      <c r="M122" s="215">
        <v>0</v>
      </c>
      <c r="N122" s="215">
        <v>0</v>
      </c>
      <c r="O122" s="215">
        <v>0</v>
      </c>
      <c r="P122" s="215">
        <v>0</v>
      </c>
      <c r="Q122" s="215">
        <v>0</v>
      </c>
      <c r="R122" s="215">
        <v>-113667.42</v>
      </c>
      <c r="S122" s="215">
        <v>-113667.42</v>
      </c>
      <c r="T122" s="255">
        <v>-7001</v>
      </c>
      <c r="U122" s="255"/>
      <c r="V122" s="215">
        <v>0</v>
      </c>
      <c r="W122" s="214">
        <v>0</v>
      </c>
    </row>
    <row r="123" spans="1:23" ht="13.5" customHeight="1">
      <c r="A123" s="254"/>
      <c r="B123" s="254"/>
      <c r="C123" s="254"/>
      <c r="D123" s="254"/>
      <c r="E123" s="254"/>
      <c r="F123" s="249" t="s">
        <v>53</v>
      </c>
      <c r="G123" s="249"/>
      <c r="H123" s="215">
        <v>1129871.26</v>
      </c>
      <c r="I123" s="215">
        <v>643352.48</v>
      </c>
      <c r="J123" s="215">
        <v>633659.35</v>
      </c>
      <c r="K123" s="215">
        <v>477926.16</v>
      </c>
      <c r="L123" s="215">
        <v>155733.19</v>
      </c>
      <c r="M123" s="215">
        <v>2692.13</v>
      </c>
      <c r="N123" s="215">
        <v>0</v>
      </c>
      <c r="O123" s="215">
        <v>7001</v>
      </c>
      <c r="P123" s="215">
        <v>0</v>
      </c>
      <c r="Q123" s="215">
        <v>0</v>
      </c>
      <c r="R123" s="215">
        <v>486518.78</v>
      </c>
      <c r="S123" s="215">
        <v>486518.78</v>
      </c>
      <c r="T123" s="255">
        <v>0</v>
      </c>
      <c r="U123" s="255"/>
      <c r="V123" s="215">
        <v>0</v>
      </c>
      <c r="W123" s="214">
        <v>0</v>
      </c>
    </row>
    <row r="124" spans="1:23" ht="17.25" customHeight="1">
      <c r="A124" s="254"/>
      <c r="B124" s="254"/>
      <c r="C124" s="254"/>
      <c r="D124" s="254"/>
      <c r="E124" s="254"/>
      <c r="F124" s="249" t="s">
        <v>54</v>
      </c>
      <c r="G124" s="249"/>
      <c r="H124" s="215">
        <v>168843474.18</v>
      </c>
      <c r="I124" s="213"/>
      <c r="J124" s="213"/>
      <c r="K124" s="215">
        <v>82230190.16</v>
      </c>
      <c r="L124" s="215">
        <v>28516634.03</v>
      </c>
      <c r="M124" s="215">
        <v>4653328.13</v>
      </c>
      <c r="N124" s="215">
        <v>2778766</v>
      </c>
      <c r="O124" s="215">
        <v>86672.1</v>
      </c>
      <c r="P124" s="215">
        <v>598737</v>
      </c>
      <c r="Q124" s="215">
        <v>0</v>
      </c>
      <c r="R124" s="215">
        <v>49979146.76</v>
      </c>
      <c r="S124" s="215">
        <v>49979146.76</v>
      </c>
      <c r="T124" s="255">
        <v>9835517</v>
      </c>
      <c r="U124" s="255"/>
      <c r="V124" s="215">
        <v>0</v>
      </c>
      <c r="W124" s="214">
        <v>0</v>
      </c>
    </row>
  </sheetData>
  <sheetProtection/>
  <mergeCells count="371">
    <mergeCell ref="T121:U121"/>
    <mergeCell ref="F122:G122"/>
    <mergeCell ref="T122:U122"/>
    <mergeCell ref="F123:G123"/>
    <mergeCell ref="T123:U123"/>
    <mergeCell ref="F124:G124"/>
    <mergeCell ref="T124:U124"/>
    <mergeCell ref="A117:A120"/>
    <mergeCell ref="B117:B120"/>
    <mergeCell ref="C117:C120"/>
    <mergeCell ref="D117:E120"/>
    <mergeCell ref="A121:E124"/>
    <mergeCell ref="F121:G121"/>
    <mergeCell ref="F118:G118"/>
    <mergeCell ref="F36:G36"/>
    <mergeCell ref="T36:U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V6:V7"/>
    <mergeCell ref="W6:W7"/>
    <mergeCell ref="T7:U7"/>
    <mergeCell ref="T8:U8"/>
    <mergeCell ref="D8:G8"/>
    <mergeCell ref="N6:N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6:G66"/>
    <mergeCell ref="T66:U66"/>
    <mergeCell ref="F67:G67"/>
    <mergeCell ref="T67:U67"/>
    <mergeCell ref="F68:G68"/>
    <mergeCell ref="T68:U68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F78:G78"/>
    <mergeCell ref="T78:U78"/>
    <mergeCell ref="F79:G79"/>
    <mergeCell ref="T79:U79"/>
    <mergeCell ref="F80:G80"/>
    <mergeCell ref="T80:U80"/>
    <mergeCell ref="A81:A84"/>
    <mergeCell ref="B81:B84"/>
    <mergeCell ref="C81:C84"/>
    <mergeCell ref="D81:E84"/>
    <mergeCell ref="F81:G81"/>
    <mergeCell ref="T81:U81"/>
    <mergeCell ref="F82:G82"/>
    <mergeCell ref="T82:U82"/>
    <mergeCell ref="F83:G83"/>
    <mergeCell ref="T83:U83"/>
    <mergeCell ref="F84:G84"/>
    <mergeCell ref="T84:U84"/>
    <mergeCell ref="A85:A88"/>
    <mergeCell ref="B85:B88"/>
    <mergeCell ref="C85:C88"/>
    <mergeCell ref="D85:E88"/>
    <mergeCell ref="F85:G85"/>
    <mergeCell ref="T85:U85"/>
    <mergeCell ref="F86:G86"/>
    <mergeCell ref="T86:U86"/>
    <mergeCell ref="F87:G87"/>
    <mergeCell ref="T87:U87"/>
    <mergeCell ref="F88:G88"/>
    <mergeCell ref="T88:U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A109:A112"/>
    <mergeCell ref="F106:G106"/>
    <mergeCell ref="T106:U106"/>
    <mergeCell ref="F107:G107"/>
    <mergeCell ref="T107:U107"/>
    <mergeCell ref="F108:G108"/>
    <mergeCell ref="T108:U108"/>
    <mergeCell ref="F109:G109"/>
    <mergeCell ref="T109:U109"/>
    <mergeCell ref="F110:G110"/>
    <mergeCell ref="T110:U110"/>
    <mergeCell ref="F111:G111"/>
    <mergeCell ref="T111:U111"/>
    <mergeCell ref="B109:B112"/>
    <mergeCell ref="C109:C112"/>
    <mergeCell ref="D109:E112"/>
    <mergeCell ref="F112:G112"/>
    <mergeCell ref="T112:U112"/>
    <mergeCell ref="T120:U120"/>
    <mergeCell ref="F116:G116"/>
    <mergeCell ref="T116:U116"/>
    <mergeCell ref="F117:G117"/>
    <mergeCell ref="T117:U117"/>
    <mergeCell ref="A113:A116"/>
    <mergeCell ref="B113:B116"/>
    <mergeCell ref="C113:C116"/>
    <mergeCell ref="D113:E116"/>
    <mergeCell ref="F120:G120"/>
    <mergeCell ref="T118:U118"/>
    <mergeCell ref="F119:G119"/>
    <mergeCell ref="T119:U119"/>
    <mergeCell ref="T113:U113"/>
    <mergeCell ref="F114:G114"/>
    <mergeCell ref="T114:U114"/>
    <mergeCell ref="F115:G115"/>
    <mergeCell ref="T115:U115"/>
    <mergeCell ref="F113:G113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2"/>
  <sheetViews>
    <sheetView zoomScalePageLayoutView="0" workbookViewId="0" topLeftCell="A1">
      <selection activeCell="S9" sqref="S9"/>
    </sheetView>
  </sheetViews>
  <sheetFormatPr defaultColWidth="9.33203125" defaultRowHeight="11.25"/>
  <cols>
    <col min="1" max="1" width="4.16015625" style="6" customWidth="1"/>
    <col min="2" max="2" width="5.66015625" style="6" customWidth="1"/>
    <col min="3" max="3" width="8.16015625" style="6" customWidth="1"/>
    <col min="4" max="4" width="22.16015625" style="6" customWidth="1"/>
    <col min="5" max="5" width="15.33203125" style="6" customWidth="1"/>
    <col min="6" max="6" width="14" style="6" customWidth="1"/>
    <col min="7" max="7" width="13.83203125" style="6" customWidth="1"/>
    <col min="8" max="8" width="12.5" style="6" customWidth="1"/>
    <col min="9" max="9" width="10.33203125" style="6" customWidth="1"/>
    <col min="10" max="10" width="9.33203125" style="6" customWidth="1"/>
    <col min="11" max="11" width="5.83203125" style="6" customWidth="1"/>
    <col min="12" max="12" width="3.83203125" style="6" customWidth="1"/>
    <col min="13" max="13" width="10.33203125" style="6" customWidth="1"/>
    <col min="14" max="14" width="13.33203125" style="6" customWidth="1"/>
    <col min="15" max="16384" width="9.33203125" style="6" customWidth="1"/>
  </cols>
  <sheetData>
    <row r="1" spans="1:15" ht="49.5" customHeight="1">
      <c r="A1" s="44"/>
      <c r="B1" s="44"/>
      <c r="C1" s="44"/>
      <c r="D1" s="44"/>
      <c r="E1" s="44"/>
      <c r="F1" s="44"/>
      <c r="G1" s="44"/>
      <c r="H1" s="44"/>
      <c r="I1" s="44"/>
      <c r="J1" s="275" t="s">
        <v>526</v>
      </c>
      <c r="K1" s="275"/>
      <c r="L1" s="275"/>
      <c r="M1" s="275"/>
      <c r="N1" s="275"/>
      <c r="O1" s="275"/>
    </row>
    <row r="2" spans="1:15" ht="12.75" customHeight="1">
      <c r="A2" s="276" t="s">
        <v>153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43"/>
      <c r="O2" s="43"/>
    </row>
    <row r="3" spans="1:15" ht="27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77" t="s">
        <v>0</v>
      </c>
      <c r="N3" s="277"/>
      <c r="O3" s="277"/>
    </row>
    <row r="4" spans="1:15" ht="15" customHeight="1">
      <c r="A4" s="271" t="s">
        <v>28</v>
      </c>
      <c r="B4" s="271" t="s">
        <v>1</v>
      </c>
      <c r="C4" s="271" t="s">
        <v>152</v>
      </c>
      <c r="D4" s="271" t="s">
        <v>151</v>
      </c>
      <c r="E4" s="271" t="s">
        <v>150</v>
      </c>
      <c r="F4" s="260" t="s">
        <v>149</v>
      </c>
      <c r="G4" s="260"/>
      <c r="H4" s="260"/>
      <c r="I4" s="260"/>
      <c r="J4" s="260"/>
      <c r="K4" s="260"/>
      <c r="L4" s="260"/>
      <c r="M4" s="260"/>
      <c r="N4" s="260"/>
      <c r="O4" s="271" t="s">
        <v>148</v>
      </c>
    </row>
    <row r="5" spans="1:15" ht="15" customHeight="1">
      <c r="A5" s="271"/>
      <c r="B5" s="271"/>
      <c r="C5" s="271"/>
      <c r="D5" s="271"/>
      <c r="E5" s="271"/>
      <c r="F5" s="271" t="s">
        <v>147</v>
      </c>
      <c r="G5" s="271" t="s">
        <v>146</v>
      </c>
      <c r="H5" s="271"/>
      <c r="I5" s="271"/>
      <c r="J5" s="271"/>
      <c r="K5" s="271"/>
      <c r="L5" s="271"/>
      <c r="M5" s="271"/>
      <c r="N5" s="271"/>
      <c r="O5" s="271"/>
    </row>
    <row r="6" spans="1:15" ht="27.75" customHeight="1">
      <c r="A6" s="271"/>
      <c r="B6" s="271"/>
      <c r="C6" s="271"/>
      <c r="D6" s="271"/>
      <c r="E6" s="271"/>
      <c r="F6" s="271"/>
      <c r="G6" s="271" t="s">
        <v>145</v>
      </c>
      <c r="H6" s="272" t="s">
        <v>144</v>
      </c>
      <c r="I6" s="273" t="s">
        <v>143</v>
      </c>
      <c r="J6" s="271" t="s">
        <v>142</v>
      </c>
      <c r="K6" s="216" t="s">
        <v>23</v>
      </c>
      <c r="L6" s="271" t="s">
        <v>141</v>
      </c>
      <c r="M6" s="271"/>
      <c r="N6" s="271" t="s">
        <v>140</v>
      </c>
      <c r="O6" s="271"/>
    </row>
    <row r="7" spans="1:15" ht="12.75" customHeight="1">
      <c r="A7" s="271"/>
      <c r="B7" s="271"/>
      <c r="C7" s="271"/>
      <c r="D7" s="271"/>
      <c r="E7" s="271"/>
      <c r="F7" s="271"/>
      <c r="G7" s="271"/>
      <c r="H7" s="272"/>
      <c r="I7" s="273"/>
      <c r="J7" s="271"/>
      <c r="K7" s="274" t="s">
        <v>139</v>
      </c>
      <c r="L7" s="271"/>
      <c r="M7" s="271"/>
      <c r="N7" s="271"/>
      <c r="O7" s="271"/>
    </row>
    <row r="8" spans="1:15" ht="12.75">
      <c r="A8" s="271"/>
      <c r="B8" s="271"/>
      <c r="C8" s="271"/>
      <c r="D8" s="271"/>
      <c r="E8" s="271"/>
      <c r="F8" s="271"/>
      <c r="G8" s="271"/>
      <c r="H8" s="272"/>
      <c r="I8" s="273"/>
      <c r="J8" s="271"/>
      <c r="K8" s="274"/>
      <c r="L8" s="271"/>
      <c r="M8" s="271"/>
      <c r="N8" s="271"/>
      <c r="O8" s="271"/>
    </row>
    <row r="9" spans="1:15" ht="61.5" customHeight="1">
      <c r="A9" s="271"/>
      <c r="B9" s="271"/>
      <c r="C9" s="271"/>
      <c r="D9" s="271"/>
      <c r="E9" s="271"/>
      <c r="F9" s="271"/>
      <c r="G9" s="271"/>
      <c r="H9" s="272"/>
      <c r="I9" s="273"/>
      <c r="J9" s="271"/>
      <c r="K9" s="274"/>
      <c r="L9" s="271"/>
      <c r="M9" s="271"/>
      <c r="N9" s="271"/>
      <c r="O9" s="271"/>
    </row>
    <row r="10" spans="1:15" ht="12.75" customHeight="1">
      <c r="A10" s="219">
        <v>1</v>
      </c>
      <c r="B10" s="219">
        <v>2</v>
      </c>
      <c r="C10" s="219">
        <v>3</v>
      </c>
      <c r="D10" s="219">
        <v>4</v>
      </c>
      <c r="E10" s="219">
        <v>5</v>
      </c>
      <c r="F10" s="219">
        <v>6</v>
      </c>
      <c r="G10" s="219">
        <v>7</v>
      </c>
      <c r="H10" s="219">
        <v>8</v>
      </c>
      <c r="I10" s="219">
        <v>9</v>
      </c>
      <c r="J10" s="219">
        <v>10</v>
      </c>
      <c r="K10" s="219">
        <v>11</v>
      </c>
      <c r="L10" s="270">
        <v>12</v>
      </c>
      <c r="M10" s="270"/>
      <c r="N10" s="219">
        <v>13</v>
      </c>
      <c r="O10" s="219">
        <v>14</v>
      </c>
    </row>
    <row r="11" spans="1:16" ht="104.25" customHeight="1">
      <c r="A11" s="219" t="s">
        <v>29</v>
      </c>
      <c r="B11" s="219">
        <v>600</v>
      </c>
      <c r="C11" s="219">
        <v>60014</v>
      </c>
      <c r="D11" s="41" t="s">
        <v>138</v>
      </c>
      <c r="E11" s="218">
        <v>70000</v>
      </c>
      <c r="F11" s="218">
        <v>50000</v>
      </c>
      <c r="G11" s="218">
        <v>50000</v>
      </c>
      <c r="H11" s="218">
        <v>0</v>
      </c>
      <c r="I11" s="218">
        <v>0</v>
      </c>
      <c r="J11" s="218">
        <v>0</v>
      </c>
      <c r="K11" s="218">
        <v>0</v>
      </c>
      <c r="L11" s="259" t="s">
        <v>115</v>
      </c>
      <c r="M11" s="259"/>
      <c r="N11" s="218">
        <v>0</v>
      </c>
      <c r="O11" s="18" t="s">
        <v>137</v>
      </c>
      <c r="P11" s="15"/>
    </row>
    <row r="12" spans="1:16" ht="12.75" customHeight="1">
      <c r="A12" s="219"/>
      <c r="B12" s="219"/>
      <c r="C12" s="219"/>
      <c r="D12" s="19" t="s">
        <v>73</v>
      </c>
      <c r="E12" s="218">
        <v>0</v>
      </c>
      <c r="F12" s="218">
        <f>G12+J12++L12+N12</f>
        <v>0</v>
      </c>
      <c r="G12" s="218">
        <v>0</v>
      </c>
      <c r="H12" s="218">
        <v>0</v>
      </c>
      <c r="I12" s="218">
        <v>0</v>
      </c>
      <c r="J12" s="218">
        <v>0</v>
      </c>
      <c r="K12" s="218">
        <v>0</v>
      </c>
      <c r="L12" s="256">
        <v>0</v>
      </c>
      <c r="M12" s="256"/>
      <c r="N12" s="218">
        <v>0</v>
      </c>
      <c r="O12" s="18"/>
      <c r="P12" s="15"/>
    </row>
    <row r="13" spans="1:16" ht="12.75" customHeight="1">
      <c r="A13" s="219"/>
      <c r="B13" s="219"/>
      <c r="C13" s="219"/>
      <c r="D13" s="19" t="s">
        <v>72</v>
      </c>
      <c r="E13" s="218">
        <v>70000</v>
      </c>
      <c r="F13" s="218">
        <v>50000</v>
      </c>
      <c r="G13" s="218">
        <v>50000</v>
      </c>
      <c r="H13" s="218">
        <v>0</v>
      </c>
      <c r="I13" s="218">
        <v>0</v>
      </c>
      <c r="J13" s="218">
        <v>0</v>
      </c>
      <c r="K13" s="218">
        <v>0</v>
      </c>
      <c r="L13" s="256">
        <v>0</v>
      </c>
      <c r="M13" s="256"/>
      <c r="N13" s="218">
        <f>N11</f>
        <v>0</v>
      </c>
      <c r="O13" s="18"/>
      <c r="P13" s="15"/>
    </row>
    <row r="14" spans="1:16" ht="52.5" customHeight="1">
      <c r="A14" s="219" t="s">
        <v>31</v>
      </c>
      <c r="B14" s="219">
        <v>700</v>
      </c>
      <c r="C14" s="219">
        <v>70005</v>
      </c>
      <c r="D14" s="33" t="s">
        <v>136</v>
      </c>
      <c r="E14" s="218">
        <v>37557860</v>
      </c>
      <c r="F14" s="218">
        <v>20733310</v>
      </c>
      <c r="G14" s="218">
        <v>6364810</v>
      </c>
      <c r="H14" s="218">
        <v>0</v>
      </c>
      <c r="I14" s="218">
        <v>0</v>
      </c>
      <c r="J14" s="218">
        <v>0</v>
      </c>
      <c r="K14" s="218">
        <v>0</v>
      </c>
      <c r="L14" s="259" t="s">
        <v>135</v>
      </c>
      <c r="M14" s="259"/>
      <c r="N14" s="218">
        <v>0</v>
      </c>
      <c r="O14" s="18" t="s">
        <v>74</v>
      </c>
      <c r="P14" s="15"/>
    </row>
    <row r="15" spans="1:16" ht="12.75" customHeight="1">
      <c r="A15" s="219"/>
      <c r="B15" s="219"/>
      <c r="C15" s="219"/>
      <c r="D15" s="19" t="s">
        <v>73</v>
      </c>
      <c r="E15" s="218">
        <v>0</v>
      </c>
      <c r="F15" s="218">
        <f>G15+J15++L15+N15</f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56">
        <v>0</v>
      </c>
      <c r="M15" s="256"/>
      <c r="N15" s="218">
        <v>0</v>
      </c>
      <c r="O15" s="18"/>
      <c r="P15" s="15"/>
    </row>
    <row r="16" spans="1:16" ht="12.75" customHeight="1">
      <c r="A16" s="219"/>
      <c r="B16" s="219"/>
      <c r="C16" s="219"/>
      <c r="D16" s="19" t="s">
        <v>72</v>
      </c>
      <c r="E16" s="218">
        <v>37557860</v>
      </c>
      <c r="F16" s="218">
        <v>20733310</v>
      </c>
      <c r="G16" s="218">
        <v>6364810</v>
      </c>
      <c r="H16" s="218">
        <v>0</v>
      </c>
      <c r="I16" s="218">
        <v>0</v>
      </c>
      <c r="J16" s="218">
        <v>0</v>
      </c>
      <c r="K16" s="218">
        <v>0</v>
      </c>
      <c r="L16" s="256">
        <v>14368500</v>
      </c>
      <c r="M16" s="256"/>
      <c r="N16" s="218">
        <f>N14</f>
        <v>0</v>
      </c>
      <c r="O16" s="18"/>
      <c r="P16" s="15"/>
    </row>
    <row r="17" spans="1:16" ht="45" customHeight="1">
      <c r="A17" s="219" t="s">
        <v>32</v>
      </c>
      <c r="B17" s="219">
        <v>700</v>
      </c>
      <c r="C17" s="219">
        <v>70005</v>
      </c>
      <c r="D17" s="19" t="s">
        <v>134</v>
      </c>
      <c r="E17" s="218">
        <v>139550</v>
      </c>
      <c r="F17" s="218">
        <f>G17</f>
        <v>35000</v>
      </c>
      <c r="G17" s="218">
        <f>SUM(G18:G19)</f>
        <v>35000</v>
      </c>
      <c r="H17" s="218">
        <v>0</v>
      </c>
      <c r="I17" s="218">
        <v>0</v>
      </c>
      <c r="J17" s="218">
        <v>0</v>
      </c>
      <c r="K17" s="218">
        <v>0</v>
      </c>
      <c r="L17" s="259" t="s">
        <v>82</v>
      </c>
      <c r="M17" s="259"/>
      <c r="N17" s="218">
        <v>0</v>
      </c>
      <c r="O17" s="18" t="s">
        <v>74</v>
      </c>
      <c r="P17" s="15"/>
    </row>
    <row r="18" spans="1:16" ht="12.75" customHeight="1">
      <c r="A18" s="219"/>
      <c r="B18" s="219"/>
      <c r="C18" s="219"/>
      <c r="D18" s="19" t="s">
        <v>73</v>
      </c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56">
        <v>0</v>
      </c>
      <c r="M18" s="256"/>
      <c r="N18" s="218">
        <v>0</v>
      </c>
      <c r="O18" s="18"/>
      <c r="P18" s="15"/>
    </row>
    <row r="19" spans="1:16" ht="12.75" customHeight="1">
      <c r="A19" s="219"/>
      <c r="B19" s="219"/>
      <c r="C19" s="219"/>
      <c r="D19" s="19" t="s">
        <v>72</v>
      </c>
      <c r="E19" s="218">
        <f>E17</f>
        <v>139550</v>
      </c>
      <c r="F19" s="218">
        <f>G19</f>
        <v>35000</v>
      </c>
      <c r="G19" s="218">
        <v>35000</v>
      </c>
      <c r="H19" s="218">
        <v>0</v>
      </c>
      <c r="I19" s="218">
        <v>0</v>
      </c>
      <c r="J19" s="218">
        <v>0</v>
      </c>
      <c r="K19" s="218">
        <v>0</v>
      </c>
      <c r="L19" s="256">
        <v>0</v>
      </c>
      <c r="M19" s="256"/>
      <c r="N19" s="218">
        <f>N17</f>
        <v>0</v>
      </c>
      <c r="O19" s="18"/>
      <c r="P19" s="15"/>
    </row>
    <row r="20" spans="1:16" ht="71.25" customHeight="1">
      <c r="A20" s="219" t="s">
        <v>33</v>
      </c>
      <c r="B20" s="199" t="s">
        <v>133</v>
      </c>
      <c r="C20" s="219" t="s">
        <v>132</v>
      </c>
      <c r="D20" s="19" t="s">
        <v>131</v>
      </c>
      <c r="E20" s="218">
        <f>SUM(E21:E23)</f>
        <v>6870299</v>
      </c>
      <c r="F20" s="218">
        <f>SUM(F21:F23)</f>
        <v>6756715.1</v>
      </c>
      <c r="G20" s="218">
        <f>SUM(G21:G23)</f>
        <v>2904694.82</v>
      </c>
      <c r="H20" s="218">
        <v>0</v>
      </c>
      <c r="I20" s="218">
        <v>0</v>
      </c>
      <c r="J20" s="218">
        <v>0</v>
      </c>
      <c r="K20" s="218">
        <v>0</v>
      </c>
      <c r="L20" s="259" t="s">
        <v>130</v>
      </c>
      <c r="M20" s="259"/>
      <c r="N20" s="218">
        <f>SUM(N21:N23)</f>
        <v>3840334.28</v>
      </c>
      <c r="O20" s="18" t="s">
        <v>74</v>
      </c>
      <c r="P20" s="15"/>
    </row>
    <row r="21" spans="1:16" ht="12.75" customHeight="1">
      <c r="A21" s="219"/>
      <c r="B21" s="219"/>
      <c r="C21" s="219"/>
      <c r="D21" s="19" t="s">
        <v>73</v>
      </c>
      <c r="E21" s="218">
        <v>44404</v>
      </c>
      <c r="F21" s="218">
        <f>G21+H21+N21</f>
        <v>31336.1</v>
      </c>
      <c r="G21" s="40">
        <v>4700.82</v>
      </c>
      <c r="H21" s="218">
        <v>0</v>
      </c>
      <c r="I21" s="218">
        <v>0</v>
      </c>
      <c r="J21" s="218">
        <v>0</v>
      </c>
      <c r="K21" s="218">
        <v>0</v>
      </c>
      <c r="L21" s="256">
        <v>0</v>
      </c>
      <c r="M21" s="256"/>
      <c r="N21" s="40">
        <v>26635.28</v>
      </c>
      <c r="O21" s="200"/>
      <c r="P21" s="15"/>
    </row>
    <row r="22" spans="1:16" ht="22.5" customHeight="1">
      <c r="A22" s="219"/>
      <c r="B22" s="219"/>
      <c r="C22" s="219"/>
      <c r="D22" s="19" t="s">
        <v>129</v>
      </c>
      <c r="E22" s="218">
        <v>5943915</v>
      </c>
      <c r="F22" s="218">
        <f>G22+N22+L22</f>
        <v>5943915</v>
      </c>
      <c r="G22" s="218">
        <v>2130216</v>
      </c>
      <c r="H22" s="218">
        <v>0</v>
      </c>
      <c r="I22" s="218">
        <v>0</v>
      </c>
      <c r="J22" s="218">
        <v>0</v>
      </c>
      <c r="K22" s="218">
        <v>0</v>
      </c>
      <c r="L22" s="256">
        <v>0</v>
      </c>
      <c r="M22" s="256"/>
      <c r="N22" s="218">
        <v>3813699</v>
      </c>
      <c r="O22" s="200"/>
      <c r="P22" s="15"/>
    </row>
    <row r="23" spans="1:16" ht="22.5" customHeight="1">
      <c r="A23" s="219"/>
      <c r="B23" s="219"/>
      <c r="C23" s="219"/>
      <c r="D23" s="19" t="s">
        <v>128</v>
      </c>
      <c r="E23" s="218">
        <v>881980</v>
      </c>
      <c r="F23" s="218">
        <f>G23+H23+L23</f>
        <v>781464</v>
      </c>
      <c r="G23" s="218">
        <v>769778</v>
      </c>
      <c r="H23" s="218">
        <v>0</v>
      </c>
      <c r="I23" s="218">
        <v>0</v>
      </c>
      <c r="J23" s="218">
        <v>0</v>
      </c>
      <c r="K23" s="218">
        <v>0</v>
      </c>
      <c r="L23" s="256">
        <v>11686</v>
      </c>
      <c r="M23" s="256"/>
      <c r="N23" s="218">
        <v>0</v>
      </c>
      <c r="O23" s="200"/>
      <c r="P23" s="15"/>
    </row>
    <row r="24" spans="1:16" ht="67.5" customHeight="1">
      <c r="A24" s="219" t="s">
        <v>34</v>
      </c>
      <c r="B24" s="219">
        <v>710</v>
      </c>
      <c r="C24" s="219">
        <v>71012</v>
      </c>
      <c r="D24" s="19" t="s">
        <v>127</v>
      </c>
      <c r="E24" s="218">
        <v>178618</v>
      </c>
      <c r="F24" s="218">
        <f>SUM(F25:F26)</f>
        <v>18681</v>
      </c>
      <c r="G24" s="218">
        <f>SUM(G25:G26)</f>
        <v>18681</v>
      </c>
      <c r="H24" s="218">
        <v>0</v>
      </c>
      <c r="I24" s="218">
        <v>0</v>
      </c>
      <c r="J24" s="218">
        <v>0</v>
      </c>
      <c r="K24" s="218">
        <v>0</v>
      </c>
      <c r="L24" s="259" t="s">
        <v>126</v>
      </c>
      <c r="M24" s="259"/>
      <c r="N24" s="218">
        <f>SUM(N25:N26)</f>
        <v>0</v>
      </c>
      <c r="O24" s="18" t="s">
        <v>74</v>
      </c>
      <c r="P24" s="15"/>
    </row>
    <row r="25" spans="1:16" ht="12.75" customHeight="1">
      <c r="A25" s="219"/>
      <c r="B25" s="219"/>
      <c r="C25" s="219"/>
      <c r="D25" s="19" t="s">
        <v>73</v>
      </c>
      <c r="E25" s="218">
        <v>178618</v>
      </c>
      <c r="F25" s="218">
        <f>G25+J25+N25+L25</f>
        <v>18681</v>
      </c>
      <c r="G25" s="218">
        <v>18681</v>
      </c>
      <c r="H25" s="218">
        <v>0</v>
      </c>
      <c r="I25" s="218">
        <v>0</v>
      </c>
      <c r="J25" s="218">
        <v>0</v>
      </c>
      <c r="K25" s="218">
        <v>0</v>
      </c>
      <c r="L25" s="256">
        <v>0</v>
      </c>
      <c r="M25" s="256"/>
      <c r="N25" s="218">
        <v>0</v>
      </c>
      <c r="O25" s="18"/>
      <c r="P25" s="15"/>
    </row>
    <row r="26" spans="1:16" ht="12.75" customHeight="1">
      <c r="A26" s="219"/>
      <c r="B26" s="219"/>
      <c r="C26" s="219"/>
      <c r="D26" s="19" t="s">
        <v>72</v>
      </c>
      <c r="E26" s="218">
        <v>0</v>
      </c>
      <c r="F26" s="218">
        <f>G26+J26+N26</f>
        <v>0</v>
      </c>
      <c r="G26" s="218">
        <v>0</v>
      </c>
      <c r="H26" s="218">
        <v>0</v>
      </c>
      <c r="I26" s="218">
        <v>0</v>
      </c>
      <c r="J26" s="218">
        <v>0</v>
      </c>
      <c r="K26" s="218">
        <v>0</v>
      </c>
      <c r="L26" s="256">
        <v>0</v>
      </c>
      <c r="M26" s="256"/>
      <c r="N26" s="218">
        <v>0</v>
      </c>
      <c r="O26" s="18"/>
      <c r="P26" s="15"/>
    </row>
    <row r="27" spans="1:16" ht="72" customHeight="1">
      <c r="A27" s="219" t="s">
        <v>35</v>
      </c>
      <c r="B27" s="219">
        <v>710</v>
      </c>
      <c r="C27" s="219">
        <v>71012</v>
      </c>
      <c r="D27" s="19" t="s">
        <v>125</v>
      </c>
      <c r="E27" s="218">
        <v>240000</v>
      </c>
      <c r="F27" s="218">
        <f>SUM(F28:F29)</f>
        <v>168000</v>
      </c>
      <c r="G27" s="218">
        <f>SUM(G28:G29)</f>
        <v>14000</v>
      </c>
      <c r="H27" s="218">
        <v>0</v>
      </c>
      <c r="I27" s="218">
        <v>0</v>
      </c>
      <c r="J27" s="218">
        <v>0</v>
      </c>
      <c r="K27" s="218">
        <v>0</v>
      </c>
      <c r="L27" s="259" t="s">
        <v>124</v>
      </c>
      <c r="M27" s="259"/>
      <c r="N27" s="218">
        <f>SUM(N28:N29)</f>
        <v>0</v>
      </c>
      <c r="O27" s="18" t="s">
        <v>74</v>
      </c>
      <c r="P27" s="15"/>
    </row>
    <row r="28" spans="1:16" ht="12.75" customHeight="1">
      <c r="A28" s="219"/>
      <c r="B28" s="219"/>
      <c r="C28" s="219"/>
      <c r="D28" s="19" t="s">
        <v>73</v>
      </c>
      <c r="E28" s="218">
        <v>240000</v>
      </c>
      <c r="F28" s="218">
        <f>G28+J28+N28+L28</f>
        <v>168000</v>
      </c>
      <c r="G28" s="218">
        <v>14000</v>
      </c>
      <c r="H28" s="218">
        <v>0</v>
      </c>
      <c r="I28" s="218">
        <v>0</v>
      </c>
      <c r="J28" s="218">
        <v>0</v>
      </c>
      <c r="K28" s="218">
        <v>0</v>
      </c>
      <c r="L28" s="256">
        <v>154000</v>
      </c>
      <c r="M28" s="256"/>
      <c r="N28" s="218">
        <v>0</v>
      </c>
      <c r="O28" s="18"/>
      <c r="P28" s="15"/>
    </row>
    <row r="29" spans="1:16" ht="12.75" customHeight="1">
      <c r="A29" s="219"/>
      <c r="B29" s="219"/>
      <c r="C29" s="219"/>
      <c r="D29" s="19" t="s">
        <v>72</v>
      </c>
      <c r="E29" s="218">
        <v>0</v>
      </c>
      <c r="F29" s="218">
        <f>G29+J29+N29</f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56">
        <v>0</v>
      </c>
      <c r="M29" s="256"/>
      <c r="N29" s="218">
        <v>0</v>
      </c>
      <c r="O29" s="18"/>
      <c r="P29" s="15"/>
    </row>
    <row r="30" spans="1:16" ht="39.75" customHeight="1">
      <c r="A30" s="39" t="s">
        <v>123</v>
      </c>
      <c r="B30" s="25">
        <v>710</v>
      </c>
      <c r="C30" s="25">
        <v>71012</v>
      </c>
      <c r="D30" s="24" t="s">
        <v>122</v>
      </c>
      <c r="E30" s="37">
        <v>50000</v>
      </c>
      <c r="F30" s="37">
        <f>SUM(F31:F32)</f>
        <v>50000</v>
      </c>
      <c r="G30" s="37">
        <f>SUM(G31:G32)</f>
        <v>50000</v>
      </c>
      <c r="H30" s="37">
        <v>0</v>
      </c>
      <c r="I30" s="37">
        <v>0</v>
      </c>
      <c r="J30" s="37">
        <v>0</v>
      </c>
      <c r="K30" s="37">
        <v>0</v>
      </c>
      <c r="L30" s="266" t="s">
        <v>75</v>
      </c>
      <c r="M30" s="267"/>
      <c r="N30" s="37">
        <f>SUM(N31:N32)</f>
        <v>0</v>
      </c>
      <c r="O30" s="36" t="s">
        <v>74</v>
      </c>
      <c r="P30" s="15"/>
    </row>
    <row r="31" spans="1:16" ht="16.5" customHeight="1">
      <c r="A31" s="39"/>
      <c r="B31" s="39"/>
      <c r="C31" s="39"/>
      <c r="D31" s="38" t="s">
        <v>73</v>
      </c>
      <c r="E31" s="37">
        <v>0</v>
      </c>
      <c r="F31" s="37">
        <f>G31+J31+N31+L31</f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268">
        <v>0</v>
      </c>
      <c r="M31" s="269"/>
      <c r="N31" s="37">
        <v>0</v>
      </c>
      <c r="O31" s="36"/>
      <c r="P31" s="15"/>
    </row>
    <row r="32" spans="1:16" ht="18.75" customHeight="1">
      <c r="A32" s="39"/>
      <c r="B32" s="39"/>
      <c r="C32" s="39"/>
      <c r="D32" s="38" t="s">
        <v>72</v>
      </c>
      <c r="E32" s="37">
        <v>50000</v>
      </c>
      <c r="F32" s="37">
        <f>G32+J32+N32</f>
        <v>50000</v>
      </c>
      <c r="G32" s="37">
        <v>50000</v>
      </c>
      <c r="H32" s="37">
        <v>0</v>
      </c>
      <c r="I32" s="37">
        <v>0</v>
      </c>
      <c r="J32" s="37">
        <v>0</v>
      </c>
      <c r="K32" s="37">
        <v>0</v>
      </c>
      <c r="L32" s="268">
        <v>0</v>
      </c>
      <c r="M32" s="269"/>
      <c r="N32" s="37">
        <v>0</v>
      </c>
      <c r="O32" s="36"/>
      <c r="P32" s="15"/>
    </row>
    <row r="33" spans="1:16" ht="80.25" customHeight="1">
      <c r="A33" s="219" t="s">
        <v>121</v>
      </c>
      <c r="B33" s="219">
        <v>710</v>
      </c>
      <c r="C33" s="219">
        <v>71095</v>
      </c>
      <c r="D33" s="19" t="s">
        <v>120</v>
      </c>
      <c r="E33" s="218">
        <f>SUM(E34:E35)</f>
        <v>3002600</v>
      </c>
      <c r="F33" s="218">
        <f>G33+J33+N33</f>
        <v>1343494</v>
      </c>
      <c r="G33" s="218">
        <f>SUM(G34:G35)</f>
        <v>201524</v>
      </c>
      <c r="H33" s="218">
        <v>0</v>
      </c>
      <c r="I33" s="218">
        <v>0</v>
      </c>
      <c r="J33" s="218">
        <v>0</v>
      </c>
      <c r="K33" s="218">
        <v>0</v>
      </c>
      <c r="L33" s="259" t="s">
        <v>82</v>
      </c>
      <c r="M33" s="259"/>
      <c r="N33" s="218">
        <f>SUM(N34:N35)</f>
        <v>1141970</v>
      </c>
      <c r="O33" s="18" t="s">
        <v>74</v>
      </c>
      <c r="P33" s="15"/>
    </row>
    <row r="34" spans="1:16" ht="12.75" customHeight="1">
      <c r="A34" s="219"/>
      <c r="B34" s="219"/>
      <c r="C34" s="219"/>
      <c r="D34" s="19" t="s">
        <v>73</v>
      </c>
      <c r="E34" s="218">
        <v>18000</v>
      </c>
      <c r="F34" s="218">
        <f>G34+J34+N34</f>
        <v>18000</v>
      </c>
      <c r="G34" s="218">
        <v>2700</v>
      </c>
      <c r="H34" s="218">
        <v>0</v>
      </c>
      <c r="I34" s="218">
        <v>0</v>
      </c>
      <c r="J34" s="218">
        <v>0</v>
      </c>
      <c r="K34" s="218">
        <v>0</v>
      </c>
      <c r="L34" s="256">
        <v>0</v>
      </c>
      <c r="M34" s="256"/>
      <c r="N34" s="218">
        <v>15300</v>
      </c>
      <c r="O34" s="18"/>
      <c r="P34" s="15"/>
    </row>
    <row r="35" spans="1:16" ht="19.5" customHeight="1">
      <c r="A35" s="219"/>
      <c r="B35" s="219"/>
      <c r="C35" s="219"/>
      <c r="D35" s="19" t="s">
        <v>72</v>
      </c>
      <c r="E35" s="218">
        <v>2984600</v>
      </c>
      <c r="F35" s="218">
        <f>G35+J35+N35</f>
        <v>1325494</v>
      </c>
      <c r="G35" s="218">
        <v>198824</v>
      </c>
      <c r="H35" s="218">
        <v>0</v>
      </c>
      <c r="I35" s="218">
        <v>0</v>
      </c>
      <c r="J35" s="218">
        <v>0</v>
      </c>
      <c r="K35" s="218">
        <v>0</v>
      </c>
      <c r="L35" s="256">
        <v>0</v>
      </c>
      <c r="M35" s="256"/>
      <c r="N35" s="218">
        <v>1126670</v>
      </c>
      <c r="O35" s="18"/>
      <c r="P35" s="15"/>
    </row>
    <row r="36" spans="1:16" ht="78" customHeight="1">
      <c r="A36" s="219" t="s">
        <v>119</v>
      </c>
      <c r="B36" s="219">
        <v>710</v>
      </c>
      <c r="C36" s="219">
        <v>71095</v>
      </c>
      <c r="D36" s="21" t="s">
        <v>118</v>
      </c>
      <c r="E36" s="218">
        <v>5000</v>
      </c>
      <c r="F36" s="218">
        <f>G36+J36+N36</f>
        <v>5000</v>
      </c>
      <c r="G36" s="218">
        <v>5000</v>
      </c>
      <c r="H36" s="218">
        <v>0</v>
      </c>
      <c r="I36" s="218">
        <v>0</v>
      </c>
      <c r="J36" s="218">
        <v>0</v>
      </c>
      <c r="K36" s="218">
        <v>0</v>
      </c>
      <c r="L36" s="259" t="s">
        <v>82</v>
      </c>
      <c r="M36" s="259"/>
      <c r="N36" s="218">
        <v>0</v>
      </c>
      <c r="O36" s="18" t="s">
        <v>74</v>
      </c>
      <c r="P36" s="15"/>
    </row>
    <row r="37" spans="1:16" ht="12.75" customHeight="1">
      <c r="A37" s="219"/>
      <c r="B37" s="219"/>
      <c r="C37" s="219"/>
      <c r="D37" s="19" t="s">
        <v>73</v>
      </c>
      <c r="E37" s="218">
        <f>E36</f>
        <v>5000</v>
      </c>
      <c r="F37" s="218">
        <f>F36</f>
        <v>5000</v>
      </c>
      <c r="G37" s="218">
        <f>G36</f>
        <v>5000</v>
      </c>
      <c r="H37" s="218">
        <v>0</v>
      </c>
      <c r="I37" s="218">
        <v>0</v>
      </c>
      <c r="J37" s="218">
        <v>0</v>
      </c>
      <c r="K37" s="218">
        <v>0</v>
      </c>
      <c r="L37" s="256">
        <v>0</v>
      </c>
      <c r="M37" s="256"/>
      <c r="N37" s="218">
        <v>0</v>
      </c>
      <c r="O37" s="18"/>
      <c r="P37" s="15"/>
    </row>
    <row r="38" spans="1:16" ht="12.75" customHeight="1">
      <c r="A38" s="219"/>
      <c r="B38" s="219"/>
      <c r="C38" s="219"/>
      <c r="D38" s="19" t="s">
        <v>72</v>
      </c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18">
        <v>0</v>
      </c>
      <c r="K38" s="218">
        <v>0</v>
      </c>
      <c r="L38" s="256">
        <v>0</v>
      </c>
      <c r="M38" s="256"/>
      <c r="N38" s="218">
        <f>N36</f>
        <v>0</v>
      </c>
      <c r="O38" s="18"/>
      <c r="P38" s="15"/>
    </row>
    <row r="39" spans="1:16" ht="48.75" customHeight="1">
      <c r="A39" s="219" t="s">
        <v>117</v>
      </c>
      <c r="B39" s="219">
        <v>750</v>
      </c>
      <c r="C39" s="219">
        <v>75020</v>
      </c>
      <c r="D39" s="19" t="s">
        <v>308</v>
      </c>
      <c r="E39" s="218">
        <v>65978</v>
      </c>
      <c r="F39" s="218">
        <f>G39+J39+N39</f>
        <v>32989</v>
      </c>
      <c r="G39" s="218">
        <v>32989</v>
      </c>
      <c r="H39" s="218">
        <v>0</v>
      </c>
      <c r="I39" s="218">
        <v>0</v>
      </c>
      <c r="J39" s="218">
        <v>0</v>
      </c>
      <c r="K39" s="218">
        <v>0</v>
      </c>
      <c r="L39" s="259" t="s">
        <v>82</v>
      </c>
      <c r="M39" s="259"/>
      <c r="N39" s="218">
        <v>0</v>
      </c>
      <c r="O39" s="18" t="s">
        <v>74</v>
      </c>
      <c r="P39" s="15"/>
    </row>
    <row r="40" spans="1:16" ht="12.75" customHeight="1">
      <c r="A40" s="219"/>
      <c r="B40" s="219"/>
      <c r="C40" s="219"/>
      <c r="D40" s="19" t="s">
        <v>73</v>
      </c>
      <c r="E40" s="218">
        <f>E39</f>
        <v>65978</v>
      </c>
      <c r="F40" s="218">
        <f>F39</f>
        <v>32989</v>
      </c>
      <c r="G40" s="218">
        <f>G39</f>
        <v>32989</v>
      </c>
      <c r="H40" s="218">
        <v>0</v>
      </c>
      <c r="I40" s="218">
        <v>0</v>
      </c>
      <c r="J40" s="218">
        <v>0</v>
      </c>
      <c r="K40" s="218">
        <v>0</v>
      </c>
      <c r="L40" s="256">
        <v>0</v>
      </c>
      <c r="M40" s="256"/>
      <c r="N40" s="218">
        <v>0</v>
      </c>
      <c r="O40" s="18"/>
      <c r="P40" s="15"/>
    </row>
    <row r="41" spans="1:16" ht="12.75" customHeight="1">
      <c r="A41" s="219"/>
      <c r="B41" s="219"/>
      <c r="C41" s="219"/>
      <c r="D41" s="19" t="s">
        <v>72</v>
      </c>
      <c r="E41" s="218">
        <v>0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56">
        <v>0</v>
      </c>
      <c r="M41" s="256"/>
      <c r="N41" s="218">
        <f>N39</f>
        <v>0</v>
      </c>
      <c r="O41" s="18"/>
      <c r="P41" s="15"/>
    </row>
    <row r="42" spans="1:16" ht="57.75" customHeight="1">
      <c r="A42" s="219" t="s">
        <v>114</v>
      </c>
      <c r="B42" s="219">
        <v>750</v>
      </c>
      <c r="C42" s="219">
        <v>75020</v>
      </c>
      <c r="D42" s="21" t="s">
        <v>116</v>
      </c>
      <c r="E42" s="218">
        <v>5616775</v>
      </c>
      <c r="F42" s="218">
        <f>F44</f>
        <v>4634852</v>
      </c>
      <c r="G42" s="218">
        <v>2134852</v>
      </c>
      <c r="H42" s="218">
        <v>0</v>
      </c>
      <c r="I42" s="218">
        <v>0</v>
      </c>
      <c r="J42" s="218">
        <v>0</v>
      </c>
      <c r="K42" s="218">
        <v>0</v>
      </c>
      <c r="L42" s="259" t="s">
        <v>420</v>
      </c>
      <c r="M42" s="259"/>
      <c r="N42" s="218">
        <v>0</v>
      </c>
      <c r="O42" s="18" t="s">
        <v>74</v>
      </c>
      <c r="P42" s="15"/>
    </row>
    <row r="43" spans="1:16" ht="12.75" customHeight="1">
      <c r="A43" s="219"/>
      <c r="B43" s="219"/>
      <c r="C43" s="219"/>
      <c r="D43" s="19" t="s">
        <v>73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218">
        <v>0</v>
      </c>
      <c r="K43" s="218">
        <v>0</v>
      </c>
      <c r="L43" s="256">
        <v>0</v>
      </c>
      <c r="M43" s="256"/>
      <c r="N43" s="218">
        <f>N42</f>
        <v>0</v>
      </c>
      <c r="O43" s="18"/>
      <c r="P43" s="15"/>
    </row>
    <row r="44" spans="1:16" ht="12.75" customHeight="1">
      <c r="A44" s="219"/>
      <c r="B44" s="219"/>
      <c r="C44" s="219"/>
      <c r="D44" s="19" t="s">
        <v>72</v>
      </c>
      <c r="E44" s="218">
        <f>E42</f>
        <v>5616775</v>
      </c>
      <c r="F44" s="218">
        <f>G44+J44+L44+N44</f>
        <v>4634852</v>
      </c>
      <c r="G44" s="218">
        <f>G42</f>
        <v>2134852</v>
      </c>
      <c r="H44" s="218">
        <v>0</v>
      </c>
      <c r="I44" s="218">
        <v>0</v>
      </c>
      <c r="J44" s="218">
        <v>0</v>
      </c>
      <c r="K44" s="218">
        <v>0</v>
      </c>
      <c r="L44" s="256">
        <v>2500000</v>
      </c>
      <c r="M44" s="256"/>
      <c r="N44" s="218">
        <v>0</v>
      </c>
      <c r="O44" s="18"/>
      <c r="P44" s="15"/>
    </row>
    <row r="45" spans="1:16" ht="90.75" customHeight="1">
      <c r="A45" s="219" t="s">
        <v>110</v>
      </c>
      <c r="B45" s="219">
        <v>801</v>
      </c>
      <c r="C45" s="219">
        <v>80195</v>
      </c>
      <c r="D45" s="19" t="s">
        <v>113</v>
      </c>
      <c r="E45" s="218">
        <v>1032372</v>
      </c>
      <c r="F45" s="218">
        <v>194832</v>
      </c>
      <c r="G45" s="218">
        <v>0</v>
      </c>
      <c r="H45" s="218">
        <v>0</v>
      </c>
      <c r="I45" s="218">
        <v>0</v>
      </c>
      <c r="J45" s="218">
        <v>0</v>
      </c>
      <c r="K45" s="218">
        <v>0</v>
      </c>
      <c r="L45" s="259" t="s">
        <v>112</v>
      </c>
      <c r="M45" s="259"/>
      <c r="N45" s="218">
        <v>0</v>
      </c>
      <c r="O45" s="35" t="s">
        <v>111</v>
      </c>
      <c r="P45" s="15"/>
    </row>
    <row r="46" spans="1:16" ht="12.75" customHeight="1">
      <c r="A46" s="219"/>
      <c r="B46" s="219"/>
      <c r="C46" s="219"/>
      <c r="D46" s="19" t="s">
        <v>73</v>
      </c>
      <c r="E46" s="218">
        <v>1032372</v>
      </c>
      <c r="F46" s="218">
        <f>F45</f>
        <v>194832</v>
      </c>
      <c r="G46" s="218">
        <f>G45</f>
        <v>0</v>
      </c>
      <c r="H46" s="218">
        <v>0</v>
      </c>
      <c r="I46" s="218">
        <v>0</v>
      </c>
      <c r="J46" s="218">
        <v>0</v>
      </c>
      <c r="K46" s="218">
        <v>0</v>
      </c>
      <c r="L46" s="256">
        <v>194832</v>
      </c>
      <c r="M46" s="256"/>
      <c r="N46" s="218">
        <f>N45</f>
        <v>0</v>
      </c>
      <c r="O46" s="18"/>
      <c r="P46" s="15"/>
    </row>
    <row r="47" spans="1:16" ht="12.75" customHeight="1">
      <c r="A47" s="219"/>
      <c r="B47" s="219"/>
      <c r="C47" s="219"/>
      <c r="D47" s="19" t="s">
        <v>72</v>
      </c>
      <c r="E47" s="218">
        <v>0</v>
      </c>
      <c r="F47" s="218">
        <v>0</v>
      </c>
      <c r="G47" s="218">
        <v>0</v>
      </c>
      <c r="H47" s="218">
        <v>0</v>
      </c>
      <c r="I47" s="218">
        <v>0</v>
      </c>
      <c r="J47" s="218">
        <v>0</v>
      </c>
      <c r="K47" s="218">
        <v>0</v>
      </c>
      <c r="L47" s="256">
        <v>0</v>
      </c>
      <c r="M47" s="256"/>
      <c r="N47" s="218">
        <v>0</v>
      </c>
      <c r="O47" s="18"/>
      <c r="P47" s="15"/>
    </row>
    <row r="48" spans="1:16" ht="60.75" customHeight="1">
      <c r="A48" s="219" t="s">
        <v>108</v>
      </c>
      <c r="B48" s="219">
        <v>851</v>
      </c>
      <c r="C48" s="219">
        <v>85111</v>
      </c>
      <c r="D48" s="19" t="s">
        <v>109</v>
      </c>
      <c r="E48" s="218">
        <v>1267956</v>
      </c>
      <c r="F48" s="218">
        <v>1111992</v>
      </c>
      <c r="G48" s="218">
        <v>1111992</v>
      </c>
      <c r="H48" s="218"/>
      <c r="I48" s="218"/>
      <c r="J48" s="218"/>
      <c r="K48" s="218"/>
      <c r="L48" s="259" t="s">
        <v>82</v>
      </c>
      <c r="M48" s="259"/>
      <c r="N48" s="218"/>
      <c r="O48" s="18" t="s">
        <v>74</v>
      </c>
      <c r="P48" s="15"/>
    </row>
    <row r="49" spans="1:16" ht="12.75" customHeight="1">
      <c r="A49" s="219"/>
      <c r="B49" s="219"/>
      <c r="C49" s="219"/>
      <c r="D49" s="19" t="s">
        <v>73</v>
      </c>
      <c r="E49" s="218">
        <v>0</v>
      </c>
      <c r="F49" s="218">
        <f>G49+J49++L49+N49</f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56">
        <v>0</v>
      </c>
      <c r="M49" s="256"/>
      <c r="N49" s="218">
        <v>0</v>
      </c>
      <c r="O49" s="18"/>
      <c r="P49" s="15"/>
    </row>
    <row r="50" spans="1:16" ht="12.75" customHeight="1">
      <c r="A50" s="219"/>
      <c r="B50" s="219"/>
      <c r="C50" s="219"/>
      <c r="D50" s="19" t="s">
        <v>72</v>
      </c>
      <c r="E50" s="218">
        <f aca="true" t="shared" si="0" ref="E50:K50">SUM(E48)</f>
        <v>1267956</v>
      </c>
      <c r="F50" s="218">
        <f t="shared" si="0"/>
        <v>1111992</v>
      </c>
      <c r="G50" s="218">
        <f t="shared" si="0"/>
        <v>1111992</v>
      </c>
      <c r="H50" s="218">
        <f t="shared" si="0"/>
        <v>0</v>
      </c>
      <c r="I50" s="218">
        <f t="shared" si="0"/>
        <v>0</v>
      </c>
      <c r="J50" s="218">
        <f t="shared" si="0"/>
        <v>0</v>
      </c>
      <c r="K50" s="218">
        <f t="shared" si="0"/>
        <v>0</v>
      </c>
      <c r="L50" s="256">
        <v>0</v>
      </c>
      <c r="M50" s="256"/>
      <c r="N50" s="218">
        <f>SUM(N48)</f>
        <v>0</v>
      </c>
      <c r="O50" s="34">
        <f>SUM(O48)</f>
        <v>0</v>
      </c>
      <c r="P50" s="15"/>
    </row>
    <row r="51" spans="1:16" ht="56.25" customHeight="1">
      <c r="A51" s="219" t="s">
        <v>106</v>
      </c>
      <c r="B51" s="219">
        <v>851</v>
      </c>
      <c r="C51" s="219">
        <v>85195</v>
      </c>
      <c r="D51" s="33" t="s">
        <v>107</v>
      </c>
      <c r="E51" s="218">
        <v>3843579.45</v>
      </c>
      <c r="F51" s="218">
        <f>SUM(F52:F53)</f>
        <v>3403593.45</v>
      </c>
      <c r="G51" s="218">
        <v>2649954.58</v>
      </c>
      <c r="H51" s="218">
        <v>749952.45</v>
      </c>
      <c r="I51" s="218">
        <v>0</v>
      </c>
      <c r="J51" s="218">
        <v>0</v>
      </c>
      <c r="K51" s="218">
        <v>0</v>
      </c>
      <c r="L51" s="259" t="s">
        <v>432</v>
      </c>
      <c r="M51" s="259"/>
      <c r="N51" s="218">
        <v>0</v>
      </c>
      <c r="O51" s="18" t="s">
        <v>74</v>
      </c>
      <c r="P51" s="15"/>
    </row>
    <row r="52" spans="1:16" ht="12.75" customHeight="1">
      <c r="A52" s="219"/>
      <c r="B52" s="219"/>
      <c r="C52" s="219"/>
      <c r="D52" s="19" t="s">
        <v>73</v>
      </c>
      <c r="E52" s="218">
        <v>0</v>
      </c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0</v>
      </c>
      <c r="L52" s="256">
        <v>0</v>
      </c>
      <c r="M52" s="256"/>
      <c r="N52" s="218">
        <v>0</v>
      </c>
      <c r="O52" s="18"/>
      <c r="P52" s="15"/>
    </row>
    <row r="53" spans="1:16" ht="12.75" customHeight="1">
      <c r="A53" s="219"/>
      <c r="B53" s="219"/>
      <c r="C53" s="219"/>
      <c r="D53" s="19" t="s">
        <v>72</v>
      </c>
      <c r="E53" s="218">
        <f>E51</f>
        <v>3843579.45</v>
      </c>
      <c r="F53" s="218">
        <f>SUM(G53+H53+L53)</f>
        <v>3403593.45</v>
      </c>
      <c r="G53" s="218">
        <f>G51</f>
        <v>2649954.58</v>
      </c>
      <c r="H53" s="218">
        <f>H51</f>
        <v>749952.45</v>
      </c>
      <c r="I53" s="218">
        <v>0</v>
      </c>
      <c r="J53" s="218">
        <v>0</v>
      </c>
      <c r="K53" s="218">
        <v>0</v>
      </c>
      <c r="L53" s="256">
        <v>3686.42</v>
      </c>
      <c r="M53" s="256"/>
      <c r="N53" s="218">
        <f>N51</f>
        <v>0</v>
      </c>
      <c r="O53" s="18"/>
      <c r="P53" s="15"/>
    </row>
    <row r="54" spans="1:16" ht="80.25" customHeight="1">
      <c r="A54" s="25" t="s">
        <v>103</v>
      </c>
      <c r="B54" s="32">
        <v>851</v>
      </c>
      <c r="C54" s="32">
        <v>85195</v>
      </c>
      <c r="D54" s="31" t="s">
        <v>105</v>
      </c>
      <c r="E54" s="30">
        <v>137300</v>
      </c>
      <c r="F54" s="30">
        <v>2000</v>
      </c>
      <c r="G54" s="30">
        <v>2000</v>
      </c>
      <c r="H54" s="23">
        <v>0</v>
      </c>
      <c r="I54" s="23">
        <v>0</v>
      </c>
      <c r="J54" s="23">
        <v>0</v>
      </c>
      <c r="K54" s="23">
        <v>0</v>
      </c>
      <c r="L54" s="264" t="s">
        <v>104</v>
      </c>
      <c r="M54" s="265"/>
      <c r="N54" s="23">
        <v>0</v>
      </c>
      <c r="O54" s="22" t="s">
        <v>74</v>
      </c>
      <c r="P54" s="15"/>
    </row>
    <row r="55" spans="1:16" ht="12.75">
      <c r="A55" s="25"/>
      <c r="B55" s="25"/>
      <c r="C55" s="25"/>
      <c r="D55" s="24" t="s">
        <v>73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9">
        <v>0</v>
      </c>
      <c r="M55" s="28"/>
      <c r="N55" s="27">
        <v>0</v>
      </c>
      <c r="O55" s="26"/>
      <c r="P55" s="15"/>
    </row>
    <row r="56" spans="1:16" ht="12.75">
      <c r="A56" s="25"/>
      <c r="B56" s="25"/>
      <c r="C56" s="25"/>
      <c r="D56" s="24" t="s">
        <v>72</v>
      </c>
      <c r="E56" s="23">
        <v>137300</v>
      </c>
      <c r="F56" s="23">
        <v>2000</v>
      </c>
      <c r="G56" s="23">
        <v>2000</v>
      </c>
      <c r="H56" s="23"/>
      <c r="I56" s="23"/>
      <c r="J56" s="23"/>
      <c r="K56" s="23"/>
      <c r="L56" s="220"/>
      <c r="M56" s="221"/>
      <c r="N56" s="23"/>
      <c r="O56" s="22"/>
      <c r="P56" s="15"/>
    </row>
    <row r="57" spans="1:16" ht="56.25">
      <c r="A57" s="25" t="s">
        <v>100</v>
      </c>
      <c r="B57" s="32">
        <v>852</v>
      </c>
      <c r="C57" s="32">
        <v>85202</v>
      </c>
      <c r="D57" s="232" t="s">
        <v>425</v>
      </c>
      <c r="E57" s="30">
        <v>17740</v>
      </c>
      <c r="F57" s="30">
        <v>0</v>
      </c>
      <c r="G57" s="30">
        <v>0</v>
      </c>
      <c r="H57" s="23">
        <v>0</v>
      </c>
      <c r="I57" s="23">
        <v>0</v>
      </c>
      <c r="J57" s="23">
        <v>0</v>
      </c>
      <c r="K57" s="23">
        <v>0</v>
      </c>
      <c r="L57" s="264" t="s">
        <v>104</v>
      </c>
      <c r="M57" s="265"/>
      <c r="N57" s="23">
        <v>0</v>
      </c>
      <c r="O57" s="22" t="s">
        <v>423</v>
      </c>
      <c r="P57" s="15"/>
    </row>
    <row r="58" spans="1:16" ht="12.75">
      <c r="A58" s="25"/>
      <c r="B58" s="25"/>
      <c r="C58" s="25"/>
      <c r="D58" s="24" t="s">
        <v>73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9">
        <v>0</v>
      </c>
      <c r="M58" s="28"/>
      <c r="N58" s="27">
        <v>0</v>
      </c>
      <c r="O58" s="26"/>
      <c r="P58" s="15"/>
    </row>
    <row r="59" spans="1:16" ht="12.75">
      <c r="A59" s="25"/>
      <c r="B59" s="25"/>
      <c r="C59" s="25"/>
      <c r="D59" s="24" t="s">
        <v>72</v>
      </c>
      <c r="E59" s="23">
        <v>17740</v>
      </c>
      <c r="F59" s="23">
        <v>0</v>
      </c>
      <c r="G59" s="23">
        <v>0</v>
      </c>
      <c r="H59" s="23"/>
      <c r="I59" s="23"/>
      <c r="J59" s="23"/>
      <c r="K59" s="23"/>
      <c r="L59" s="220"/>
      <c r="M59" s="221"/>
      <c r="N59" s="23"/>
      <c r="O59" s="22"/>
      <c r="P59" s="15"/>
    </row>
    <row r="60" spans="1:16" ht="78.75">
      <c r="A60" s="25" t="s">
        <v>96</v>
      </c>
      <c r="B60" s="32">
        <v>852</v>
      </c>
      <c r="C60" s="32">
        <v>85202</v>
      </c>
      <c r="D60" s="232" t="s">
        <v>431</v>
      </c>
      <c r="E60" s="30">
        <v>100000</v>
      </c>
      <c r="F60" s="30">
        <v>75000</v>
      </c>
      <c r="G60" s="30">
        <v>75000</v>
      </c>
      <c r="H60" s="23">
        <v>0</v>
      </c>
      <c r="I60" s="23">
        <v>0</v>
      </c>
      <c r="J60" s="23">
        <v>0</v>
      </c>
      <c r="K60" s="23">
        <v>0</v>
      </c>
      <c r="L60" s="264" t="s">
        <v>104</v>
      </c>
      <c r="M60" s="265"/>
      <c r="N60" s="23">
        <v>0</v>
      </c>
      <c r="O60" s="22" t="s">
        <v>427</v>
      </c>
      <c r="P60" s="15"/>
    </row>
    <row r="61" spans="1:16" ht="12.75">
      <c r="A61" s="25"/>
      <c r="B61" s="25"/>
      <c r="C61" s="25"/>
      <c r="D61" s="24" t="s">
        <v>73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9">
        <v>0</v>
      </c>
      <c r="M61" s="28"/>
      <c r="N61" s="27">
        <v>0</v>
      </c>
      <c r="O61" s="26"/>
      <c r="P61" s="15"/>
    </row>
    <row r="62" spans="1:16" ht="12.75">
      <c r="A62" s="25"/>
      <c r="B62" s="25"/>
      <c r="C62" s="25"/>
      <c r="D62" s="24" t="s">
        <v>72</v>
      </c>
      <c r="E62" s="23">
        <v>100000</v>
      </c>
      <c r="F62" s="23">
        <v>75000</v>
      </c>
      <c r="G62" s="23">
        <v>75000</v>
      </c>
      <c r="H62" s="23"/>
      <c r="I62" s="23"/>
      <c r="J62" s="23"/>
      <c r="K62" s="23"/>
      <c r="L62" s="220"/>
      <c r="M62" s="221"/>
      <c r="N62" s="23"/>
      <c r="O62" s="22"/>
      <c r="P62" s="15"/>
    </row>
    <row r="63" spans="1:16" ht="63">
      <c r="A63" s="25" t="s">
        <v>92</v>
      </c>
      <c r="B63" s="32">
        <v>852</v>
      </c>
      <c r="C63" s="32">
        <v>85203</v>
      </c>
      <c r="D63" s="232" t="s">
        <v>220</v>
      </c>
      <c r="E63" s="30">
        <v>120059</v>
      </c>
      <c r="F63" s="30">
        <v>9878</v>
      </c>
      <c r="G63" s="30">
        <v>9878</v>
      </c>
      <c r="H63" s="23">
        <v>0</v>
      </c>
      <c r="I63" s="23">
        <v>0</v>
      </c>
      <c r="J63" s="23">
        <v>0</v>
      </c>
      <c r="K63" s="23">
        <v>0</v>
      </c>
      <c r="L63" s="264" t="s">
        <v>104</v>
      </c>
      <c r="M63" s="265"/>
      <c r="N63" s="23">
        <v>0</v>
      </c>
      <c r="O63" s="22" t="s">
        <v>428</v>
      </c>
      <c r="P63" s="15"/>
    </row>
    <row r="64" spans="1:16" ht="12.75">
      <c r="A64" s="25"/>
      <c r="B64" s="25"/>
      <c r="C64" s="25"/>
      <c r="D64" s="24" t="s">
        <v>73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9">
        <v>0</v>
      </c>
      <c r="M64" s="28"/>
      <c r="N64" s="27">
        <v>0</v>
      </c>
      <c r="O64" s="26"/>
      <c r="P64" s="15"/>
    </row>
    <row r="65" spans="1:16" ht="12.75">
      <c r="A65" s="25"/>
      <c r="B65" s="25"/>
      <c r="C65" s="25"/>
      <c r="D65" s="24" t="s">
        <v>72</v>
      </c>
      <c r="E65" s="23">
        <v>120059</v>
      </c>
      <c r="F65" s="23">
        <v>9878</v>
      </c>
      <c r="G65" s="23">
        <v>9878</v>
      </c>
      <c r="H65" s="23"/>
      <c r="I65" s="23"/>
      <c r="J65" s="23"/>
      <c r="K65" s="23"/>
      <c r="L65" s="220"/>
      <c r="M65" s="221"/>
      <c r="N65" s="23"/>
      <c r="O65" s="22"/>
      <c r="P65" s="15"/>
    </row>
    <row r="66" spans="1:16" ht="63" customHeight="1">
      <c r="A66" s="219" t="s">
        <v>89</v>
      </c>
      <c r="B66" s="219">
        <v>852</v>
      </c>
      <c r="C66" s="219">
        <v>85295</v>
      </c>
      <c r="D66" s="19" t="s">
        <v>102</v>
      </c>
      <c r="E66" s="218">
        <f>SUM(E67:E68)</f>
        <v>537077</v>
      </c>
      <c r="F66" s="218">
        <f>F67</f>
        <v>198000</v>
      </c>
      <c r="G66" s="218">
        <v>198000</v>
      </c>
      <c r="H66" s="218">
        <v>0</v>
      </c>
      <c r="I66" s="218">
        <v>0</v>
      </c>
      <c r="J66" s="218">
        <v>0</v>
      </c>
      <c r="K66" s="218">
        <v>0</v>
      </c>
      <c r="L66" s="259" t="s">
        <v>98</v>
      </c>
      <c r="M66" s="259"/>
      <c r="N66" s="218">
        <v>0</v>
      </c>
      <c r="O66" s="18" t="s">
        <v>101</v>
      </c>
      <c r="P66" s="15"/>
    </row>
    <row r="67" spans="1:16" ht="12.75" customHeight="1">
      <c r="A67" s="219"/>
      <c r="B67" s="219"/>
      <c r="C67" s="219"/>
      <c r="D67" s="19" t="s">
        <v>73</v>
      </c>
      <c r="E67" s="218">
        <v>537077</v>
      </c>
      <c r="F67" s="218">
        <f>G67+J67+L67+N67</f>
        <v>198000</v>
      </c>
      <c r="G67" s="218">
        <f>G66</f>
        <v>198000</v>
      </c>
      <c r="H67" s="218">
        <v>0</v>
      </c>
      <c r="I67" s="218">
        <v>0</v>
      </c>
      <c r="J67" s="218">
        <v>0</v>
      </c>
      <c r="K67" s="218">
        <v>0</v>
      </c>
      <c r="L67" s="256">
        <v>0</v>
      </c>
      <c r="M67" s="256"/>
      <c r="N67" s="218">
        <f>N66</f>
        <v>0</v>
      </c>
      <c r="O67" s="18"/>
      <c r="P67" s="15"/>
    </row>
    <row r="68" spans="1:16" ht="12.75" customHeight="1">
      <c r="A68" s="219"/>
      <c r="B68" s="219"/>
      <c r="C68" s="219"/>
      <c r="D68" s="19" t="s">
        <v>72</v>
      </c>
      <c r="E68" s="218">
        <v>0</v>
      </c>
      <c r="F68" s="218">
        <v>0</v>
      </c>
      <c r="G68" s="218">
        <v>0</v>
      </c>
      <c r="H68" s="218">
        <v>0</v>
      </c>
      <c r="I68" s="218">
        <v>0</v>
      </c>
      <c r="J68" s="218">
        <v>0</v>
      </c>
      <c r="K68" s="218">
        <v>0</v>
      </c>
      <c r="L68" s="256">
        <v>0</v>
      </c>
      <c r="M68" s="256"/>
      <c r="N68" s="218">
        <v>0</v>
      </c>
      <c r="O68" s="18"/>
      <c r="P68" s="15"/>
    </row>
    <row r="69" spans="1:16" ht="71.25" customHeight="1">
      <c r="A69" s="219" t="s">
        <v>86</v>
      </c>
      <c r="B69" s="219">
        <v>852</v>
      </c>
      <c r="C69" s="219">
        <v>85295</v>
      </c>
      <c r="D69" s="19" t="s">
        <v>99</v>
      </c>
      <c r="E69" s="218">
        <f>SUM(E70:E71)</f>
        <v>770057</v>
      </c>
      <c r="F69" s="218">
        <f>SUM(F70:F71)</f>
        <v>237600</v>
      </c>
      <c r="G69" s="218">
        <f>SUM(G70:G71)</f>
        <v>237600</v>
      </c>
      <c r="H69" s="218">
        <v>0</v>
      </c>
      <c r="I69" s="218">
        <v>0</v>
      </c>
      <c r="J69" s="218">
        <v>0</v>
      </c>
      <c r="K69" s="218">
        <v>0</v>
      </c>
      <c r="L69" s="259" t="s">
        <v>98</v>
      </c>
      <c r="M69" s="259"/>
      <c r="N69" s="218">
        <v>0</v>
      </c>
      <c r="O69" s="18" t="s">
        <v>97</v>
      </c>
      <c r="P69" s="15"/>
    </row>
    <row r="70" spans="1:16" ht="12.75" customHeight="1">
      <c r="A70" s="219"/>
      <c r="B70" s="219"/>
      <c r="C70" s="219"/>
      <c r="D70" s="19" t="s">
        <v>73</v>
      </c>
      <c r="E70" s="218">
        <v>770057</v>
      </c>
      <c r="F70" s="218">
        <f>G70+J70+L70+N70</f>
        <v>237600</v>
      </c>
      <c r="G70" s="218">
        <v>237600</v>
      </c>
      <c r="H70" s="218">
        <v>0</v>
      </c>
      <c r="I70" s="218">
        <v>0</v>
      </c>
      <c r="J70" s="218">
        <v>0</v>
      </c>
      <c r="K70" s="218">
        <v>0</v>
      </c>
      <c r="L70" s="256">
        <v>0</v>
      </c>
      <c r="M70" s="256"/>
      <c r="N70" s="218">
        <f>N69</f>
        <v>0</v>
      </c>
      <c r="O70" s="18"/>
      <c r="P70" s="15"/>
    </row>
    <row r="71" spans="1:16" ht="12.75" customHeight="1">
      <c r="A71" s="219"/>
      <c r="B71" s="219"/>
      <c r="C71" s="219"/>
      <c r="D71" s="19" t="s">
        <v>72</v>
      </c>
      <c r="E71" s="218">
        <v>0</v>
      </c>
      <c r="F71" s="218">
        <f>G71+J71+L71+N71</f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56">
        <v>0</v>
      </c>
      <c r="M71" s="256"/>
      <c r="N71" s="218">
        <v>0</v>
      </c>
      <c r="O71" s="18"/>
      <c r="P71" s="15"/>
    </row>
    <row r="72" spans="1:16" ht="45" customHeight="1">
      <c r="A72" s="219" t="s">
        <v>84</v>
      </c>
      <c r="B72" s="219">
        <v>852</v>
      </c>
      <c r="C72" s="219">
        <v>85295</v>
      </c>
      <c r="D72" s="19" t="s">
        <v>95</v>
      </c>
      <c r="E72" s="218">
        <f>SUM(E73:E74)</f>
        <v>1944543.6</v>
      </c>
      <c r="F72" s="218">
        <f>SUM(F73:F74)</f>
        <v>269433</v>
      </c>
      <c r="G72" s="218">
        <f>SUM(G73:G74)</f>
        <v>204153</v>
      </c>
      <c r="H72" s="218">
        <v>0</v>
      </c>
      <c r="I72" s="218">
        <v>0</v>
      </c>
      <c r="J72" s="218">
        <v>0</v>
      </c>
      <c r="K72" s="218">
        <v>0</v>
      </c>
      <c r="L72" s="259" t="s">
        <v>94</v>
      </c>
      <c r="M72" s="259"/>
      <c r="N72" s="218">
        <v>0</v>
      </c>
      <c r="O72" s="18" t="s">
        <v>93</v>
      </c>
      <c r="P72" s="15"/>
    </row>
    <row r="73" spans="1:16" ht="12.75" customHeight="1">
      <c r="A73" s="219"/>
      <c r="B73" s="219"/>
      <c r="C73" s="219"/>
      <c r="D73" s="19" t="s">
        <v>73</v>
      </c>
      <c r="E73" s="218">
        <v>1785291</v>
      </c>
      <c r="F73" s="218">
        <f>G73+J73+L73+N73</f>
        <v>269433</v>
      </c>
      <c r="G73" s="218">
        <v>204153</v>
      </c>
      <c r="H73" s="218">
        <v>0</v>
      </c>
      <c r="I73" s="218">
        <v>0</v>
      </c>
      <c r="J73" s="218">
        <v>0</v>
      </c>
      <c r="K73" s="218">
        <v>0</v>
      </c>
      <c r="L73" s="256">
        <v>65280</v>
      </c>
      <c r="M73" s="256"/>
      <c r="N73" s="218">
        <f>N72</f>
        <v>0</v>
      </c>
      <c r="O73" s="18"/>
      <c r="P73" s="15"/>
    </row>
    <row r="74" spans="1:16" ht="12.75" customHeight="1">
      <c r="A74" s="219"/>
      <c r="B74" s="219"/>
      <c r="C74" s="219"/>
      <c r="D74" s="19" t="s">
        <v>72</v>
      </c>
      <c r="E74" s="218">
        <v>159252.6</v>
      </c>
      <c r="F74" s="218">
        <f>G74+J74+L74+N74</f>
        <v>0</v>
      </c>
      <c r="G74" s="218">
        <v>0</v>
      </c>
      <c r="H74" s="218">
        <v>0</v>
      </c>
      <c r="I74" s="218">
        <v>0</v>
      </c>
      <c r="J74" s="218">
        <v>0</v>
      </c>
      <c r="K74" s="218">
        <v>0</v>
      </c>
      <c r="L74" s="256">
        <v>0</v>
      </c>
      <c r="M74" s="256"/>
      <c r="N74" s="218">
        <v>0</v>
      </c>
      <c r="O74" s="18"/>
      <c r="P74" s="15"/>
    </row>
    <row r="75" spans="1:16" ht="63" customHeight="1">
      <c r="A75" s="25" t="s">
        <v>81</v>
      </c>
      <c r="B75" s="32">
        <v>853</v>
      </c>
      <c r="C75" s="32">
        <v>85311</v>
      </c>
      <c r="D75" s="31" t="s">
        <v>426</v>
      </c>
      <c r="E75" s="30">
        <v>41860</v>
      </c>
      <c r="F75" s="30">
        <v>0</v>
      </c>
      <c r="G75" s="30">
        <v>0</v>
      </c>
      <c r="H75" s="23">
        <v>0</v>
      </c>
      <c r="I75" s="23">
        <v>0</v>
      </c>
      <c r="J75" s="23">
        <v>0</v>
      </c>
      <c r="K75" s="23">
        <v>0</v>
      </c>
      <c r="L75" s="264" t="s">
        <v>104</v>
      </c>
      <c r="M75" s="265"/>
      <c r="N75" s="23">
        <v>0</v>
      </c>
      <c r="O75" s="22" t="s">
        <v>423</v>
      </c>
      <c r="P75" s="15"/>
    </row>
    <row r="76" spans="1:16" ht="12.75" customHeight="1">
      <c r="A76" s="25"/>
      <c r="B76" s="25"/>
      <c r="C76" s="25"/>
      <c r="D76" s="24" t="s">
        <v>73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9">
        <v>0</v>
      </c>
      <c r="M76" s="28"/>
      <c r="N76" s="27">
        <v>0</v>
      </c>
      <c r="O76" s="26"/>
      <c r="P76" s="15"/>
    </row>
    <row r="77" spans="1:16" ht="12.75" customHeight="1">
      <c r="A77" s="25"/>
      <c r="B77" s="25"/>
      <c r="C77" s="25"/>
      <c r="D77" s="24" t="s">
        <v>72</v>
      </c>
      <c r="E77" s="23">
        <v>41860</v>
      </c>
      <c r="F77" s="23">
        <v>0</v>
      </c>
      <c r="G77" s="23">
        <v>0</v>
      </c>
      <c r="H77" s="23"/>
      <c r="I77" s="23"/>
      <c r="J77" s="23"/>
      <c r="K77" s="23"/>
      <c r="L77" s="220"/>
      <c r="M77" s="221"/>
      <c r="N77" s="23"/>
      <c r="O77" s="22"/>
      <c r="P77" s="15"/>
    </row>
    <row r="78" spans="1:16" ht="45.75" customHeight="1">
      <c r="A78" s="219" t="s">
        <v>79</v>
      </c>
      <c r="B78" s="219">
        <v>853</v>
      </c>
      <c r="C78" s="219">
        <v>85395</v>
      </c>
      <c r="D78" s="19" t="s">
        <v>91</v>
      </c>
      <c r="E78" s="218">
        <f>SUM(E79:E80)</f>
        <v>248285</v>
      </c>
      <c r="F78" s="218">
        <f>SUM(F79:F80)</f>
        <v>248285</v>
      </c>
      <c r="G78" s="218">
        <v>50725</v>
      </c>
      <c r="H78" s="218">
        <f>SUM(H79:H80)</f>
        <v>177804</v>
      </c>
      <c r="I78" s="218">
        <v>0</v>
      </c>
      <c r="J78" s="218">
        <v>0</v>
      </c>
      <c r="K78" s="218">
        <v>0</v>
      </c>
      <c r="L78" s="259" t="s">
        <v>90</v>
      </c>
      <c r="M78" s="259"/>
      <c r="N78" s="218">
        <v>16650</v>
      </c>
      <c r="O78" s="18" t="s">
        <v>74</v>
      </c>
      <c r="P78" s="15"/>
    </row>
    <row r="79" spans="1:16" ht="12.75" customHeight="1">
      <c r="A79" s="219"/>
      <c r="B79" s="219"/>
      <c r="C79" s="219"/>
      <c r="D79" s="19" t="s">
        <v>73</v>
      </c>
      <c r="E79" s="218">
        <v>37336</v>
      </c>
      <c r="F79" s="218">
        <f>G79+J79+L79+N79+H79</f>
        <v>37336</v>
      </c>
      <c r="G79" s="218">
        <v>4725</v>
      </c>
      <c r="H79" s="218">
        <v>23061</v>
      </c>
      <c r="I79" s="218">
        <v>0</v>
      </c>
      <c r="J79" s="218">
        <v>0</v>
      </c>
      <c r="K79" s="218">
        <v>0</v>
      </c>
      <c r="L79" s="256">
        <v>1502</v>
      </c>
      <c r="M79" s="256"/>
      <c r="N79" s="218">
        <v>8048</v>
      </c>
      <c r="O79" s="18"/>
      <c r="P79" s="15"/>
    </row>
    <row r="80" spans="1:16" ht="12.75" customHeight="1">
      <c r="A80" s="219"/>
      <c r="B80" s="219"/>
      <c r="C80" s="219"/>
      <c r="D80" s="19" t="s">
        <v>72</v>
      </c>
      <c r="E80" s="218">
        <v>210949</v>
      </c>
      <c r="F80" s="218">
        <f>G80+J80+L80+N80+H80</f>
        <v>210949</v>
      </c>
      <c r="G80" s="218">
        <v>46000</v>
      </c>
      <c r="H80" s="218">
        <v>154743</v>
      </c>
      <c r="I80" s="218">
        <v>0</v>
      </c>
      <c r="J80" s="218">
        <v>0</v>
      </c>
      <c r="K80" s="218">
        <v>0</v>
      </c>
      <c r="L80" s="256">
        <v>1604</v>
      </c>
      <c r="M80" s="256"/>
      <c r="N80" s="218">
        <v>8602</v>
      </c>
      <c r="O80" s="18"/>
      <c r="P80" s="15"/>
    </row>
    <row r="81" spans="1:16" ht="86.25" customHeight="1">
      <c r="A81" s="219" t="s">
        <v>77</v>
      </c>
      <c r="B81" s="219">
        <v>855</v>
      </c>
      <c r="C81" s="219">
        <v>85510</v>
      </c>
      <c r="D81" s="21" t="s">
        <v>88</v>
      </c>
      <c r="E81" s="218">
        <v>4459184.62</v>
      </c>
      <c r="F81" s="218">
        <f>F83</f>
        <v>2414174.31</v>
      </c>
      <c r="G81" s="218">
        <v>723726</v>
      </c>
      <c r="H81" s="218">
        <v>0</v>
      </c>
      <c r="I81" s="218">
        <v>0</v>
      </c>
      <c r="J81" s="218">
        <v>0</v>
      </c>
      <c r="K81" s="218">
        <v>0</v>
      </c>
      <c r="L81" s="259" t="s">
        <v>87</v>
      </c>
      <c r="M81" s="259"/>
      <c r="N81" s="218">
        <v>0</v>
      </c>
      <c r="O81" s="18" t="s">
        <v>74</v>
      </c>
      <c r="P81" s="15"/>
    </row>
    <row r="82" spans="1:16" ht="12.75" customHeight="1">
      <c r="A82" s="219"/>
      <c r="B82" s="219"/>
      <c r="C82" s="219"/>
      <c r="D82" s="19" t="s">
        <v>73</v>
      </c>
      <c r="E82" s="218">
        <v>0</v>
      </c>
      <c r="F82" s="218">
        <v>0</v>
      </c>
      <c r="G82" s="218">
        <v>0</v>
      </c>
      <c r="H82" s="218">
        <v>0</v>
      </c>
      <c r="I82" s="218">
        <v>0</v>
      </c>
      <c r="J82" s="218">
        <v>0</v>
      </c>
      <c r="K82" s="218">
        <v>0</v>
      </c>
      <c r="L82" s="256">
        <v>0</v>
      </c>
      <c r="M82" s="256"/>
      <c r="N82" s="218">
        <v>0</v>
      </c>
      <c r="O82" s="18"/>
      <c r="P82" s="15"/>
    </row>
    <row r="83" spans="1:16" ht="12.75" customHeight="1">
      <c r="A83" s="219"/>
      <c r="B83" s="219"/>
      <c r="C83" s="219"/>
      <c r="D83" s="19" t="s">
        <v>72</v>
      </c>
      <c r="E83" s="218">
        <f>E81</f>
        <v>4459184.62</v>
      </c>
      <c r="F83" s="218">
        <f>G83+N83+L83</f>
        <v>2414174.31</v>
      </c>
      <c r="G83" s="218">
        <v>723726</v>
      </c>
      <c r="H83" s="218">
        <v>0</v>
      </c>
      <c r="I83" s="218">
        <v>0</v>
      </c>
      <c r="J83" s="218">
        <v>0</v>
      </c>
      <c r="K83" s="218">
        <v>0</v>
      </c>
      <c r="L83" s="256">
        <v>1690448.31</v>
      </c>
      <c r="M83" s="256"/>
      <c r="N83" s="218">
        <f>N81</f>
        <v>0</v>
      </c>
      <c r="O83" s="18"/>
      <c r="P83" s="15"/>
    </row>
    <row r="84" spans="1:16" ht="72.75" customHeight="1">
      <c r="A84" s="219" t="s">
        <v>221</v>
      </c>
      <c r="B84" s="20">
        <v>855</v>
      </c>
      <c r="C84" s="20">
        <v>85510</v>
      </c>
      <c r="D84" s="21" t="s">
        <v>85</v>
      </c>
      <c r="E84" s="218">
        <v>3154827</v>
      </c>
      <c r="F84" s="218">
        <v>4077</v>
      </c>
      <c r="G84" s="218">
        <v>4077</v>
      </c>
      <c r="H84" s="218">
        <v>0</v>
      </c>
      <c r="I84" s="218">
        <v>0</v>
      </c>
      <c r="J84" s="218">
        <v>0</v>
      </c>
      <c r="K84" s="218">
        <v>0</v>
      </c>
      <c r="L84" s="259" t="s">
        <v>82</v>
      </c>
      <c r="M84" s="259"/>
      <c r="N84" s="218">
        <v>0</v>
      </c>
      <c r="O84" s="18" t="s">
        <v>74</v>
      </c>
      <c r="P84" s="15"/>
    </row>
    <row r="85" spans="1:16" ht="12.75" customHeight="1">
      <c r="A85" s="219"/>
      <c r="B85" s="219"/>
      <c r="C85" s="219"/>
      <c r="D85" s="19" t="s">
        <v>73</v>
      </c>
      <c r="E85" s="218">
        <v>0</v>
      </c>
      <c r="F85" s="218">
        <v>0</v>
      </c>
      <c r="G85" s="218">
        <v>0</v>
      </c>
      <c r="H85" s="218">
        <v>0</v>
      </c>
      <c r="I85" s="218">
        <v>0</v>
      </c>
      <c r="J85" s="218">
        <v>0</v>
      </c>
      <c r="K85" s="218">
        <v>0</v>
      </c>
      <c r="L85" s="256">
        <v>0</v>
      </c>
      <c r="M85" s="256"/>
      <c r="N85" s="218">
        <v>0</v>
      </c>
      <c r="O85" s="18"/>
      <c r="P85" s="15"/>
    </row>
    <row r="86" spans="1:16" ht="12.75" customHeight="1">
      <c r="A86" s="219"/>
      <c r="B86" s="219"/>
      <c r="C86" s="219"/>
      <c r="D86" s="19" t="s">
        <v>72</v>
      </c>
      <c r="E86" s="218">
        <f>E84</f>
        <v>3154827</v>
      </c>
      <c r="F86" s="218">
        <v>4077</v>
      </c>
      <c r="G86" s="218">
        <v>4077</v>
      </c>
      <c r="H86" s="218">
        <v>0</v>
      </c>
      <c r="I86" s="218">
        <v>0</v>
      </c>
      <c r="J86" s="218">
        <v>0</v>
      </c>
      <c r="K86" s="218">
        <v>0</v>
      </c>
      <c r="L86" s="256">
        <v>0</v>
      </c>
      <c r="M86" s="256"/>
      <c r="N86" s="218">
        <f>N84</f>
        <v>0</v>
      </c>
      <c r="O86" s="18"/>
      <c r="P86" s="15"/>
    </row>
    <row r="87" spans="1:16" ht="46.5" customHeight="1">
      <c r="A87" s="219" t="s">
        <v>255</v>
      </c>
      <c r="B87" s="219">
        <v>921</v>
      </c>
      <c r="C87" s="219">
        <v>92195</v>
      </c>
      <c r="D87" s="19" t="s">
        <v>83</v>
      </c>
      <c r="E87" s="218">
        <v>65500</v>
      </c>
      <c r="F87" s="218">
        <f>G87</f>
        <v>65500</v>
      </c>
      <c r="G87" s="218">
        <v>65500</v>
      </c>
      <c r="H87" s="218">
        <v>0</v>
      </c>
      <c r="I87" s="218">
        <v>0</v>
      </c>
      <c r="J87" s="218">
        <v>0</v>
      </c>
      <c r="K87" s="218">
        <v>0</v>
      </c>
      <c r="L87" s="259" t="s">
        <v>82</v>
      </c>
      <c r="M87" s="259"/>
      <c r="N87" s="218">
        <v>0</v>
      </c>
      <c r="O87" s="18" t="s">
        <v>74</v>
      </c>
      <c r="P87" s="15"/>
    </row>
    <row r="88" spans="1:16" ht="12.75" customHeight="1">
      <c r="A88" s="219"/>
      <c r="B88" s="219"/>
      <c r="C88" s="219"/>
      <c r="D88" s="19" t="s">
        <v>73</v>
      </c>
      <c r="E88" s="218">
        <v>0</v>
      </c>
      <c r="F88" s="218">
        <v>0</v>
      </c>
      <c r="G88" s="218">
        <v>0</v>
      </c>
      <c r="H88" s="218">
        <v>0</v>
      </c>
      <c r="I88" s="218">
        <v>0</v>
      </c>
      <c r="J88" s="218">
        <v>0</v>
      </c>
      <c r="K88" s="218">
        <v>0</v>
      </c>
      <c r="L88" s="256">
        <v>0</v>
      </c>
      <c r="M88" s="256"/>
      <c r="N88" s="218">
        <v>0</v>
      </c>
      <c r="O88" s="18"/>
      <c r="P88" s="15"/>
    </row>
    <row r="89" spans="1:16" ht="12.75" customHeight="1">
      <c r="A89" s="219"/>
      <c r="B89" s="219"/>
      <c r="C89" s="219"/>
      <c r="D89" s="19" t="s">
        <v>72</v>
      </c>
      <c r="E89" s="218">
        <f>E87</f>
        <v>65500</v>
      </c>
      <c r="F89" s="218">
        <f>G89</f>
        <v>65500</v>
      </c>
      <c r="G89" s="218">
        <v>65500</v>
      </c>
      <c r="H89" s="218">
        <v>0</v>
      </c>
      <c r="I89" s="218">
        <v>0</v>
      </c>
      <c r="J89" s="218">
        <v>0</v>
      </c>
      <c r="K89" s="218">
        <v>0</v>
      </c>
      <c r="L89" s="256">
        <v>0</v>
      </c>
      <c r="M89" s="256"/>
      <c r="N89" s="218">
        <f>N87</f>
        <v>0</v>
      </c>
      <c r="O89" s="18"/>
      <c r="P89" s="15"/>
    </row>
    <row r="90" spans="1:16" ht="56.25" customHeight="1">
      <c r="A90" s="219" t="s">
        <v>412</v>
      </c>
      <c r="B90" s="20">
        <v>926</v>
      </c>
      <c r="C90" s="20">
        <v>92695</v>
      </c>
      <c r="D90" s="19" t="s">
        <v>80</v>
      </c>
      <c r="E90" s="218">
        <f>(E91+E92)</f>
        <v>7000</v>
      </c>
      <c r="F90" s="218">
        <f>(F91+F92)</f>
        <v>1000</v>
      </c>
      <c r="G90" s="218">
        <v>1000</v>
      </c>
      <c r="H90" s="218">
        <v>0</v>
      </c>
      <c r="I90" s="218">
        <v>0</v>
      </c>
      <c r="J90" s="218">
        <v>0</v>
      </c>
      <c r="K90" s="218">
        <v>0</v>
      </c>
      <c r="L90" s="259" t="s">
        <v>75</v>
      </c>
      <c r="M90" s="259"/>
      <c r="N90" s="218">
        <f>(N91+N92)</f>
        <v>0</v>
      </c>
      <c r="O90" s="18" t="s">
        <v>74</v>
      </c>
      <c r="P90" s="15"/>
    </row>
    <row r="91" spans="1:16" ht="12.75" customHeight="1">
      <c r="A91" s="219"/>
      <c r="B91" s="219"/>
      <c r="C91" s="219"/>
      <c r="D91" s="19" t="s">
        <v>73</v>
      </c>
      <c r="E91" s="218">
        <v>7000</v>
      </c>
      <c r="F91" s="218">
        <f>G91+J91++L91+N91</f>
        <v>1000</v>
      </c>
      <c r="G91" s="218">
        <f>G90</f>
        <v>1000</v>
      </c>
      <c r="H91" s="218">
        <v>0</v>
      </c>
      <c r="I91" s="218">
        <v>0</v>
      </c>
      <c r="J91" s="218">
        <v>0</v>
      </c>
      <c r="K91" s="218">
        <v>0</v>
      </c>
      <c r="L91" s="256">
        <v>0</v>
      </c>
      <c r="M91" s="256"/>
      <c r="N91" s="218">
        <v>0</v>
      </c>
      <c r="O91" s="18"/>
      <c r="P91" s="15"/>
    </row>
    <row r="92" spans="1:16" ht="12.75" customHeight="1">
      <c r="A92" s="219"/>
      <c r="B92" s="219"/>
      <c r="C92" s="219"/>
      <c r="D92" s="19" t="s">
        <v>72</v>
      </c>
      <c r="E92" s="218">
        <v>0</v>
      </c>
      <c r="F92" s="218">
        <f>G92+J92+L92+N92</f>
        <v>0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56">
        <v>0</v>
      </c>
      <c r="M92" s="256"/>
      <c r="N92" s="218">
        <v>0</v>
      </c>
      <c r="O92" s="18"/>
      <c r="P92" s="15"/>
    </row>
    <row r="93" spans="1:16" ht="54.75" customHeight="1">
      <c r="A93" s="219" t="s">
        <v>257</v>
      </c>
      <c r="B93" s="20">
        <v>926</v>
      </c>
      <c r="C93" s="20">
        <v>92695</v>
      </c>
      <c r="D93" s="19" t="s">
        <v>78</v>
      </c>
      <c r="E93" s="218">
        <f>(E94+E95)</f>
        <v>7000</v>
      </c>
      <c r="F93" s="218">
        <f>(F94+F95)</f>
        <v>1000</v>
      </c>
      <c r="G93" s="218">
        <v>1000</v>
      </c>
      <c r="H93" s="218">
        <v>0</v>
      </c>
      <c r="I93" s="218">
        <v>0</v>
      </c>
      <c r="J93" s="218">
        <v>0</v>
      </c>
      <c r="K93" s="218">
        <v>0</v>
      </c>
      <c r="L93" s="259" t="s">
        <v>75</v>
      </c>
      <c r="M93" s="259"/>
      <c r="N93" s="218">
        <f>(N94+N95)</f>
        <v>0</v>
      </c>
      <c r="O93" s="18" t="s">
        <v>74</v>
      </c>
      <c r="P93" s="15"/>
    </row>
    <row r="94" spans="1:16" ht="12.75" customHeight="1">
      <c r="A94" s="219"/>
      <c r="B94" s="219"/>
      <c r="C94" s="219"/>
      <c r="D94" s="19" t="s">
        <v>73</v>
      </c>
      <c r="E94" s="218">
        <v>7000</v>
      </c>
      <c r="F94" s="218">
        <f>G94+J94++L94+N94</f>
        <v>1000</v>
      </c>
      <c r="G94" s="218">
        <f>G93</f>
        <v>1000</v>
      </c>
      <c r="H94" s="218">
        <v>0</v>
      </c>
      <c r="I94" s="218">
        <v>0</v>
      </c>
      <c r="J94" s="218">
        <v>0</v>
      </c>
      <c r="K94" s="218">
        <v>0</v>
      </c>
      <c r="L94" s="256">
        <v>0</v>
      </c>
      <c r="M94" s="256"/>
      <c r="N94" s="218">
        <v>0</v>
      </c>
      <c r="O94" s="18"/>
      <c r="P94" s="15"/>
    </row>
    <row r="95" spans="1:16" ht="12.75" customHeight="1">
      <c r="A95" s="219"/>
      <c r="B95" s="219"/>
      <c r="C95" s="219"/>
      <c r="D95" s="19" t="s">
        <v>72</v>
      </c>
      <c r="E95" s="218">
        <v>0</v>
      </c>
      <c r="F95" s="218">
        <f>G95+J95+L95+N95</f>
        <v>0</v>
      </c>
      <c r="G95" s="218">
        <v>0</v>
      </c>
      <c r="H95" s="218">
        <v>0</v>
      </c>
      <c r="I95" s="218">
        <v>0</v>
      </c>
      <c r="J95" s="218">
        <v>0</v>
      </c>
      <c r="K95" s="218">
        <v>0</v>
      </c>
      <c r="L95" s="256">
        <v>0</v>
      </c>
      <c r="M95" s="256"/>
      <c r="N95" s="218">
        <v>0</v>
      </c>
      <c r="O95" s="18"/>
      <c r="P95" s="15"/>
    </row>
    <row r="96" spans="1:16" ht="56.25" customHeight="1">
      <c r="A96" s="219" t="s">
        <v>258</v>
      </c>
      <c r="B96" s="20">
        <v>926</v>
      </c>
      <c r="C96" s="20">
        <v>92695</v>
      </c>
      <c r="D96" s="19" t="s">
        <v>76</v>
      </c>
      <c r="E96" s="218">
        <f>(E97+E98)</f>
        <v>7000</v>
      </c>
      <c r="F96" s="218">
        <f>(F97+F98)</f>
        <v>1000</v>
      </c>
      <c r="G96" s="218">
        <v>1000</v>
      </c>
      <c r="H96" s="218">
        <v>0</v>
      </c>
      <c r="I96" s="218">
        <v>0</v>
      </c>
      <c r="J96" s="218">
        <v>0</v>
      </c>
      <c r="K96" s="218">
        <v>0</v>
      </c>
      <c r="L96" s="259" t="s">
        <v>75</v>
      </c>
      <c r="M96" s="259"/>
      <c r="N96" s="218">
        <f>(N97+N98)</f>
        <v>0</v>
      </c>
      <c r="O96" s="18" t="s">
        <v>74</v>
      </c>
      <c r="P96" s="15"/>
    </row>
    <row r="97" spans="1:16" ht="12.75" customHeight="1">
      <c r="A97" s="219"/>
      <c r="B97" s="219"/>
      <c r="C97" s="219"/>
      <c r="D97" s="19" t="s">
        <v>73</v>
      </c>
      <c r="E97" s="218">
        <v>7000</v>
      </c>
      <c r="F97" s="218">
        <f>G97+J97++L97+N97</f>
        <v>1000</v>
      </c>
      <c r="G97" s="218">
        <f>G96</f>
        <v>1000</v>
      </c>
      <c r="H97" s="218">
        <v>0</v>
      </c>
      <c r="I97" s="218">
        <v>0</v>
      </c>
      <c r="J97" s="218">
        <v>0</v>
      </c>
      <c r="K97" s="218">
        <v>0</v>
      </c>
      <c r="L97" s="256">
        <v>0</v>
      </c>
      <c r="M97" s="256"/>
      <c r="N97" s="218">
        <v>0</v>
      </c>
      <c r="O97" s="18"/>
      <c r="P97" s="15"/>
    </row>
    <row r="98" spans="1:16" ht="12.75" customHeight="1">
      <c r="A98" s="219"/>
      <c r="B98" s="219"/>
      <c r="C98" s="219"/>
      <c r="D98" s="19" t="s">
        <v>72</v>
      </c>
      <c r="E98" s="218">
        <v>0</v>
      </c>
      <c r="F98" s="218">
        <f>G98+J98+L98+N98</f>
        <v>0</v>
      </c>
      <c r="G98" s="218">
        <v>0</v>
      </c>
      <c r="H98" s="218">
        <v>0</v>
      </c>
      <c r="I98" s="218">
        <v>0</v>
      </c>
      <c r="J98" s="218">
        <v>0</v>
      </c>
      <c r="K98" s="218">
        <v>0</v>
      </c>
      <c r="L98" s="256">
        <v>0</v>
      </c>
      <c r="M98" s="256"/>
      <c r="N98" s="218">
        <v>0</v>
      </c>
      <c r="O98" s="18"/>
      <c r="P98" s="15"/>
    </row>
    <row r="99" spans="1:16" ht="21" customHeight="1">
      <c r="A99" s="260" t="s">
        <v>30</v>
      </c>
      <c r="B99" s="260"/>
      <c r="C99" s="260"/>
      <c r="D99" s="260"/>
      <c r="E99" s="17">
        <f>SUM(E11+E14+E17+E20+E24+E27+E30+E33+E36+E39+E42+E45+E48+E51+E54+E57+E60+E63+E66+E69+E72+E75+E78+E81+E84+E87+E90+E93+E96)</f>
        <v>71558020.67</v>
      </c>
      <c r="F99" s="17">
        <f aca="true" t="shared" si="1" ref="F99:K99">SUM(F11+F14+F17+F20+F24+F27+F30+F33+F36+F39+F42+F45+F48+F51+F54+F57+F60+F63+F66+F69+F72+F75+F78+F81+F84+F87+F90+F93+F96)</f>
        <v>42065405.86000001</v>
      </c>
      <c r="G99" s="17">
        <f t="shared" si="1"/>
        <v>17147156.4</v>
      </c>
      <c r="H99" s="17">
        <f t="shared" si="1"/>
        <v>927756.45</v>
      </c>
      <c r="I99" s="17">
        <f t="shared" si="1"/>
        <v>0</v>
      </c>
      <c r="J99" s="17">
        <f t="shared" si="1"/>
        <v>0</v>
      </c>
      <c r="K99" s="17">
        <f t="shared" si="1"/>
        <v>0</v>
      </c>
      <c r="L99" s="263">
        <f>SUM(L100:L101)</f>
        <v>18991538.73</v>
      </c>
      <c r="M99" s="263"/>
      <c r="N99" s="17">
        <f>SUM(N11+N14+N17+N20+N24+N27+N30+N33+N36+N39+N42+N45+N48+N51+N54+N57+N60+N63+N66+N69+N72+N75+N78+N81+N84+N87+N90+N93+N96)</f>
        <v>4998954.279999999</v>
      </c>
      <c r="O99" s="217" t="s">
        <v>71</v>
      </c>
      <c r="P99" s="15"/>
    </row>
    <row r="100" spans="1:16" ht="21" customHeight="1">
      <c r="A100" s="260" t="s">
        <v>30</v>
      </c>
      <c r="B100" s="260"/>
      <c r="C100" s="260"/>
      <c r="D100" s="216" t="s">
        <v>73</v>
      </c>
      <c r="E100" s="17">
        <f>SUM(E12+E15+E18+E21+E25+E28+E31+E34+E37+E40+E43+E46+E49+E52+E55+E58+E61+E67+E70+E73+E76+E79+E82+E85+E88+E91+E94+E97)</f>
        <v>4735133</v>
      </c>
      <c r="F100" s="17">
        <f aca="true" t="shared" si="2" ref="F100:K100">SUM(F12+F15+F18+F21+F25+F28+F31+F34+F37+F40+F43+F46+F49+F52+F55+F58+F61+F67+F70+F73+F76+F79+F82+F85+F88+F91+F94+F97)</f>
        <v>1214207.1</v>
      </c>
      <c r="G100" s="17">
        <f t="shared" si="2"/>
        <v>725548.8200000001</v>
      </c>
      <c r="H100" s="17">
        <f t="shared" si="2"/>
        <v>23061</v>
      </c>
      <c r="I100" s="17">
        <f t="shared" si="2"/>
        <v>0</v>
      </c>
      <c r="J100" s="17">
        <f t="shared" si="2"/>
        <v>0</v>
      </c>
      <c r="K100" s="17">
        <f t="shared" si="2"/>
        <v>0</v>
      </c>
      <c r="L100" s="261">
        <v>415614</v>
      </c>
      <c r="M100" s="261"/>
      <c r="N100" s="17">
        <f>SUM(N12+N15+N18+N21+N25+N28+N31+N34+N37+N40+N43+N46+N49+N52+N55+N58+N61+N67+N70+N73+N76+N79+N82+N85+N88+N91+N94+N97)</f>
        <v>49983.28</v>
      </c>
      <c r="O100" s="16" t="s">
        <v>71</v>
      </c>
      <c r="P100" s="15"/>
    </row>
    <row r="101" spans="1:16" ht="21" customHeight="1">
      <c r="A101" s="260" t="s">
        <v>30</v>
      </c>
      <c r="B101" s="260"/>
      <c r="C101" s="260"/>
      <c r="D101" s="216" t="s">
        <v>72</v>
      </c>
      <c r="E101" s="17">
        <f>SUM(E13+E16+E19+E22+E23+E26+E29+E32+E35+E38+E41+E44+E47+E50+E53+E56+E59+E62+E65+E68+E71+E74+E77+E80+E83+E86+E89+E92+E95+E98)</f>
        <v>66822887.67</v>
      </c>
      <c r="F101" s="17">
        <f aca="true" t="shared" si="3" ref="F101:K101">SUM(F13+F16+F19+F22+F23+F26+F29+F32+F35+F38+F41+F44+F47+F50+F53+F56+F59+F62+F65+F68+F71+F74+F77+F80+F83+F86+F89+F92+F95+F98)</f>
        <v>40851198.760000005</v>
      </c>
      <c r="G101" s="17">
        <f t="shared" si="3"/>
        <v>16421607.58</v>
      </c>
      <c r="H101" s="17">
        <f t="shared" si="3"/>
        <v>904695.45</v>
      </c>
      <c r="I101" s="17">
        <f t="shared" si="3"/>
        <v>0</v>
      </c>
      <c r="J101" s="17">
        <f t="shared" si="3"/>
        <v>0</v>
      </c>
      <c r="K101" s="17">
        <f t="shared" si="3"/>
        <v>0</v>
      </c>
      <c r="L101" s="261">
        <v>18575924.73</v>
      </c>
      <c r="M101" s="261"/>
      <c r="N101" s="17">
        <f>SUM(N13+N16+N19+N22+N23+N26+N29+N32+N35+N38+N41+N44+N47+N50+N53+N56+N59+N62+N65+N68+N71+N74+N77+N80+N83+N86+N89+N92+N95+N98)</f>
        <v>4948971</v>
      </c>
      <c r="O101" s="16" t="s">
        <v>71</v>
      </c>
      <c r="P101" s="15"/>
    </row>
    <row r="102" spans="1:15" ht="4.5" customHeight="1">
      <c r="A102" s="13"/>
      <c r="B102" s="13"/>
      <c r="C102" s="13"/>
      <c r="D102" s="13"/>
      <c r="E102" s="13"/>
      <c r="F102" s="13"/>
      <c r="G102" s="14"/>
      <c r="H102" s="14"/>
      <c r="I102" s="14"/>
      <c r="J102" s="13"/>
      <c r="K102" s="13"/>
      <c r="L102" s="262"/>
      <c r="M102" s="262"/>
      <c r="N102" s="13"/>
      <c r="O102" s="13"/>
    </row>
    <row r="103" spans="1:15" ht="12.75" customHeight="1">
      <c r="A103" s="258"/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</row>
    <row r="104" spans="1:15" ht="12.75" customHeight="1">
      <c r="A104" s="257" t="s">
        <v>70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</row>
    <row r="105" spans="1:15" ht="12.75" customHeight="1">
      <c r="A105" s="258" t="s">
        <v>69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</row>
    <row r="106" spans="1:15" ht="12.75" customHeight="1">
      <c r="A106" s="258" t="s">
        <v>68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</row>
    <row r="107" spans="1:15" ht="12.75" customHeight="1">
      <c r="A107" s="258" t="s">
        <v>67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</row>
    <row r="108" spans="1:15" ht="7.5" customHeight="1">
      <c r="A108" s="258" t="s">
        <v>66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</row>
    <row r="109" spans="1:15" ht="21" customHeight="1">
      <c r="A109" s="258" t="s">
        <v>65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</row>
    <row r="110" spans="1:15" ht="12.75">
      <c r="A110" s="8"/>
      <c r="B110" s="8"/>
      <c r="C110" s="8"/>
      <c r="D110" s="8"/>
      <c r="E110" s="12"/>
      <c r="F110" s="11"/>
      <c r="G110" s="9"/>
      <c r="H110" s="9"/>
      <c r="I110" s="10"/>
      <c r="J110" s="10"/>
      <c r="K110" s="10"/>
      <c r="L110" s="10"/>
      <c r="M110" s="9"/>
      <c r="N110" s="9"/>
      <c r="O110" s="8"/>
    </row>
    <row r="112" ht="12.75">
      <c r="F112" s="7"/>
    </row>
  </sheetData>
  <sheetProtection selectLockedCells="1" selectUnlockedCells="1"/>
  <mergeCells count="112">
    <mergeCell ref="L75:M75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14:M14"/>
    <mergeCell ref="L15:M15"/>
    <mergeCell ref="L10:M10"/>
    <mergeCell ref="L11:M11"/>
    <mergeCell ref="L12:M12"/>
    <mergeCell ref="L13:M13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3:M33"/>
    <mergeCell ref="L30:M30"/>
    <mergeCell ref="L31:M31"/>
    <mergeCell ref="L32:M32"/>
    <mergeCell ref="L27:M27"/>
    <mergeCell ref="L34:M34"/>
    <mergeCell ref="L35:M35"/>
    <mergeCell ref="L36:M36"/>
    <mergeCell ref="L37:M37"/>
    <mergeCell ref="L38:M38"/>
    <mergeCell ref="L42:M42"/>
    <mergeCell ref="L39:M39"/>
    <mergeCell ref="L40:M40"/>
    <mergeCell ref="L41:M41"/>
    <mergeCell ref="L43:M43"/>
    <mergeCell ref="L44:M44"/>
    <mergeCell ref="L45:M45"/>
    <mergeCell ref="L46:M46"/>
    <mergeCell ref="L47:M47"/>
    <mergeCell ref="L51:M51"/>
    <mergeCell ref="L48:M48"/>
    <mergeCell ref="L49:M49"/>
    <mergeCell ref="L50:M50"/>
    <mergeCell ref="L52:M52"/>
    <mergeCell ref="L53:M53"/>
    <mergeCell ref="L66:M66"/>
    <mergeCell ref="L67:M67"/>
    <mergeCell ref="L68:M68"/>
    <mergeCell ref="L69:M69"/>
    <mergeCell ref="L63:M63"/>
    <mergeCell ref="L57:M57"/>
    <mergeCell ref="L60:M60"/>
    <mergeCell ref="L79:M79"/>
    <mergeCell ref="L80:M80"/>
    <mergeCell ref="L81:M81"/>
    <mergeCell ref="L54:M54"/>
    <mergeCell ref="L70:M70"/>
    <mergeCell ref="L71:M71"/>
    <mergeCell ref="L72:M72"/>
    <mergeCell ref="L73:M73"/>
    <mergeCell ref="L74:M74"/>
    <mergeCell ref="L78:M78"/>
    <mergeCell ref="L82:M82"/>
    <mergeCell ref="L83:M83"/>
    <mergeCell ref="L84:M84"/>
    <mergeCell ref="L85:M85"/>
    <mergeCell ref="L86:M86"/>
    <mergeCell ref="L87:M87"/>
    <mergeCell ref="L98:M98"/>
    <mergeCell ref="A99:D99"/>
    <mergeCell ref="L99:M99"/>
    <mergeCell ref="L88:M88"/>
    <mergeCell ref="L89:M89"/>
    <mergeCell ref="L90:M90"/>
    <mergeCell ref="L91:M91"/>
    <mergeCell ref="L92:M92"/>
    <mergeCell ref="L93:M93"/>
    <mergeCell ref="A108:O108"/>
    <mergeCell ref="A109:O109"/>
    <mergeCell ref="A100:C100"/>
    <mergeCell ref="L100:M100"/>
    <mergeCell ref="A101:C101"/>
    <mergeCell ref="L101:M101"/>
    <mergeCell ref="L102:M102"/>
    <mergeCell ref="A103:O103"/>
    <mergeCell ref="L28:M28"/>
    <mergeCell ref="L29:M29"/>
    <mergeCell ref="A104:O104"/>
    <mergeCell ref="A105:O105"/>
    <mergeCell ref="A106:O106"/>
    <mergeCell ref="A107:O107"/>
    <mergeCell ref="L94:M94"/>
    <mergeCell ref="L95:M95"/>
    <mergeCell ref="L96:M96"/>
    <mergeCell ref="L97:M97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4"/>
  <sheetViews>
    <sheetView view="pageLayout" workbookViewId="0" topLeftCell="A1">
      <selection activeCell="Q7" sqref="Q7"/>
    </sheetView>
  </sheetViews>
  <sheetFormatPr defaultColWidth="9.33203125" defaultRowHeight="11.25"/>
  <cols>
    <col min="1" max="1" width="4.83203125" style="67" customWidth="1"/>
    <col min="2" max="2" width="6.5" style="67" customWidth="1"/>
    <col min="3" max="3" width="7.5" style="67" customWidth="1"/>
    <col min="4" max="4" width="20.83203125" style="67" customWidth="1"/>
    <col min="5" max="5" width="12" style="67" customWidth="1"/>
    <col min="6" max="6" width="11.16015625" style="67" customWidth="1"/>
    <col min="7" max="7" width="12.33203125" style="67" customWidth="1"/>
    <col min="8" max="8" width="8.83203125" style="67" customWidth="1"/>
    <col min="9" max="9" width="7" style="67" customWidth="1"/>
    <col min="10" max="10" width="11.5" style="67" customWidth="1"/>
    <col min="11" max="11" width="9.66015625" style="67" customWidth="1"/>
    <col min="12" max="12" width="9.83203125" style="67" customWidth="1"/>
    <col min="13" max="16384" width="9.33203125" style="67" customWidth="1"/>
  </cols>
  <sheetData>
    <row r="1" spans="1:12" ht="31.5" customHeight="1">
      <c r="A1" s="278" t="s">
        <v>222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6"/>
    </row>
    <row r="2" spans="1:12" ht="18.75">
      <c r="A2" s="88"/>
      <c r="B2" s="88"/>
      <c r="C2" s="88"/>
      <c r="D2" s="88"/>
      <c r="E2" s="88"/>
      <c r="F2" s="88"/>
      <c r="G2" s="88"/>
      <c r="H2" s="88"/>
      <c r="I2" s="88"/>
      <c r="J2" s="88"/>
      <c r="K2" s="279" t="s">
        <v>0</v>
      </c>
      <c r="L2" s="279"/>
    </row>
    <row r="3" spans="1:12" ht="10.5" customHeight="1">
      <c r="A3" s="280" t="s">
        <v>28</v>
      </c>
      <c r="B3" s="280" t="s">
        <v>1</v>
      </c>
      <c r="C3" s="280" t="s">
        <v>152</v>
      </c>
      <c r="D3" s="260" t="s">
        <v>223</v>
      </c>
      <c r="E3" s="260" t="s">
        <v>149</v>
      </c>
      <c r="F3" s="260"/>
      <c r="G3" s="260"/>
      <c r="H3" s="260"/>
      <c r="I3" s="260"/>
      <c r="J3" s="260"/>
      <c r="K3" s="260"/>
      <c r="L3" s="260" t="s">
        <v>148</v>
      </c>
    </row>
    <row r="4" spans="1:12" ht="19.5" customHeight="1">
      <c r="A4" s="280"/>
      <c r="B4" s="280"/>
      <c r="C4" s="280"/>
      <c r="D4" s="260"/>
      <c r="E4" s="260" t="s">
        <v>224</v>
      </c>
      <c r="F4" s="260" t="s">
        <v>146</v>
      </c>
      <c r="G4" s="260"/>
      <c r="H4" s="260"/>
      <c r="I4" s="260"/>
      <c r="J4" s="260"/>
      <c r="K4" s="260"/>
      <c r="L4" s="260"/>
    </row>
    <row r="5" spans="1:12" ht="19.5" customHeight="1">
      <c r="A5" s="280"/>
      <c r="B5" s="280"/>
      <c r="C5" s="280"/>
      <c r="D5" s="260"/>
      <c r="E5" s="260"/>
      <c r="F5" s="260" t="s">
        <v>145</v>
      </c>
      <c r="G5" s="272" t="s">
        <v>225</v>
      </c>
      <c r="H5" s="281" t="s">
        <v>142</v>
      </c>
      <c r="I5" s="68" t="s">
        <v>23</v>
      </c>
      <c r="J5" s="260" t="s">
        <v>226</v>
      </c>
      <c r="K5" s="281" t="s">
        <v>140</v>
      </c>
      <c r="L5" s="260"/>
    </row>
    <row r="6" spans="1:12" ht="19.5" customHeight="1">
      <c r="A6" s="280"/>
      <c r="B6" s="280"/>
      <c r="C6" s="280"/>
      <c r="D6" s="260"/>
      <c r="E6" s="260"/>
      <c r="F6" s="260"/>
      <c r="G6" s="272"/>
      <c r="H6" s="281"/>
      <c r="I6" s="273" t="s">
        <v>139</v>
      </c>
      <c r="J6" s="260"/>
      <c r="K6" s="260"/>
      <c r="L6" s="260"/>
    </row>
    <row r="7" spans="1:12" ht="29.25" customHeight="1">
      <c r="A7" s="280"/>
      <c r="B7" s="280"/>
      <c r="C7" s="280"/>
      <c r="D7" s="260"/>
      <c r="E7" s="260"/>
      <c r="F7" s="260"/>
      <c r="G7" s="272"/>
      <c r="H7" s="281"/>
      <c r="I7" s="273"/>
      <c r="J7" s="260"/>
      <c r="K7" s="260"/>
      <c r="L7" s="260"/>
    </row>
    <row r="8" spans="1:12" ht="29.25" customHeight="1">
      <c r="A8" s="280"/>
      <c r="B8" s="280"/>
      <c r="C8" s="280"/>
      <c r="D8" s="260"/>
      <c r="E8" s="260"/>
      <c r="F8" s="260"/>
      <c r="G8" s="272"/>
      <c r="H8" s="281"/>
      <c r="I8" s="273"/>
      <c r="J8" s="260"/>
      <c r="K8" s="260"/>
      <c r="L8" s="260"/>
    </row>
    <row r="9" spans="1:12" ht="15.75" customHeight="1" thickBot="1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69">
        <v>10</v>
      </c>
      <c r="K9" s="69">
        <v>11</v>
      </c>
      <c r="L9" s="69">
        <v>12</v>
      </c>
    </row>
    <row r="10" spans="1:12" ht="45" customHeight="1" thickBot="1">
      <c r="A10" s="20" t="s">
        <v>29</v>
      </c>
      <c r="B10" s="20">
        <v>600</v>
      </c>
      <c r="C10" s="20">
        <v>60014</v>
      </c>
      <c r="D10" s="70" t="s">
        <v>227</v>
      </c>
      <c r="E10" s="71">
        <v>330000</v>
      </c>
      <c r="F10" s="71">
        <v>330000</v>
      </c>
      <c r="G10" s="72">
        <v>0</v>
      </c>
      <c r="H10" s="72">
        <v>0</v>
      </c>
      <c r="I10" s="72">
        <v>0</v>
      </c>
      <c r="J10" s="21" t="s">
        <v>228</v>
      </c>
      <c r="K10" s="73">
        <v>0</v>
      </c>
      <c r="L10" s="74" t="s">
        <v>229</v>
      </c>
    </row>
    <row r="11" spans="1:12" ht="95.25" customHeight="1" thickBot="1">
      <c r="A11" s="20" t="s">
        <v>31</v>
      </c>
      <c r="B11" s="20">
        <v>600</v>
      </c>
      <c r="C11" s="20">
        <v>60014</v>
      </c>
      <c r="D11" s="70" t="s">
        <v>230</v>
      </c>
      <c r="E11" s="71">
        <v>233167</v>
      </c>
      <c r="F11" s="71">
        <v>233167</v>
      </c>
      <c r="G11" s="72">
        <v>0</v>
      </c>
      <c r="H11" s="72">
        <v>0</v>
      </c>
      <c r="I11" s="72">
        <v>0</v>
      </c>
      <c r="J11" s="21" t="s">
        <v>231</v>
      </c>
      <c r="K11" s="73">
        <v>0</v>
      </c>
      <c r="L11" s="74" t="s">
        <v>229</v>
      </c>
    </row>
    <row r="12" spans="1:12" ht="83.25" customHeight="1" thickBot="1">
      <c r="A12" s="20" t="s">
        <v>32</v>
      </c>
      <c r="B12" s="20">
        <v>600</v>
      </c>
      <c r="C12" s="20">
        <v>60014</v>
      </c>
      <c r="D12" s="75" t="s">
        <v>232</v>
      </c>
      <c r="E12" s="76">
        <v>1546864</v>
      </c>
      <c r="F12" s="76">
        <v>1546864</v>
      </c>
      <c r="G12" s="72">
        <v>0</v>
      </c>
      <c r="H12" s="72">
        <v>0</v>
      </c>
      <c r="I12" s="72">
        <v>0</v>
      </c>
      <c r="J12" s="21" t="s">
        <v>231</v>
      </c>
      <c r="K12" s="73">
        <v>0</v>
      </c>
      <c r="L12" s="74" t="s">
        <v>229</v>
      </c>
    </row>
    <row r="13" spans="1:12" ht="74.25" customHeight="1" thickBot="1">
      <c r="A13" s="20" t="s">
        <v>33</v>
      </c>
      <c r="B13" s="20">
        <v>600</v>
      </c>
      <c r="C13" s="20">
        <v>60014</v>
      </c>
      <c r="D13" s="75" t="s">
        <v>233</v>
      </c>
      <c r="E13" s="76">
        <v>20000</v>
      </c>
      <c r="F13" s="76">
        <v>20000</v>
      </c>
      <c r="G13" s="72">
        <v>0</v>
      </c>
      <c r="H13" s="72">
        <v>0</v>
      </c>
      <c r="I13" s="72">
        <v>0</v>
      </c>
      <c r="J13" s="21" t="s">
        <v>231</v>
      </c>
      <c r="K13" s="73">
        <v>0</v>
      </c>
      <c r="L13" s="74" t="s">
        <v>229</v>
      </c>
    </row>
    <row r="14" spans="1:12" ht="93" customHeight="1" thickBot="1">
      <c r="A14" s="20" t="s">
        <v>34</v>
      </c>
      <c r="B14" s="20">
        <v>600</v>
      </c>
      <c r="C14" s="20">
        <v>60014</v>
      </c>
      <c r="D14" s="75" t="s">
        <v>234</v>
      </c>
      <c r="E14" s="76">
        <v>2008228</v>
      </c>
      <c r="F14" s="76">
        <v>1007714</v>
      </c>
      <c r="G14" s="72">
        <v>0</v>
      </c>
      <c r="H14" s="72">
        <v>0</v>
      </c>
      <c r="I14" s="72">
        <v>0</v>
      </c>
      <c r="J14" s="21" t="s">
        <v>235</v>
      </c>
      <c r="K14" s="73">
        <v>0</v>
      </c>
      <c r="L14" s="74" t="s">
        <v>229</v>
      </c>
    </row>
    <row r="15" spans="1:12" ht="54.75" customHeight="1" thickBot="1">
      <c r="A15" s="20" t="s">
        <v>35</v>
      </c>
      <c r="B15" s="20">
        <v>600</v>
      </c>
      <c r="C15" s="20">
        <v>60014</v>
      </c>
      <c r="D15" s="75" t="s">
        <v>236</v>
      </c>
      <c r="E15" s="76">
        <v>127382</v>
      </c>
      <c r="F15" s="76">
        <v>127382</v>
      </c>
      <c r="G15" s="72">
        <v>0</v>
      </c>
      <c r="H15" s="72">
        <v>0</v>
      </c>
      <c r="I15" s="72">
        <v>0</v>
      </c>
      <c r="J15" s="21" t="s">
        <v>228</v>
      </c>
      <c r="K15" s="73">
        <v>0</v>
      </c>
      <c r="L15" s="74" t="s">
        <v>229</v>
      </c>
    </row>
    <row r="16" spans="1:12" ht="58.5" customHeight="1" thickBot="1">
      <c r="A16" s="20" t="s">
        <v>123</v>
      </c>
      <c r="B16" s="20">
        <v>600</v>
      </c>
      <c r="C16" s="20">
        <v>60014</v>
      </c>
      <c r="D16" s="75" t="s">
        <v>237</v>
      </c>
      <c r="E16" s="76">
        <v>78010</v>
      </c>
      <c r="F16" s="76">
        <v>78010</v>
      </c>
      <c r="G16" s="72">
        <v>0</v>
      </c>
      <c r="H16" s="72">
        <v>0</v>
      </c>
      <c r="I16" s="72">
        <v>0</v>
      </c>
      <c r="J16" s="21" t="s">
        <v>228</v>
      </c>
      <c r="K16" s="73">
        <v>0</v>
      </c>
      <c r="L16" s="74" t="s">
        <v>229</v>
      </c>
    </row>
    <row r="17" spans="1:12" ht="66.75" customHeight="1" thickBot="1">
      <c r="A17" s="20" t="s">
        <v>121</v>
      </c>
      <c r="B17" s="20">
        <v>600</v>
      </c>
      <c r="C17" s="20">
        <v>60014</v>
      </c>
      <c r="D17" s="75" t="s">
        <v>238</v>
      </c>
      <c r="E17" s="76">
        <v>134800</v>
      </c>
      <c r="F17" s="76">
        <v>134800</v>
      </c>
      <c r="G17" s="72">
        <v>0</v>
      </c>
      <c r="H17" s="72">
        <v>0</v>
      </c>
      <c r="I17" s="72">
        <v>0</v>
      </c>
      <c r="J17" s="21" t="s">
        <v>228</v>
      </c>
      <c r="K17" s="73">
        <v>0</v>
      </c>
      <c r="L17" s="74" t="s">
        <v>229</v>
      </c>
    </row>
    <row r="18" spans="1:12" ht="62.25" customHeight="1" thickBot="1">
      <c r="A18" s="20" t="s">
        <v>119</v>
      </c>
      <c r="B18" s="20">
        <v>600</v>
      </c>
      <c r="C18" s="20">
        <v>60014</v>
      </c>
      <c r="D18" s="75" t="s">
        <v>239</v>
      </c>
      <c r="E18" s="76">
        <v>158487</v>
      </c>
      <c r="F18" s="76">
        <v>158487</v>
      </c>
      <c r="G18" s="72">
        <v>0</v>
      </c>
      <c r="H18" s="72">
        <v>0</v>
      </c>
      <c r="I18" s="72">
        <v>0</v>
      </c>
      <c r="J18" s="21" t="s">
        <v>228</v>
      </c>
      <c r="K18" s="73">
        <v>0</v>
      </c>
      <c r="L18" s="74" t="s">
        <v>229</v>
      </c>
    </row>
    <row r="19" spans="1:12" ht="60.75" customHeight="1" thickBot="1">
      <c r="A19" s="20" t="s">
        <v>117</v>
      </c>
      <c r="B19" s="20">
        <v>600</v>
      </c>
      <c r="C19" s="20">
        <v>60014</v>
      </c>
      <c r="D19" s="77" t="s">
        <v>240</v>
      </c>
      <c r="E19" s="76">
        <v>101743</v>
      </c>
      <c r="F19" s="76">
        <v>101743</v>
      </c>
      <c r="G19" s="72">
        <v>0</v>
      </c>
      <c r="H19" s="72">
        <v>0</v>
      </c>
      <c r="I19" s="72">
        <v>0</v>
      </c>
      <c r="J19" s="21" t="s">
        <v>228</v>
      </c>
      <c r="K19" s="73">
        <v>0</v>
      </c>
      <c r="L19" s="74" t="s">
        <v>229</v>
      </c>
    </row>
    <row r="20" spans="1:12" ht="54.75" customHeight="1" thickBot="1">
      <c r="A20" s="20" t="s">
        <v>114</v>
      </c>
      <c r="B20" s="20">
        <v>600</v>
      </c>
      <c r="C20" s="20">
        <v>60014</v>
      </c>
      <c r="D20" s="75" t="s">
        <v>241</v>
      </c>
      <c r="E20" s="76">
        <v>147793</v>
      </c>
      <c r="F20" s="76">
        <v>147793</v>
      </c>
      <c r="G20" s="72">
        <v>0</v>
      </c>
      <c r="H20" s="72">
        <v>0</v>
      </c>
      <c r="I20" s="72">
        <v>0</v>
      </c>
      <c r="J20" s="21" t="s">
        <v>228</v>
      </c>
      <c r="K20" s="73">
        <v>0</v>
      </c>
      <c r="L20" s="74" t="s">
        <v>229</v>
      </c>
    </row>
    <row r="21" spans="1:12" ht="71.25" customHeight="1" thickBot="1">
      <c r="A21" s="20" t="s">
        <v>110</v>
      </c>
      <c r="B21" s="20">
        <v>600</v>
      </c>
      <c r="C21" s="20">
        <v>60014</v>
      </c>
      <c r="D21" s="75" t="s">
        <v>242</v>
      </c>
      <c r="E21" s="76">
        <v>145622</v>
      </c>
      <c r="F21" s="76">
        <v>145622</v>
      </c>
      <c r="G21" s="72">
        <v>0</v>
      </c>
      <c r="H21" s="72">
        <v>0</v>
      </c>
      <c r="I21" s="72">
        <v>0</v>
      </c>
      <c r="J21" s="21" t="s">
        <v>228</v>
      </c>
      <c r="K21" s="73">
        <v>0</v>
      </c>
      <c r="L21" s="74" t="s">
        <v>229</v>
      </c>
    </row>
    <row r="22" spans="1:12" ht="63" customHeight="1" thickBot="1">
      <c r="A22" s="20" t="s">
        <v>108</v>
      </c>
      <c r="B22" s="20">
        <v>600</v>
      </c>
      <c r="C22" s="20">
        <v>60014</v>
      </c>
      <c r="D22" s="75" t="s">
        <v>243</v>
      </c>
      <c r="E22" s="76">
        <v>150674</v>
      </c>
      <c r="F22" s="76">
        <v>150674</v>
      </c>
      <c r="G22" s="72">
        <v>0</v>
      </c>
      <c r="H22" s="72">
        <v>0</v>
      </c>
      <c r="I22" s="72">
        <v>0</v>
      </c>
      <c r="J22" s="21" t="s">
        <v>228</v>
      </c>
      <c r="K22" s="73">
        <v>0</v>
      </c>
      <c r="L22" s="74" t="s">
        <v>229</v>
      </c>
    </row>
    <row r="23" spans="1:12" ht="54.75" customHeight="1" thickBot="1">
      <c r="A23" s="20" t="s">
        <v>106</v>
      </c>
      <c r="B23" s="20">
        <v>600</v>
      </c>
      <c r="C23" s="20">
        <v>60014</v>
      </c>
      <c r="D23" s="75" t="s">
        <v>244</v>
      </c>
      <c r="E23" s="76">
        <v>144807</v>
      </c>
      <c r="F23" s="76">
        <v>144807</v>
      </c>
      <c r="G23" s="72">
        <v>0</v>
      </c>
      <c r="H23" s="72">
        <v>0</v>
      </c>
      <c r="I23" s="72">
        <v>0</v>
      </c>
      <c r="J23" s="21" t="s">
        <v>228</v>
      </c>
      <c r="K23" s="73">
        <v>0</v>
      </c>
      <c r="L23" s="74" t="s">
        <v>229</v>
      </c>
    </row>
    <row r="24" spans="1:12" ht="63" customHeight="1" thickBot="1">
      <c r="A24" s="20" t="s">
        <v>103</v>
      </c>
      <c r="B24" s="20">
        <v>600</v>
      </c>
      <c r="C24" s="20">
        <v>60014</v>
      </c>
      <c r="D24" s="75" t="s">
        <v>245</v>
      </c>
      <c r="E24" s="76">
        <v>331347</v>
      </c>
      <c r="F24" s="76">
        <v>331347</v>
      </c>
      <c r="G24" s="72">
        <v>0</v>
      </c>
      <c r="H24" s="72">
        <v>0</v>
      </c>
      <c r="I24" s="72">
        <v>0</v>
      </c>
      <c r="J24" s="21" t="s">
        <v>228</v>
      </c>
      <c r="K24" s="73">
        <v>0</v>
      </c>
      <c r="L24" s="74" t="s">
        <v>229</v>
      </c>
    </row>
    <row r="25" spans="1:12" ht="123" customHeight="1" thickBot="1">
      <c r="A25" s="20" t="s">
        <v>100</v>
      </c>
      <c r="B25" s="20">
        <v>600</v>
      </c>
      <c r="C25" s="20">
        <v>60014</v>
      </c>
      <c r="D25" s="75" t="s">
        <v>246</v>
      </c>
      <c r="E25" s="76">
        <v>50000</v>
      </c>
      <c r="F25" s="76">
        <v>50000</v>
      </c>
      <c r="G25" s="72">
        <v>0</v>
      </c>
      <c r="H25" s="72">
        <v>0</v>
      </c>
      <c r="I25" s="72">
        <v>0</v>
      </c>
      <c r="J25" s="21" t="s">
        <v>228</v>
      </c>
      <c r="K25" s="73">
        <v>0</v>
      </c>
      <c r="L25" s="74" t="s">
        <v>229</v>
      </c>
    </row>
    <row r="26" spans="1:12" ht="112.5" customHeight="1" thickBot="1">
      <c r="A26" s="20" t="s">
        <v>96</v>
      </c>
      <c r="B26" s="20">
        <v>600</v>
      </c>
      <c r="C26" s="20">
        <v>60014</v>
      </c>
      <c r="D26" s="75" t="s">
        <v>419</v>
      </c>
      <c r="E26" s="76">
        <v>79021</v>
      </c>
      <c r="F26" s="76">
        <v>79021</v>
      </c>
      <c r="G26" s="72">
        <v>0</v>
      </c>
      <c r="H26" s="72">
        <v>0</v>
      </c>
      <c r="I26" s="72">
        <v>0</v>
      </c>
      <c r="J26" s="21" t="s">
        <v>228</v>
      </c>
      <c r="K26" s="73">
        <v>0</v>
      </c>
      <c r="L26" s="74" t="s">
        <v>229</v>
      </c>
    </row>
    <row r="27" spans="1:12" ht="137.25" customHeight="1" thickBot="1">
      <c r="A27" s="20" t="s">
        <v>92</v>
      </c>
      <c r="B27" s="20">
        <v>600</v>
      </c>
      <c r="C27" s="20">
        <v>60014</v>
      </c>
      <c r="D27" s="75" t="s">
        <v>247</v>
      </c>
      <c r="E27" s="76">
        <v>50000</v>
      </c>
      <c r="F27" s="76">
        <v>50000</v>
      </c>
      <c r="G27" s="72">
        <v>0</v>
      </c>
      <c r="H27" s="72">
        <v>0</v>
      </c>
      <c r="I27" s="72">
        <v>0</v>
      </c>
      <c r="J27" s="21" t="s">
        <v>228</v>
      </c>
      <c r="K27" s="73">
        <v>0</v>
      </c>
      <c r="L27" s="74" t="s">
        <v>229</v>
      </c>
    </row>
    <row r="28" spans="1:12" ht="93" customHeight="1" thickBot="1">
      <c r="A28" s="20" t="s">
        <v>89</v>
      </c>
      <c r="B28" s="20">
        <v>600</v>
      </c>
      <c r="C28" s="20">
        <v>60014</v>
      </c>
      <c r="D28" s="75" t="s">
        <v>248</v>
      </c>
      <c r="E28" s="76">
        <v>65000</v>
      </c>
      <c r="F28" s="76">
        <v>65000</v>
      </c>
      <c r="G28" s="72">
        <v>0</v>
      </c>
      <c r="H28" s="72">
        <v>0</v>
      </c>
      <c r="I28" s="72">
        <v>0</v>
      </c>
      <c r="J28" s="21" t="s">
        <v>228</v>
      </c>
      <c r="K28" s="73">
        <v>0</v>
      </c>
      <c r="L28" s="74" t="s">
        <v>229</v>
      </c>
    </row>
    <row r="29" spans="1:12" ht="105.75" customHeight="1" thickBot="1">
      <c r="A29" s="20" t="s">
        <v>86</v>
      </c>
      <c r="B29" s="20">
        <v>600</v>
      </c>
      <c r="C29" s="20">
        <v>60014</v>
      </c>
      <c r="D29" s="75" t="s">
        <v>249</v>
      </c>
      <c r="E29" s="76">
        <v>65000</v>
      </c>
      <c r="F29" s="76">
        <v>65000</v>
      </c>
      <c r="G29" s="72">
        <v>0</v>
      </c>
      <c r="H29" s="72">
        <v>0</v>
      </c>
      <c r="I29" s="72">
        <v>0</v>
      </c>
      <c r="J29" s="21" t="s">
        <v>228</v>
      </c>
      <c r="K29" s="73">
        <v>0</v>
      </c>
      <c r="L29" s="74" t="s">
        <v>229</v>
      </c>
    </row>
    <row r="30" spans="1:12" ht="111" customHeight="1" thickBot="1">
      <c r="A30" s="20" t="s">
        <v>84</v>
      </c>
      <c r="B30" s="20">
        <v>600</v>
      </c>
      <c r="C30" s="20">
        <v>60014</v>
      </c>
      <c r="D30" s="75" t="s">
        <v>250</v>
      </c>
      <c r="E30" s="76">
        <v>65000</v>
      </c>
      <c r="F30" s="76">
        <v>65000</v>
      </c>
      <c r="G30" s="72">
        <v>0</v>
      </c>
      <c r="H30" s="72">
        <v>0</v>
      </c>
      <c r="I30" s="72">
        <v>0</v>
      </c>
      <c r="J30" s="21" t="s">
        <v>228</v>
      </c>
      <c r="K30" s="73">
        <v>0</v>
      </c>
      <c r="L30" s="74" t="s">
        <v>229</v>
      </c>
    </row>
    <row r="31" spans="1:12" ht="93.75" customHeight="1" thickBot="1">
      <c r="A31" s="20" t="s">
        <v>81</v>
      </c>
      <c r="B31" s="20">
        <v>600</v>
      </c>
      <c r="C31" s="20">
        <v>60014</v>
      </c>
      <c r="D31" s="75" t="s">
        <v>251</v>
      </c>
      <c r="E31" s="76">
        <v>64458</v>
      </c>
      <c r="F31" s="76">
        <v>64458</v>
      </c>
      <c r="G31" s="72">
        <v>0</v>
      </c>
      <c r="H31" s="72">
        <v>0</v>
      </c>
      <c r="I31" s="72">
        <v>0</v>
      </c>
      <c r="J31" s="21" t="s">
        <v>228</v>
      </c>
      <c r="K31" s="73">
        <v>0</v>
      </c>
      <c r="L31" s="74" t="s">
        <v>229</v>
      </c>
    </row>
    <row r="32" spans="1:12" ht="97.5" customHeight="1" thickBot="1">
      <c r="A32" s="20" t="s">
        <v>79</v>
      </c>
      <c r="B32" s="20">
        <v>600</v>
      </c>
      <c r="C32" s="20">
        <v>60014</v>
      </c>
      <c r="D32" s="75" t="s">
        <v>252</v>
      </c>
      <c r="E32" s="76">
        <v>52521</v>
      </c>
      <c r="F32" s="76">
        <v>52521</v>
      </c>
      <c r="G32" s="72">
        <v>0</v>
      </c>
      <c r="H32" s="72">
        <v>0</v>
      </c>
      <c r="I32" s="72">
        <v>0</v>
      </c>
      <c r="J32" s="21" t="s">
        <v>228</v>
      </c>
      <c r="K32" s="73">
        <v>0</v>
      </c>
      <c r="L32" s="74" t="s">
        <v>229</v>
      </c>
    </row>
    <row r="33" spans="1:12" ht="180" customHeight="1" thickBot="1">
      <c r="A33" s="20" t="s">
        <v>77</v>
      </c>
      <c r="B33" s="20">
        <v>600</v>
      </c>
      <c r="C33" s="20">
        <v>60014</v>
      </c>
      <c r="D33" s="78" t="s">
        <v>253</v>
      </c>
      <c r="E33" s="76">
        <v>1573695</v>
      </c>
      <c r="F33" s="76">
        <v>773695</v>
      </c>
      <c r="G33" s="72">
        <v>0</v>
      </c>
      <c r="H33" s="72">
        <v>0</v>
      </c>
      <c r="I33" s="72">
        <v>0</v>
      </c>
      <c r="J33" s="21" t="s">
        <v>228</v>
      </c>
      <c r="K33" s="79">
        <v>800000</v>
      </c>
      <c r="L33" s="74" t="s">
        <v>229</v>
      </c>
    </row>
    <row r="34" spans="1:12" ht="86.25" customHeight="1">
      <c r="A34" s="20" t="s">
        <v>221</v>
      </c>
      <c r="B34" s="20">
        <v>630</v>
      </c>
      <c r="C34" s="20">
        <v>63095</v>
      </c>
      <c r="D34" s="21" t="s">
        <v>254</v>
      </c>
      <c r="E34" s="80">
        <f>F34</f>
        <v>6765</v>
      </c>
      <c r="F34" s="80">
        <v>6765</v>
      </c>
      <c r="G34" s="72">
        <v>0</v>
      </c>
      <c r="H34" s="72">
        <v>0</v>
      </c>
      <c r="I34" s="72">
        <v>0</v>
      </c>
      <c r="J34" s="21" t="s">
        <v>82</v>
      </c>
      <c r="K34" s="73">
        <v>0</v>
      </c>
      <c r="L34" s="74" t="s">
        <v>74</v>
      </c>
    </row>
    <row r="35" spans="1:12" ht="67.5" customHeight="1">
      <c r="A35" s="20" t="s">
        <v>255</v>
      </c>
      <c r="B35" s="20">
        <v>750</v>
      </c>
      <c r="C35" s="20">
        <v>75020</v>
      </c>
      <c r="D35" s="19" t="s">
        <v>256</v>
      </c>
      <c r="E35" s="80">
        <f>F35</f>
        <v>15000</v>
      </c>
      <c r="F35" s="80">
        <v>15000</v>
      </c>
      <c r="G35" s="72">
        <v>0</v>
      </c>
      <c r="H35" s="72">
        <v>0</v>
      </c>
      <c r="I35" s="72">
        <v>0</v>
      </c>
      <c r="J35" s="21" t="s">
        <v>82</v>
      </c>
      <c r="K35" s="73">
        <v>0</v>
      </c>
      <c r="L35" s="74" t="s">
        <v>74</v>
      </c>
    </row>
    <row r="36" spans="1:12" ht="56.25" customHeight="1">
      <c r="A36" s="20" t="s">
        <v>412</v>
      </c>
      <c r="B36" s="20">
        <v>801</v>
      </c>
      <c r="C36" s="20">
        <v>80195</v>
      </c>
      <c r="D36" s="19" t="s">
        <v>272</v>
      </c>
      <c r="E36" s="80">
        <f>F36</f>
        <v>540463</v>
      </c>
      <c r="F36" s="80">
        <v>540463</v>
      </c>
      <c r="G36" s="72">
        <v>0</v>
      </c>
      <c r="H36" s="72">
        <v>0</v>
      </c>
      <c r="I36" s="72">
        <v>0</v>
      </c>
      <c r="J36" s="21" t="s">
        <v>82</v>
      </c>
      <c r="K36" s="73">
        <v>0</v>
      </c>
      <c r="L36" s="74" t="s">
        <v>271</v>
      </c>
    </row>
    <row r="37" spans="1:12" ht="41.25" customHeight="1">
      <c r="A37" s="20" t="s">
        <v>257</v>
      </c>
      <c r="B37" s="20">
        <v>801</v>
      </c>
      <c r="C37" s="20">
        <v>80195</v>
      </c>
      <c r="D37" s="19" t="s">
        <v>430</v>
      </c>
      <c r="E37" s="80">
        <f>F37</f>
        <v>57036</v>
      </c>
      <c r="F37" s="80">
        <v>57036</v>
      </c>
      <c r="G37" s="72">
        <v>0</v>
      </c>
      <c r="H37" s="72">
        <v>0</v>
      </c>
      <c r="I37" s="72">
        <v>0</v>
      </c>
      <c r="J37" s="21" t="s">
        <v>82</v>
      </c>
      <c r="K37" s="73">
        <v>0</v>
      </c>
      <c r="L37" s="74" t="s">
        <v>287</v>
      </c>
    </row>
    <row r="38" spans="1:12" ht="69.75" customHeight="1">
      <c r="A38" s="225" t="s">
        <v>258</v>
      </c>
      <c r="B38" s="225">
        <v>852</v>
      </c>
      <c r="C38" s="225">
        <v>85202</v>
      </c>
      <c r="D38" s="226" t="s">
        <v>259</v>
      </c>
      <c r="E38" s="227">
        <v>235000</v>
      </c>
      <c r="F38" s="228">
        <v>100000</v>
      </c>
      <c r="G38" s="72">
        <v>0</v>
      </c>
      <c r="H38" s="228">
        <v>0</v>
      </c>
      <c r="I38" s="228">
        <v>0</v>
      </c>
      <c r="J38" s="229" t="s">
        <v>429</v>
      </c>
      <c r="K38" s="230">
        <v>0</v>
      </c>
      <c r="L38" s="231" t="s">
        <v>260</v>
      </c>
    </row>
    <row r="39" spans="1:12" ht="51" customHeight="1">
      <c r="A39" s="225" t="s">
        <v>261</v>
      </c>
      <c r="B39" s="225">
        <v>852</v>
      </c>
      <c r="C39" s="225">
        <v>85202</v>
      </c>
      <c r="D39" s="24" t="s">
        <v>424</v>
      </c>
      <c r="E39" s="227">
        <v>18000</v>
      </c>
      <c r="F39" s="228">
        <v>18000</v>
      </c>
      <c r="G39" s="72">
        <v>0</v>
      </c>
      <c r="H39" s="228">
        <v>0</v>
      </c>
      <c r="I39" s="228">
        <v>0</v>
      </c>
      <c r="J39" s="229" t="s">
        <v>228</v>
      </c>
      <c r="K39" s="230">
        <v>0</v>
      </c>
      <c r="L39" s="231" t="s">
        <v>423</v>
      </c>
    </row>
    <row r="40" spans="1:12" ht="49.5" customHeight="1">
      <c r="A40" s="20" t="s">
        <v>264</v>
      </c>
      <c r="B40" s="20">
        <v>853</v>
      </c>
      <c r="C40" s="20">
        <v>85333</v>
      </c>
      <c r="D40" s="19" t="s">
        <v>262</v>
      </c>
      <c r="E40" s="80">
        <v>95000</v>
      </c>
      <c r="F40" s="80">
        <v>95000</v>
      </c>
      <c r="G40" s="72">
        <v>0</v>
      </c>
      <c r="H40" s="72">
        <v>0</v>
      </c>
      <c r="I40" s="72">
        <v>0</v>
      </c>
      <c r="J40" s="21" t="s">
        <v>228</v>
      </c>
      <c r="K40" s="73">
        <v>0</v>
      </c>
      <c r="L40" s="74" t="s">
        <v>263</v>
      </c>
    </row>
    <row r="41" spans="1:12" ht="102" customHeight="1">
      <c r="A41" s="20" t="s">
        <v>422</v>
      </c>
      <c r="B41" s="20">
        <v>854</v>
      </c>
      <c r="C41" s="20">
        <v>85403</v>
      </c>
      <c r="D41" s="21" t="s">
        <v>421</v>
      </c>
      <c r="E41" s="80">
        <f>F41</f>
        <v>102980</v>
      </c>
      <c r="F41" s="80">
        <v>102980</v>
      </c>
      <c r="G41" s="72">
        <v>0</v>
      </c>
      <c r="H41" s="72">
        <v>0</v>
      </c>
      <c r="I41" s="72">
        <v>0</v>
      </c>
      <c r="J41" s="21" t="s">
        <v>82</v>
      </c>
      <c r="K41" s="73">
        <v>0</v>
      </c>
      <c r="L41" s="74" t="s">
        <v>271</v>
      </c>
    </row>
    <row r="42" spans="1:12" ht="49.5" customHeight="1">
      <c r="A42" s="20" t="s">
        <v>433</v>
      </c>
      <c r="B42" s="20">
        <v>854</v>
      </c>
      <c r="C42" s="20">
        <v>85403</v>
      </c>
      <c r="D42" s="21" t="s">
        <v>265</v>
      </c>
      <c r="E42" s="80">
        <v>122795</v>
      </c>
      <c r="F42" s="80">
        <v>122795</v>
      </c>
      <c r="G42" s="72">
        <v>0</v>
      </c>
      <c r="H42" s="72">
        <v>0</v>
      </c>
      <c r="I42" s="72">
        <v>0</v>
      </c>
      <c r="J42" s="21" t="s">
        <v>228</v>
      </c>
      <c r="K42" s="73">
        <v>0</v>
      </c>
      <c r="L42" s="74" t="s">
        <v>266</v>
      </c>
    </row>
    <row r="43" spans="1:12" ht="56.25" customHeight="1">
      <c r="A43" s="20" t="s">
        <v>434</v>
      </c>
      <c r="B43" s="20">
        <v>854</v>
      </c>
      <c r="C43" s="20">
        <v>85410</v>
      </c>
      <c r="D43" s="21" t="s">
        <v>270</v>
      </c>
      <c r="E43" s="80">
        <v>151290</v>
      </c>
      <c r="F43" s="80">
        <v>151290</v>
      </c>
      <c r="G43" s="72"/>
      <c r="H43" s="72"/>
      <c r="I43" s="72"/>
      <c r="J43" s="21" t="s">
        <v>82</v>
      </c>
      <c r="K43" s="73">
        <v>0</v>
      </c>
      <c r="L43" s="74" t="s">
        <v>74</v>
      </c>
    </row>
    <row r="44" spans="1:12" ht="37.5" customHeight="1">
      <c r="A44" s="280" t="s">
        <v>267</v>
      </c>
      <c r="B44" s="280"/>
      <c r="C44" s="280"/>
      <c r="D44" s="280"/>
      <c r="E44" s="81">
        <f>SUM(E10:E43)</f>
        <v>9067948</v>
      </c>
      <c r="F44" s="81">
        <f>SUM(F10:F43)</f>
        <v>7132434</v>
      </c>
      <c r="G44" s="82">
        <f>SUM(G10:G43)</f>
        <v>0</v>
      </c>
      <c r="H44" s="82">
        <f>SUM(H10:H43)</f>
        <v>0</v>
      </c>
      <c r="I44" s="82">
        <f>SUM(I10:I43)</f>
        <v>0</v>
      </c>
      <c r="J44" s="83">
        <v>1135514</v>
      </c>
      <c r="K44" s="82">
        <f>SUM(K10:K43)</f>
        <v>800000</v>
      </c>
      <c r="L44" s="84" t="s">
        <v>71</v>
      </c>
    </row>
    <row r="45" spans="1:12" ht="16.5" customHeight="1">
      <c r="A45" s="85"/>
      <c r="B45" s="85"/>
      <c r="C45" s="85"/>
      <c r="D45" s="85"/>
      <c r="E45" s="86"/>
      <c r="F45" s="85"/>
      <c r="G45" s="85"/>
      <c r="H45" s="85"/>
      <c r="I45" s="85"/>
      <c r="J45" s="85"/>
      <c r="K45" s="85"/>
      <c r="L45" s="85"/>
    </row>
    <row r="46" spans="1:12" ht="12.75">
      <c r="A46" s="85" t="s">
        <v>268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2.75">
      <c r="A47" s="85" t="s">
        <v>68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2.75">
      <c r="A48" s="85" t="s">
        <v>67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2.75">
      <c r="A49" s="85" t="s">
        <v>269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2.75">
      <c r="A50" s="85" t="s">
        <v>65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4" ht="12.75">
      <c r="E54" s="87"/>
    </row>
  </sheetData>
  <sheetProtection selectLockedCells="1" selectUnlockedCells="1"/>
  <mergeCells count="17">
    <mergeCell ref="A44:D44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LXXXI.60.2023 
z dnia 14 lipca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69"/>
  <sheetViews>
    <sheetView zoomScalePageLayoutView="0" workbookViewId="0" topLeftCell="A1">
      <selection activeCell="R11" sqref="R11"/>
    </sheetView>
  </sheetViews>
  <sheetFormatPr defaultColWidth="9.33203125" defaultRowHeight="11.25"/>
  <cols>
    <col min="1" max="1" width="4.66015625" style="45" customWidth="1"/>
    <col min="2" max="2" width="23.66015625" style="45" customWidth="1"/>
    <col min="3" max="3" width="10.66015625" style="45" customWidth="1"/>
    <col min="4" max="4" width="11.33203125" style="45" customWidth="1"/>
    <col min="5" max="5" width="5.83203125" style="45" customWidth="1"/>
    <col min="6" max="6" width="7.16015625" style="45" customWidth="1"/>
    <col min="7" max="7" width="19" style="45" customWidth="1"/>
    <col min="8" max="8" width="11.5" style="45" customWidth="1"/>
    <col min="9" max="9" width="12.66015625" style="45" customWidth="1"/>
    <col min="10" max="16384" width="9.33203125" style="45" customWidth="1"/>
  </cols>
  <sheetData>
    <row r="1" spans="1:9" ht="40.5" customHeight="1">
      <c r="A1" s="46"/>
      <c r="B1" s="46"/>
      <c r="C1" s="46"/>
      <c r="D1" s="46"/>
      <c r="E1" s="46"/>
      <c r="F1" s="46"/>
      <c r="G1" s="296" t="s">
        <v>527</v>
      </c>
      <c r="H1" s="296"/>
      <c r="I1" s="296"/>
    </row>
    <row r="2" spans="1:9" ht="12.75" customHeight="1">
      <c r="A2" s="297" t="s">
        <v>377</v>
      </c>
      <c r="B2" s="297"/>
      <c r="C2" s="297"/>
      <c r="D2" s="297"/>
      <c r="E2" s="297"/>
      <c r="F2" s="297"/>
      <c r="G2" s="297"/>
      <c r="H2" s="297"/>
      <c r="I2" s="297"/>
    </row>
    <row r="3" spans="1:9" ht="12.75">
      <c r="A3" s="297"/>
      <c r="B3" s="297"/>
      <c r="C3" s="297"/>
      <c r="D3" s="297"/>
      <c r="E3" s="297"/>
      <c r="F3" s="297"/>
      <c r="G3" s="297"/>
      <c r="H3" s="297"/>
      <c r="I3" s="297"/>
    </row>
    <row r="4" spans="1:9" ht="12.75">
      <c r="A4" s="297"/>
      <c r="B4" s="297"/>
      <c r="C4" s="297"/>
      <c r="D4" s="297"/>
      <c r="E4" s="297"/>
      <c r="F4" s="297"/>
      <c r="G4" s="297"/>
      <c r="H4" s="297"/>
      <c r="I4" s="297"/>
    </row>
    <row r="5" spans="1:9" ht="12.75">
      <c r="A5" s="191"/>
      <c r="B5" s="191"/>
      <c r="C5" s="191"/>
      <c r="D5" s="191"/>
      <c r="E5" s="191"/>
      <c r="F5" s="191"/>
      <c r="G5" s="191"/>
      <c r="H5" s="191"/>
      <c r="I5" s="191"/>
    </row>
    <row r="6" spans="1:9" ht="22.5" customHeight="1">
      <c r="A6" s="298" t="s">
        <v>376</v>
      </c>
      <c r="B6" s="298" t="s">
        <v>375</v>
      </c>
      <c r="C6" s="298" t="s">
        <v>374</v>
      </c>
      <c r="D6" s="298" t="s">
        <v>148</v>
      </c>
      <c r="E6" s="298" t="s">
        <v>1</v>
      </c>
      <c r="F6" s="298" t="s">
        <v>2</v>
      </c>
      <c r="G6" s="298" t="s">
        <v>373</v>
      </c>
      <c r="H6" s="298"/>
      <c r="I6" s="298" t="s">
        <v>372</v>
      </c>
    </row>
    <row r="7" spans="1:9" ht="52.5" customHeight="1">
      <c r="A7" s="298"/>
      <c r="B7" s="298"/>
      <c r="C7" s="298"/>
      <c r="D7" s="298"/>
      <c r="E7" s="298"/>
      <c r="F7" s="298"/>
      <c r="G7" s="190" t="s">
        <v>371</v>
      </c>
      <c r="H7" s="190" t="s">
        <v>370</v>
      </c>
      <c r="I7" s="298"/>
    </row>
    <row r="8" spans="1:9" ht="12.75">
      <c r="A8" s="189">
        <v>1</v>
      </c>
      <c r="B8" s="189">
        <v>2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>
        <v>9</v>
      </c>
    </row>
    <row r="9" spans="1:9" ht="36" customHeight="1">
      <c r="A9" s="185" t="s">
        <v>29</v>
      </c>
      <c r="B9" s="291" t="s">
        <v>361</v>
      </c>
      <c r="C9" s="188">
        <v>2023</v>
      </c>
      <c r="D9" s="184" t="s">
        <v>137</v>
      </c>
      <c r="E9" s="183" t="s">
        <v>336</v>
      </c>
      <c r="F9" s="183" t="s">
        <v>335</v>
      </c>
      <c r="G9" s="182" t="s">
        <v>351</v>
      </c>
      <c r="H9" s="173">
        <f>H10+H14</f>
        <v>1573695</v>
      </c>
      <c r="I9" s="172">
        <f>I10+I14</f>
        <v>1573695</v>
      </c>
    </row>
    <row r="10" spans="1:9" ht="13.5" customHeight="1">
      <c r="A10" s="179"/>
      <c r="B10" s="291"/>
      <c r="C10" s="180"/>
      <c r="D10" s="180"/>
      <c r="E10" s="179"/>
      <c r="F10" s="179"/>
      <c r="G10" s="182" t="s">
        <v>347</v>
      </c>
      <c r="H10" s="173">
        <f>H11+H12+H13</f>
        <v>0</v>
      </c>
      <c r="I10" s="172">
        <f>I11+I12+I13</f>
        <v>0</v>
      </c>
    </row>
    <row r="11" spans="1:9" ht="15" customHeight="1">
      <c r="A11" s="179"/>
      <c r="B11" s="292" t="s">
        <v>369</v>
      </c>
      <c r="C11" s="180"/>
      <c r="D11" s="180"/>
      <c r="E11" s="179"/>
      <c r="F11" s="179"/>
      <c r="G11" s="181" t="s">
        <v>345</v>
      </c>
      <c r="H11" s="175">
        <v>0</v>
      </c>
      <c r="I11" s="40">
        <v>0</v>
      </c>
    </row>
    <row r="12" spans="1:9" ht="24.75" customHeight="1">
      <c r="A12" s="179"/>
      <c r="B12" s="292"/>
      <c r="C12" s="180"/>
      <c r="D12" s="180"/>
      <c r="E12" s="179"/>
      <c r="F12" s="179"/>
      <c r="G12" s="176" t="s">
        <v>344</v>
      </c>
      <c r="H12" s="175">
        <v>0</v>
      </c>
      <c r="I12" s="40">
        <v>0</v>
      </c>
    </row>
    <row r="13" spans="1:9" ht="36" customHeight="1">
      <c r="A13" s="179"/>
      <c r="B13" s="180" t="s">
        <v>368</v>
      </c>
      <c r="C13" s="180"/>
      <c r="D13" s="180"/>
      <c r="E13" s="179"/>
      <c r="F13" s="179"/>
      <c r="G13" s="176" t="s">
        <v>343</v>
      </c>
      <c r="H13" s="175">
        <v>0</v>
      </c>
      <c r="I13" s="40">
        <v>0</v>
      </c>
    </row>
    <row r="14" spans="1:9" ht="14.25" customHeight="1">
      <c r="A14" s="179"/>
      <c r="B14" s="180"/>
      <c r="C14" s="180"/>
      <c r="D14" s="180"/>
      <c r="E14" s="179"/>
      <c r="F14" s="179"/>
      <c r="G14" s="182" t="s">
        <v>346</v>
      </c>
      <c r="H14" s="173">
        <f>H15+H16+H17+H18</f>
        <v>1573695</v>
      </c>
      <c r="I14" s="172">
        <f>I15+I16+I17+I18</f>
        <v>1573695</v>
      </c>
    </row>
    <row r="15" spans="1:9" ht="27.75" customHeight="1">
      <c r="A15" s="179"/>
      <c r="B15" s="294" t="s">
        <v>253</v>
      </c>
      <c r="C15" s="180"/>
      <c r="D15" s="180"/>
      <c r="E15" s="179"/>
      <c r="F15" s="179"/>
      <c r="G15" s="181" t="s">
        <v>345</v>
      </c>
      <c r="H15" s="175">
        <v>773695</v>
      </c>
      <c r="I15" s="40">
        <v>773695</v>
      </c>
    </row>
    <row r="16" spans="1:9" ht="24.75" customHeight="1">
      <c r="A16" s="179"/>
      <c r="B16" s="294"/>
      <c r="C16" s="180"/>
      <c r="D16" s="180"/>
      <c r="E16" s="179"/>
      <c r="F16" s="179"/>
      <c r="G16" s="176" t="s">
        <v>344</v>
      </c>
      <c r="H16" s="175">
        <v>0</v>
      </c>
      <c r="I16" s="40">
        <v>0</v>
      </c>
    </row>
    <row r="17" spans="1:9" ht="36" customHeight="1">
      <c r="A17" s="179"/>
      <c r="B17" s="294"/>
      <c r="C17" s="180"/>
      <c r="D17" s="180"/>
      <c r="E17" s="179"/>
      <c r="F17" s="179"/>
      <c r="G17" s="176" t="s">
        <v>343</v>
      </c>
      <c r="H17" s="175">
        <v>800000</v>
      </c>
      <c r="I17" s="40">
        <v>800000</v>
      </c>
    </row>
    <row r="18" spans="1:9" ht="63" customHeight="1">
      <c r="A18" s="177"/>
      <c r="B18" s="295"/>
      <c r="C18" s="178"/>
      <c r="D18" s="178"/>
      <c r="E18" s="177"/>
      <c r="F18" s="177"/>
      <c r="G18" s="176" t="s">
        <v>342</v>
      </c>
      <c r="H18" s="175"/>
      <c r="I18" s="40">
        <v>0</v>
      </c>
    </row>
    <row r="19" spans="1:9" ht="36.75" customHeight="1">
      <c r="A19" s="185" t="s">
        <v>31</v>
      </c>
      <c r="B19" s="291" t="s">
        <v>361</v>
      </c>
      <c r="C19" s="184" t="s">
        <v>367</v>
      </c>
      <c r="D19" s="184" t="s">
        <v>74</v>
      </c>
      <c r="E19" s="183" t="s">
        <v>366</v>
      </c>
      <c r="F19" s="183" t="s">
        <v>365</v>
      </c>
      <c r="G19" s="182" t="s">
        <v>351</v>
      </c>
      <c r="H19" s="173">
        <f>H20+H24</f>
        <v>6870299</v>
      </c>
      <c r="I19" s="172">
        <f>I20+I24</f>
        <v>6756715.1</v>
      </c>
    </row>
    <row r="20" spans="1:9" ht="18" customHeight="1">
      <c r="A20" s="179"/>
      <c r="B20" s="291"/>
      <c r="C20" s="180"/>
      <c r="D20" s="180"/>
      <c r="E20" s="179"/>
      <c r="F20" s="179"/>
      <c r="G20" s="182" t="s">
        <v>347</v>
      </c>
      <c r="H20" s="173">
        <f>H21+H22+H23</f>
        <v>44404</v>
      </c>
      <c r="I20" s="172">
        <f>I21+I22+I23</f>
        <v>31336.1</v>
      </c>
    </row>
    <row r="21" spans="1:9" ht="18.75" customHeight="1">
      <c r="A21" s="179"/>
      <c r="B21" s="292" t="s">
        <v>364</v>
      </c>
      <c r="C21" s="180"/>
      <c r="D21" s="180"/>
      <c r="E21" s="179"/>
      <c r="F21" s="179"/>
      <c r="G21" s="181" t="s">
        <v>345</v>
      </c>
      <c r="H21" s="175">
        <v>6661</v>
      </c>
      <c r="I21" s="40">
        <v>4700.82</v>
      </c>
    </row>
    <row r="22" spans="1:9" ht="23.25" customHeight="1">
      <c r="A22" s="179"/>
      <c r="B22" s="292"/>
      <c r="C22" s="180"/>
      <c r="D22" s="180"/>
      <c r="E22" s="179"/>
      <c r="F22" s="179"/>
      <c r="G22" s="176" t="s">
        <v>344</v>
      </c>
      <c r="H22" s="175">
        <v>0</v>
      </c>
      <c r="I22" s="40">
        <v>0</v>
      </c>
    </row>
    <row r="23" spans="1:9" ht="32.25" customHeight="1">
      <c r="A23" s="179"/>
      <c r="B23" s="287" t="s">
        <v>363</v>
      </c>
      <c r="C23" s="180"/>
      <c r="D23" s="180"/>
      <c r="E23" s="179"/>
      <c r="F23" s="179"/>
      <c r="G23" s="176" t="s">
        <v>343</v>
      </c>
      <c r="H23" s="175">
        <v>37743</v>
      </c>
      <c r="I23" s="40">
        <v>26635.28</v>
      </c>
    </row>
    <row r="24" spans="1:9" ht="15" customHeight="1">
      <c r="A24" s="179"/>
      <c r="B24" s="287"/>
      <c r="C24" s="180"/>
      <c r="D24" s="180"/>
      <c r="E24" s="179"/>
      <c r="F24" s="179"/>
      <c r="G24" s="182" t="s">
        <v>346</v>
      </c>
      <c r="H24" s="173">
        <f>H25+H26+H27+H28</f>
        <v>6825895</v>
      </c>
      <c r="I24" s="172">
        <f>I25+I26+I27+I28</f>
        <v>6725379</v>
      </c>
    </row>
    <row r="25" spans="1:9" ht="15" customHeight="1">
      <c r="A25" s="179"/>
      <c r="B25" s="287"/>
      <c r="C25" s="180"/>
      <c r="D25" s="180"/>
      <c r="E25" s="179"/>
      <c r="F25" s="179"/>
      <c r="G25" s="181" t="s">
        <v>345</v>
      </c>
      <c r="H25" s="175">
        <v>2911680</v>
      </c>
      <c r="I25" s="40">
        <v>2911680</v>
      </c>
    </row>
    <row r="26" spans="1:9" ht="24" customHeight="1">
      <c r="A26" s="179"/>
      <c r="B26" s="287"/>
      <c r="C26" s="180"/>
      <c r="D26" s="180"/>
      <c r="E26" s="179"/>
      <c r="F26" s="179"/>
      <c r="G26" s="176" t="s">
        <v>344</v>
      </c>
      <c r="H26" s="175">
        <v>0</v>
      </c>
      <c r="I26" s="40">
        <v>0</v>
      </c>
    </row>
    <row r="27" spans="1:9" ht="26.25" customHeight="1">
      <c r="A27" s="179"/>
      <c r="B27" s="288" t="s">
        <v>362</v>
      </c>
      <c r="C27" s="180"/>
      <c r="D27" s="180"/>
      <c r="E27" s="179"/>
      <c r="F27" s="179"/>
      <c r="G27" s="176" t="s">
        <v>343</v>
      </c>
      <c r="H27" s="175">
        <v>3914215</v>
      </c>
      <c r="I27" s="40">
        <v>3813699</v>
      </c>
    </row>
    <row r="28" spans="1:9" ht="48.75" customHeight="1">
      <c r="A28" s="177"/>
      <c r="B28" s="288"/>
      <c r="C28" s="178"/>
      <c r="D28" s="178"/>
      <c r="E28" s="177"/>
      <c r="F28" s="177"/>
      <c r="G28" s="176" t="s">
        <v>342</v>
      </c>
      <c r="H28" s="175"/>
      <c r="I28" s="40">
        <v>0</v>
      </c>
    </row>
    <row r="29" spans="1:9" ht="45" customHeight="1">
      <c r="A29" s="293" t="s">
        <v>32</v>
      </c>
      <c r="B29" s="169" t="s">
        <v>361</v>
      </c>
      <c r="C29" s="282" t="s">
        <v>360</v>
      </c>
      <c r="D29" s="282" t="s">
        <v>74</v>
      </c>
      <c r="E29" s="289" t="s">
        <v>359</v>
      </c>
      <c r="F29" s="289" t="s">
        <v>358</v>
      </c>
      <c r="G29" s="171" t="s">
        <v>351</v>
      </c>
      <c r="H29" s="187">
        <f>H30+H34</f>
        <v>3002600</v>
      </c>
      <c r="I29" s="187">
        <f>I30+I34</f>
        <v>1343494</v>
      </c>
    </row>
    <row r="30" spans="1:9" ht="21.75" customHeight="1">
      <c r="A30" s="293"/>
      <c r="B30" s="169" t="s">
        <v>357</v>
      </c>
      <c r="C30" s="282"/>
      <c r="D30" s="282"/>
      <c r="E30" s="289"/>
      <c r="F30" s="289"/>
      <c r="G30" s="171" t="s">
        <v>347</v>
      </c>
      <c r="H30" s="187">
        <f>H31+H32+H33</f>
        <v>18000</v>
      </c>
      <c r="I30" s="187">
        <f>I31+I32+I33</f>
        <v>18000</v>
      </c>
    </row>
    <row r="31" spans="1:9" ht="14.25" customHeight="1">
      <c r="A31" s="293"/>
      <c r="B31" s="290" t="s">
        <v>356</v>
      </c>
      <c r="C31" s="282"/>
      <c r="D31" s="282"/>
      <c r="E31" s="289"/>
      <c r="F31" s="289"/>
      <c r="G31" s="170" t="s">
        <v>345</v>
      </c>
      <c r="H31" s="186">
        <v>2700</v>
      </c>
      <c r="I31" s="186">
        <v>2700</v>
      </c>
    </row>
    <row r="32" spans="1:9" ht="22.5" customHeight="1">
      <c r="A32" s="293"/>
      <c r="B32" s="290"/>
      <c r="C32" s="282"/>
      <c r="D32" s="282"/>
      <c r="E32" s="289"/>
      <c r="F32" s="289"/>
      <c r="G32" s="169" t="s">
        <v>344</v>
      </c>
      <c r="H32" s="186">
        <v>0</v>
      </c>
      <c r="I32" s="186">
        <v>0</v>
      </c>
    </row>
    <row r="33" spans="1:9" ht="21.75" customHeight="1">
      <c r="A33" s="293"/>
      <c r="B33" s="290"/>
      <c r="C33" s="282"/>
      <c r="D33" s="282"/>
      <c r="E33" s="289"/>
      <c r="F33" s="289"/>
      <c r="G33" s="169" t="s">
        <v>343</v>
      </c>
      <c r="H33" s="186">
        <v>15300</v>
      </c>
      <c r="I33" s="186">
        <v>15300</v>
      </c>
    </row>
    <row r="34" spans="1:9" ht="18.75" customHeight="1">
      <c r="A34" s="293"/>
      <c r="B34" s="290"/>
      <c r="C34" s="282"/>
      <c r="D34" s="282"/>
      <c r="E34" s="289"/>
      <c r="F34" s="289"/>
      <c r="G34" s="171" t="s">
        <v>346</v>
      </c>
      <c r="H34" s="187">
        <f>H35+H36+H37+H38</f>
        <v>2984600</v>
      </c>
      <c r="I34" s="187">
        <f>I35+I36+I37+I38</f>
        <v>1325494</v>
      </c>
    </row>
    <row r="35" spans="1:9" ht="12.75" customHeight="1">
      <c r="A35" s="293"/>
      <c r="B35" s="290"/>
      <c r="C35" s="282"/>
      <c r="D35" s="282"/>
      <c r="E35" s="289"/>
      <c r="F35" s="289"/>
      <c r="G35" s="170" t="s">
        <v>345</v>
      </c>
      <c r="H35" s="186">
        <v>447690</v>
      </c>
      <c r="I35" s="186">
        <v>198824</v>
      </c>
    </row>
    <row r="36" spans="1:9" ht="24" customHeight="1">
      <c r="A36" s="293"/>
      <c r="B36" s="290"/>
      <c r="C36" s="282"/>
      <c r="D36" s="282"/>
      <c r="E36" s="289"/>
      <c r="F36" s="289"/>
      <c r="G36" s="169" t="s">
        <v>344</v>
      </c>
      <c r="H36" s="186">
        <v>0</v>
      </c>
      <c r="I36" s="186">
        <v>0</v>
      </c>
    </row>
    <row r="37" spans="1:9" ht="23.25" customHeight="1">
      <c r="A37" s="293"/>
      <c r="B37" s="290"/>
      <c r="C37" s="282"/>
      <c r="D37" s="282"/>
      <c r="E37" s="289"/>
      <c r="F37" s="289"/>
      <c r="G37" s="169" t="s">
        <v>343</v>
      </c>
      <c r="H37" s="186">
        <v>2536910</v>
      </c>
      <c r="I37" s="186">
        <v>1126670</v>
      </c>
    </row>
    <row r="38" spans="1:9" ht="54" customHeight="1">
      <c r="A38" s="293"/>
      <c r="B38" s="290"/>
      <c r="C38" s="282"/>
      <c r="D38" s="282"/>
      <c r="E38" s="289"/>
      <c r="F38" s="289"/>
      <c r="G38" s="169" t="s">
        <v>342</v>
      </c>
      <c r="H38" s="186">
        <v>0</v>
      </c>
      <c r="I38" s="186">
        <v>0</v>
      </c>
    </row>
    <row r="39" spans="1:9" ht="34.5" customHeight="1">
      <c r="A39" s="185" t="s">
        <v>33</v>
      </c>
      <c r="B39" s="291" t="s">
        <v>355</v>
      </c>
      <c r="C39" s="184" t="s">
        <v>354</v>
      </c>
      <c r="D39" s="184" t="s">
        <v>74</v>
      </c>
      <c r="E39" s="183" t="s">
        <v>353</v>
      </c>
      <c r="F39" s="183" t="s">
        <v>352</v>
      </c>
      <c r="G39" s="182" t="s">
        <v>351</v>
      </c>
      <c r="H39" s="173">
        <f>H40+H44</f>
        <v>248285</v>
      </c>
      <c r="I39" s="173">
        <f>I40+I44</f>
        <v>248285</v>
      </c>
    </row>
    <row r="40" spans="1:9" ht="17.25" customHeight="1">
      <c r="A40" s="179"/>
      <c r="B40" s="291"/>
      <c r="C40" s="180"/>
      <c r="D40" s="180"/>
      <c r="E40" s="179"/>
      <c r="F40" s="179"/>
      <c r="G40" s="182" t="s">
        <v>347</v>
      </c>
      <c r="H40" s="173">
        <f>H41+H42+H43</f>
        <v>37336</v>
      </c>
      <c r="I40" s="173">
        <f>I41+I42+I43</f>
        <v>37336</v>
      </c>
    </row>
    <row r="41" spans="1:9" ht="18.75" customHeight="1">
      <c r="A41" s="179"/>
      <c r="B41" s="292"/>
      <c r="C41" s="180"/>
      <c r="D41" s="180"/>
      <c r="E41" s="179"/>
      <c r="F41" s="179"/>
      <c r="G41" s="181" t="s">
        <v>345</v>
      </c>
      <c r="H41" s="175">
        <v>4725</v>
      </c>
      <c r="I41" s="175">
        <v>4725</v>
      </c>
    </row>
    <row r="42" spans="1:9" ht="26.25" customHeight="1">
      <c r="A42" s="179"/>
      <c r="B42" s="292"/>
      <c r="C42" s="180"/>
      <c r="D42" s="180"/>
      <c r="E42" s="179"/>
      <c r="F42" s="179"/>
      <c r="G42" s="176" t="s">
        <v>344</v>
      </c>
      <c r="H42" s="175">
        <v>5127</v>
      </c>
      <c r="I42" s="175">
        <v>5127</v>
      </c>
    </row>
    <row r="43" spans="1:9" ht="39" customHeight="1">
      <c r="A43" s="179"/>
      <c r="B43" s="287" t="s">
        <v>350</v>
      </c>
      <c r="C43" s="180"/>
      <c r="D43" s="180"/>
      <c r="E43" s="179"/>
      <c r="F43" s="179"/>
      <c r="G43" s="176" t="s">
        <v>343</v>
      </c>
      <c r="H43" s="175">
        <v>27484</v>
      </c>
      <c r="I43" s="175">
        <v>27484</v>
      </c>
    </row>
    <row r="44" spans="1:9" ht="22.5" customHeight="1">
      <c r="A44" s="179"/>
      <c r="B44" s="287"/>
      <c r="C44" s="180"/>
      <c r="D44" s="180"/>
      <c r="E44" s="179"/>
      <c r="F44" s="179"/>
      <c r="G44" s="182" t="s">
        <v>346</v>
      </c>
      <c r="H44" s="173">
        <f>H45+H46+H47+H48</f>
        <v>210949</v>
      </c>
      <c r="I44" s="173">
        <f>I45+I46+I47+I48</f>
        <v>210949</v>
      </c>
    </row>
    <row r="45" spans="1:9" ht="27.75" customHeight="1">
      <c r="A45" s="179"/>
      <c r="B45" s="287"/>
      <c r="C45" s="180"/>
      <c r="D45" s="180"/>
      <c r="E45" s="179"/>
      <c r="F45" s="179"/>
      <c r="G45" s="181" t="s">
        <v>345</v>
      </c>
      <c r="H45" s="175">
        <v>46000</v>
      </c>
      <c r="I45" s="175">
        <v>46000</v>
      </c>
    </row>
    <row r="46" spans="1:9" ht="26.25" customHeight="1">
      <c r="A46" s="179"/>
      <c r="B46" s="287"/>
      <c r="C46" s="180"/>
      <c r="D46" s="180"/>
      <c r="E46" s="179"/>
      <c r="F46" s="179"/>
      <c r="G46" s="176" t="s">
        <v>344</v>
      </c>
      <c r="H46" s="175">
        <v>25929</v>
      </c>
      <c r="I46" s="175">
        <v>25929</v>
      </c>
    </row>
    <row r="47" spans="1:9" ht="36" customHeight="1">
      <c r="A47" s="179"/>
      <c r="B47" s="288" t="s">
        <v>349</v>
      </c>
      <c r="C47" s="180"/>
      <c r="D47" s="180"/>
      <c r="E47" s="179"/>
      <c r="F47" s="179"/>
      <c r="G47" s="176" t="s">
        <v>343</v>
      </c>
      <c r="H47" s="175">
        <v>139020</v>
      </c>
      <c r="I47" s="175">
        <v>139020</v>
      </c>
    </row>
    <row r="48" spans="1:9" ht="48.75" customHeight="1">
      <c r="A48" s="177"/>
      <c r="B48" s="288"/>
      <c r="C48" s="178"/>
      <c r="D48" s="178"/>
      <c r="E48" s="177"/>
      <c r="F48" s="177"/>
      <c r="G48" s="176" t="s">
        <v>342</v>
      </c>
      <c r="H48" s="175"/>
      <c r="I48" s="175">
        <v>0</v>
      </c>
    </row>
    <row r="49" spans="1:9" ht="19.5" customHeight="1">
      <c r="A49" s="174"/>
      <c r="B49" s="171" t="s">
        <v>348</v>
      </c>
      <c r="C49" s="286"/>
      <c r="D49" s="286"/>
      <c r="E49" s="286"/>
      <c r="F49" s="286"/>
      <c r="G49" s="286"/>
      <c r="H49" s="173">
        <f>H50+H55</f>
        <v>11694879</v>
      </c>
      <c r="I49" s="172">
        <f>I50+I55</f>
        <v>9922189.1</v>
      </c>
    </row>
    <row r="50" spans="1:9" ht="21.75" customHeight="1">
      <c r="A50" s="165"/>
      <c r="B50" s="171" t="s">
        <v>347</v>
      </c>
      <c r="C50" s="286"/>
      <c r="D50" s="286"/>
      <c r="E50" s="286"/>
      <c r="F50" s="286"/>
      <c r="G50" s="286"/>
      <c r="H50" s="167">
        <f aca="true" t="shared" si="0" ref="H50:I53">H10+H20+H30+H40</f>
        <v>99740</v>
      </c>
      <c r="I50" s="167">
        <f t="shared" si="0"/>
        <v>86672.1</v>
      </c>
    </row>
    <row r="51" spans="1:9" ht="18" customHeight="1">
      <c r="A51" s="165"/>
      <c r="B51" s="170" t="s">
        <v>345</v>
      </c>
      <c r="C51" s="282"/>
      <c r="D51" s="282"/>
      <c r="E51" s="282"/>
      <c r="F51" s="282"/>
      <c r="G51" s="282"/>
      <c r="H51" s="163">
        <f t="shared" si="0"/>
        <v>14086</v>
      </c>
      <c r="I51" s="163">
        <f t="shared" si="0"/>
        <v>12125.82</v>
      </c>
    </row>
    <row r="52" spans="1:9" ht="19.5" customHeight="1">
      <c r="A52" s="165"/>
      <c r="B52" s="170" t="s">
        <v>344</v>
      </c>
      <c r="C52" s="282"/>
      <c r="D52" s="282"/>
      <c r="E52" s="282"/>
      <c r="F52" s="282"/>
      <c r="G52" s="282"/>
      <c r="H52" s="163">
        <f t="shared" si="0"/>
        <v>5127</v>
      </c>
      <c r="I52" s="163">
        <f t="shared" si="0"/>
        <v>5127</v>
      </c>
    </row>
    <row r="53" spans="1:9" ht="22.5" customHeight="1">
      <c r="A53" s="165"/>
      <c r="B53" s="169" t="s">
        <v>343</v>
      </c>
      <c r="C53" s="282"/>
      <c r="D53" s="282"/>
      <c r="E53" s="282"/>
      <c r="F53" s="282"/>
      <c r="G53" s="282"/>
      <c r="H53" s="163">
        <f t="shared" si="0"/>
        <v>80527</v>
      </c>
      <c r="I53" s="163">
        <f t="shared" si="0"/>
        <v>69419.28</v>
      </c>
    </row>
    <row r="54" spans="1:9" ht="32.25" customHeight="1">
      <c r="A54" s="165"/>
      <c r="B54" s="169" t="s">
        <v>342</v>
      </c>
      <c r="C54" s="282"/>
      <c r="D54" s="282"/>
      <c r="E54" s="282"/>
      <c r="F54" s="282"/>
      <c r="G54" s="282"/>
      <c r="H54" s="167">
        <v>0</v>
      </c>
      <c r="I54" s="167">
        <v>0</v>
      </c>
    </row>
    <row r="55" spans="1:9" ht="16.5" customHeight="1">
      <c r="A55" s="165"/>
      <c r="B55" s="168" t="s">
        <v>346</v>
      </c>
      <c r="C55" s="286"/>
      <c r="D55" s="286"/>
      <c r="E55" s="286"/>
      <c r="F55" s="286"/>
      <c r="G55" s="286"/>
      <c r="H55" s="167">
        <f aca="true" t="shared" si="1" ref="H55:I58">H14+H24+H34+H44</f>
        <v>11595139</v>
      </c>
      <c r="I55" s="167">
        <f t="shared" si="1"/>
        <v>9835517</v>
      </c>
    </row>
    <row r="56" spans="1:9" ht="18.75" customHeight="1">
      <c r="A56" s="165"/>
      <c r="B56" s="166" t="s">
        <v>345</v>
      </c>
      <c r="C56" s="282"/>
      <c r="D56" s="282"/>
      <c r="E56" s="282"/>
      <c r="F56" s="282"/>
      <c r="G56" s="282"/>
      <c r="H56" s="163">
        <f t="shared" si="1"/>
        <v>4179065</v>
      </c>
      <c r="I56" s="163">
        <f t="shared" si="1"/>
        <v>3930199</v>
      </c>
    </row>
    <row r="57" spans="1:9" ht="20.25" customHeight="1">
      <c r="A57" s="165"/>
      <c r="B57" s="166" t="s">
        <v>344</v>
      </c>
      <c r="C57" s="282"/>
      <c r="D57" s="282"/>
      <c r="E57" s="282"/>
      <c r="F57" s="282"/>
      <c r="G57" s="282"/>
      <c r="H57" s="163">
        <f t="shared" si="1"/>
        <v>25929</v>
      </c>
      <c r="I57" s="163">
        <f t="shared" si="1"/>
        <v>25929</v>
      </c>
    </row>
    <row r="58" spans="1:9" ht="32.25" customHeight="1">
      <c r="A58" s="165"/>
      <c r="B58" s="164" t="s">
        <v>343</v>
      </c>
      <c r="C58" s="282"/>
      <c r="D58" s="282"/>
      <c r="E58" s="282"/>
      <c r="F58" s="282"/>
      <c r="G58" s="282"/>
      <c r="H58" s="163">
        <f t="shared" si="1"/>
        <v>7390145</v>
      </c>
      <c r="I58" s="163">
        <f t="shared" si="1"/>
        <v>5879389</v>
      </c>
    </row>
    <row r="59" spans="1:9" ht="33" customHeight="1">
      <c r="A59" s="165"/>
      <c r="B59" s="164" t="s">
        <v>342</v>
      </c>
      <c r="C59" s="282"/>
      <c r="D59" s="282"/>
      <c r="E59" s="282"/>
      <c r="F59" s="282"/>
      <c r="G59" s="282"/>
      <c r="H59" s="163">
        <f>H18+H48</f>
        <v>0</v>
      </c>
      <c r="I59" s="163">
        <f>I18+I48</f>
        <v>0</v>
      </c>
    </row>
    <row r="60" spans="1:9" ht="12.75">
      <c r="A60" s="162"/>
      <c r="B60" s="162"/>
      <c r="C60" s="162"/>
      <c r="D60" s="162"/>
      <c r="E60" s="162"/>
      <c r="F60" s="162"/>
      <c r="G60" s="162"/>
      <c r="H60" s="162"/>
      <c r="I60" s="162"/>
    </row>
    <row r="61" spans="1:9" ht="12.75" customHeight="1" hidden="1">
      <c r="A61" s="161"/>
      <c r="B61" s="283"/>
      <c r="C61" s="283"/>
      <c r="D61" s="283"/>
      <c r="E61" s="283"/>
      <c r="F61" s="283"/>
      <c r="G61" s="283"/>
      <c r="H61" s="283"/>
      <c r="I61" s="283"/>
    </row>
    <row r="62" spans="1:9" ht="8.25" customHeight="1">
      <c r="A62" s="284"/>
      <c r="B62" s="285"/>
      <c r="C62" s="285"/>
      <c r="D62" s="285"/>
      <c r="E62" s="285"/>
      <c r="F62" s="285"/>
      <c r="G62" s="285"/>
      <c r="H62" s="285"/>
      <c r="I62" s="285"/>
    </row>
    <row r="63" spans="1:9" ht="39" customHeight="1">
      <c r="A63" s="284"/>
      <c r="B63" s="285"/>
      <c r="C63" s="285"/>
      <c r="D63" s="285"/>
      <c r="E63" s="285"/>
      <c r="F63" s="285"/>
      <c r="G63" s="285"/>
      <c r="H63" s="285"/>
      <c r="I63" s="285"/>
    </row>
    <row r="64" spans="1:9" ht="12.75" customHeight="1" hidden="1">
      <c r="A64" s="284"/>
      <c r="B64" s="285"/>
      <c r="C64" s="285"/>
      <c r="D64" s="285"/>
      <c r="E64" s="285"/>
      <c r="F64" s="285"/>
      <c r="G64" s="285"/>
      <c r="H64" s="285"/>
      <c r="I64" s="285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</sheetData>
  <sheetProtection selectLockedCells="1" selectUnlockedCells="1"/>
  <mergeCells count="41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A29:A38"/>
    <mergeCell ref="C29:C38"/>
    <mergeCell ref="B19:B20"/>
    <mergeCell ref="B21:B22"/>
    <mergeCell ref="B23:B26"/>
    <mergeCell ref="B27:B28"/>
    <mergeCell ref="B15:B18"/>
    <mergeCell ref="D29:D38"/>
    <mergeCell ref="E29:E38"/>
    <mergeCell ref="F29:F38"/>
    <mergeCell ref="B31:B38"/>
    <mergeCell ref="B39:B40"/>
    <mergeCell ref="B41:B42"/>
    <mergeCell ref="B43:B46"/>
    <mergeCell ref="B47:B48"/>
    <mergeCell ref="C49:G49"/>
    <mergeCell ref="C50:G50"/>
    <mergeCell ref="C51:G51"/>
    <mergeCell ref="C52:G52"/>
    <mergeCell ref="C59:G59"/>
    <mergeCell ref="B61:I61"/>
    <mergeCell ref="A62:A64"/>
    <mergeCell ref="B62:I64"/>
    <mergeCell ref="C53:G53"/>
    <mergeCell ref="C54:G54"/>
    <mergeCell ref="C55:G55"/>
    <mergeCell ref="C56:G56"/>
    <mergeCell ref="C57:G57"/>
    <mergeCell ref="C58:G5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M24" sqref="M23:M24"/>
    </sheetView>
  </sheetViews>
  <sheetFormatPr defaultColWidth="9.33203125" defaultRowHeight="11.25"/>
  <cols>
    <col min="1" max="1" width="9.33203125" style="1" customWidth="1"/>
    <col min="2" max="2" width="69.33203125" style="1" customWidth="1"/>
    <col min="3" max="3" width="18" style="1" customWidth="1"/>
    <col min="4" max="4" width="19.5" style="1" customWidth="1"/>
    <col min="5" max="16384" width="9.33203125" style="1" customWidth="1"/>
  </cols>
  <sheetData>
    <row r="1" spans="1:4" ht="12.75">
      <c r="A1" s="65"/>
      <c r="B1" s="65"/>
      <c r="C1" s="65"/>
      <c r="D1" s="65"/>
    </row>
    <row r="2" spans="1:4" ht="18.75">
      <c r="A2" s="300" t="s">
        <v>215</v>
      </c>
      <c r="B2" s="300"/>
      <c r="C2" s="300"/>
      <c r="D2" s="300"/>
    </row>
    <row r="3" spans="1:4" ht="12.75">
      <c r="A3" s="64"/>
      <c r="B3" s="2"/>
      <c r="C3" s="2"/>
      <c r="D3" s="2"/>
    </row>
    <row r="4" spans="1:8" ht="12.75">
      <c r="A4" s="2"/>
      <c r="B4" s="2"/>
      <c r="C4" s="2"/>
      <c r="D4" s="63" t="s">
        <v>0</v>
      </c>
      <c r="H4" s="62"/>
    </row>
    <row r="5" spans="1:4" ht="12.75" customHeight="1">
      <c r="A5" s="301" t="s">
        <v>28</v>
      </c>
      <c r="B5" s="301" t="s">
        <v>214</v>
      </c>
      <c r="C5" s="302" t="s">
        <v>213</v>
      </c>
      <c r="D5" s="303" t="s">
        <v>212</v>
      </c>
    </row>
    <row r="6" spans="1:4" ht="12.75">
      <c r="A6" s="301"/>
      <c r="B6" s="301"/>
      <c r="C6" s="301"/>
      <c r="D6" s="303"/>
    </row>
    <row r="7" spans="1:4" ht="12.75">
      <c r="A7" s="301"/>
      <c r="B7" s="301"/>
      <c r="C7" s="301"/>
      <c r="D7" s="303"/>
    </row>
    <row r="8" spans="1:4" ht="12.75">
      <c r="A8" s="48">
        <v>1</v>
      </c>
      <c r="B8" s="48">
        <v>2</v>
      </c>
      <c r="C8" s="48">
        <v>3</v>
      </c>
      <c r="D8" s="48">
        <v>4</v>
      </c>
    </row>
    <row r="9" spans="1:4" ht="12.75" customHeight="1">
      <c r="A9" s="304" t="s">
        <v>211</v>
      </c>
      <c r="B9" s="304"/>
      <c r="C9" s="48"/>
      <c r="D9" s="223">
        <f>SUM(D10:D28)</f>
        <v>24232351.349999998</v>
      </c>
    </row>
    <row r="10" spans="1:4" ht="12.75">
      <c r="A10" s="52" t="s">
        <v>29</v>
      </c>
      <c r="B10" s="61" t="s">
        <v>210</v>
      </c>
      <c r="C10" s="48" t="s">
        <v>208</v>
      </c>
      <c r="D10" s="57">
        <v>0</v>
      </c>
    </row>
    <row r="11" spans="1:4" ht="22.5">
      <c r="A11" s="59" t="s">
        <v>178</v>
      </c>
      <c r="B11" s="49" t="s">
        <v>202</v>
      </c>
      <c r="C11" s="60" t="s">
        <v>208</v>
      </c>
      <c r="D11" s="57">
        <v>0</v>
      </c>
    </row>
    <row r="12" spans="1:4" ht="12.75">
      <c r="A12" s="52" t="s">
        <v>31</v>
      </c>
      <c r="B12" s="54" t="s">
        <v>209</v>
      </c>
      <c r="C12" s="48" t="s">
        <v>208</v>
      </c>
      <c r="D12" s="57">
        <v>0</v>
      </c>
    </row>
    <row r="13" spans="1:4" ht="22.5">
      <c r="A13" s="52" t="s">
        <v>32</v>
      </c>
      <c r="B13" s="49" t="s">
        <v>207</v>
      </c>
      <c r="C13" s="48" t="s">
        <v>206</v>
      </c>
      <c r="D13" s="57">
        <v>0</v>
      </c>
    </row>
    <row r="14" spans="1:4" ht="22.5">
      <c r="A14" s="52" t="s">
        <v>33</v>
      </c>
      <c r="B14" s="49" t="s">
        <v>205</v>
      </c>
      <c r="C14" s="48" t="s">
        <v>204</v>
      </c>
      <c r="D14" s="57">
        <v>0</v>
      </c>
    </row>
    <row r="15" spans="1:4" ht="12.75">
      <c r="A15" s="52" t="s">
        <v>34</v>
      </c>
      <c r="B15" s="49" t="s">
        <v>203</v>
      </c>
      <c r="C15" s="48" t="s">
        <v>201</v>
      </c>
      <c r="D15" s="57">
        <v>0</v>
      </c>
    </row>
    <row r="16" spans="1:4" ht="22.5">
      <c r="A16" s="52" t="s">
        <v>169</v>
      </c>
      <c r="B16" s="49" t="s">
        <v>202</v>
      </c>
      <c r="C16" s="48" t="s">
        <v>201</v>
      </c>
      <c r="D16" s="57">
        <v>0</v>
      </c>
    </row>
    <row r="17" spans="1:4" ht="12.75">
      <c r="A17" s="52" t="s">
        <v>35</v>
      </c>
      <c r="B17" s="54" t="s">
        <v>200</v>
      </c>
      <c r="C17" s="48" t="s">
        <v>197</v>
      </c>
      <c r="D17" s="57">
        <v>0</v>
      </c>
    </row>
    <row r="18" spans="1:4" ht="22.5">
      <c r="A18" s="52" t="s">
        <v>165</v>
      </c>
      <c r="B18" s="49" t="s">
        <v>199</v>
      </c>
      <c r="C18" s="48" t="s">
        <v>197</v>
      </c>
      <c r="D18" s="57">
        <v>0</v>
      </c>
    </row>
    <row r="19" spans="1:4" ht="22.5">
      <c r="A19" s="52" t="s">
        <v>123</v>
      </c>
      <c r="B19" s="49" t="s">
        <v>198</v>
      </c>
      <c r="C19" s="48" t="s">
        <v>197</v>
      </c>
      <c r="D19" s="57">
        <v>0</v>
      </c>
    </row>
    <row r="20" spans="1:4" ht="22.5">
      <c r="A20" s="59" t="s">
        <v>121</v>
      </c>
      <c r="B20" s="54" t="s">
        <v>196</v>
      </c>
      <c r="C20" s="58" t="s">
        <v>195</v>
      </c>
      <c r="D20" s="57">
        <v>0</v>
      </c>
    </row>
    <row r="21" spans="1:4" ht="22.5">
      <c r="A21" s="52" t="s">
        <v>119</v>
      </c>
      <c r="B21" s="54" t="s">
        <v>194</v>
      </c>
      <c r="C21" s="48" t="s">
        <v>193</v>
      </c>
      <c r="D21" s="224">
        <v>23225880.4</v>
      </c>
    </row>
    <row r="22" spans="1:4" ht="12.75">
      <c r="A22" s="52" t="s">
        <v>117</v>
      </c>
      <c r="B22" s="54" t="s">
        <v>192</v>
      </c>
      <c r="C22" s="48" t="s">
        <v>191</v>
      </c>
      <c r="D22" s="57">
        <v>0</v>
      </c>
    </row>
    <row r="23" spans="1:4" ht="12.75">
      <c r="A23" s="52" t="s">
        <v>114</v>
      </c>
      <c r="B23" s="51" t="s">
        <v>190</v>
      </c>
      <c r="C23" s="48" t="s">
        <v>189</v>
      </c>
      <c r="D23" s="57">
        <v>0</v>
      </c>
    </row>
    <row r="24" spans="1:4" ht="33.75">
      <c r="A24" s="52" t="s">
        <v>110</v>
      </c>
      <c r="B24" s="54" t="s">
        <v>188</v>
      </c>
      <c r="C24" s="53" t="s">
        <v>187</v>
      </c>
      <c r="D24" s="224">
        <v>1006470.95</v>
      </c>
    </row>
    <row r="25" spans="1:4" ht="33.75">
      <c r="A25" s="52" t="s">
        <v>108</v>
      </c>
      <c r="B25" s="54" t="s">
        <v>186</v>
      </c>
      <c r="C25" s="53" t="s">
        <v>185</v>
      </c>
      <c r="D25" s="47">
        <v>0</v>
      </c>
    </row>
    <row r="26" spans="1:4" ht="12.75">
      <c r="A26" s="52" t="s">
        <v>106</v>
      </c>
      <c r="B26" s="56" t="s">
        <v>184</v>
      </c>
      <c r="C26" s="48" t="s">
        <v>156</v>
      </c>
      <c r="D26" s="47">
        <v>0</v>
      </c>
    </row>
    <row r="27" spans="1:4" ht="12.75">
      <c r="A27" s="52" t="s">
        <v>103</v>
      </c>
      <c r="B27" s="56" t="s">
        <v>183</v>
      </c>
      <c r="C27" s="48" t="s">
        <v>182</v>
      </c>
      <c r="D27" s="47">
        <v>0</v>
      </c>
    </row>
    <row r="28" spans="1:4" ht="12.75">
      <c r="A28" s="52" t="s">
        <v>100</v>
      </c>
      <c r="B28" s="49" t="s">
        <v>181</v>
      </c>
      <c r="C28" s="48" t="s">
        <v>154</v>
      </c>
      <c r="D28" s="47">
        <v>0</v>
      </c>
    </row>
    <row r="29" spans="1:4" ht="12.75" customHeight="1">
      <c r="A29" s="299" t="s">
        <v>180</v>
      </c>
      <c r="B29" s="299"/>
      <c r="C29" s="48"/>
      <c r="D29" s="55">
        <f>SUM(D30:D36)</f>
        <v>0</v>
      </c>
    </row>
    <row r="30" spans="1:4" ht="12.75">
      <c r="A30" s="52" t="s">
        <v>29</v>
      </c>
      <c r="B30" s="51" t="s">
        <v>179</v>
      </c>
      <c r="C30" s="48" t="s">
        <v>176</v>
      </c>
      <c r="D30" s="47">
        <v>0</v>
      </c>
    </row>
    <row r="31" spans="1:4" ht="22.5">
      <c r="A31" s="52" t="s">
        <v>178</v>
      </c>
      <c r="B31" s="49" t="s">
        <v>168</v>
      </c>
      <c r="C31" s="48" t="s">
        <v>176</v>
      </c>
      <c r="D31" s="47">
        <v>0</v>
      </c>
    </row>
    <row r="32" spans="1:4" ht="12.75">
      <c r="A32" s="52" t="s">
        <v>31</v>
      </c>
      <c r="B32" s="51" t="s">
        <v>177</v>
      </c>
      <c r="C32" s="48" t="s">
        <v>176</v>
      </c>
      <c r="D32" s="47">
        <v>0</v>
      </c>
    </row>
    <row r="33" spans="1:4" ht="22.5">
      <c r="A33" s="52" t="s">
        <v>175</v>
      </c>
      <c r="B33" s="49" t="s">
        <v>174</v>
      </c>
      <c r="C33" s="48" t="s">
        <v>173</v>
      </c>
      <c r="D33" s="47">
        <v>0</v>
      </c>
    </row>
    <row r="34" spans="1:4" ht="22.5">
      <c r="A34" s="52" t="s">
        <v>33</v>
      </c>
      <c r="B34" s="49" t="s">
        <v>172</v>
      </c>
      <c r="C34" s="48" t="s">
        <v>171</v>
      </c>
      <c r="D34" s="47">
        <v>0</v>
      </c>
    </row>
    <row r="35" spans="1:4" ht="12.75">
      <c r="A35" s="52" t="s">
        <v>34</v>
      </c>
      <c r="B35" s="49" t="s">
        <v>170</v>
      </c>
      <c r="C35" s="48" t="s">
        <v>167</v>
      </c>
      <c r="D35" s="47">
        <v>0</v>
      </c>
    </row>
    <row r="36" spans="1:4" ht="22.5">
      <c r="A36" s="52" t="s">
        <v>169</v>
      </c>
      <c r="B36" s="49" t="s">
        <v>168</v>
      </c>
      <c r="C36" s="48" t="s">
        <v>167</v>
      </c>
      <c r="D36" s="47">
        <v>0</v>
      </c>
    </row>
    <row r="37" spans="1:4" ht="12.75">
      <c r="A37" s="52" t="s">
        <v>35</v>
      </c>
      <c r="B37" s="54" t="s">
        <v>166</v>
      </c>
      <c r="C37" s="48" t="s">
        <v>162</v>
      </c>
      <c r="D37" s="47">
        <v>0</v>
      </c>
    </row>
    <row r="38" spans="1:4" ht="22.5">
      <c r="A38" s="52" t="s">
        <v>165</v>
      </c>
      <c r="B38" s="49" t="s">
        <v>164</v>
      </c>
      <c r="C38" s="48" t="s">
        <v>162</v>
      </c>
      <c r="D38" s="47">
        <v>0</v>
      </c>
    </row>
    <row r="39" spans="1:4" ht="22.5">
      <c r="A39" s="52" t="s">
        <v>123</v>
      </c>
      <c r="B39" s="49" t="s">
        <v>163</v>
      </c>
      <c r="C39" s="48" t="s">
        <v>162</v>
      </c>
      <c r="D39" s="47">
        <v>0</v>
      </c>
    </row>
    <row r="40" spans="1:4" ht="12.75">
      <c r="A40" s="52" t="s">
        <v>121</v>
      </c>
      <c r="B40" s="54" t="s">
        <v>161</v>
      </c>
      <c r="C40" s="53" t="s">
        <v>160</v>
      </c>
      <c r="D40" s="47">
        <v>0</v>
      </c>
    </row>
    <row r="41" spans="1:4" ht="12.75">
      <c r="A41" s="52" t="s">
        <v>119</v>
      </c>
      <c r="B41" s="51" t="s">
        <v>159</v>
      </c>
      <c r="C41" s="48" t="s">
        <v>158</v>
      </c>
      <c r="D41" s="47">
        <v>0</v>
      </c>
    </row>
    <row r="42" spans="1:4" ht="12.75">
      <c r="A42" s="50" t="s">
        <v>117</v>
      </c>
      <c r="B42" s="51" t="s">
        <v>157</v>
      </c>
      <c r="C42" s="48" t="s">
        <v>156</v>
      </c>
      <c r="D42" s="47">
        <v>0</v>
      </c>
    </row>
    <row r="43" spans="1:4" ht="12.75">
      <c r="A43" s="50" t="s">
        <v>114</v>
      </c>
      <c r="B43" s="49" t="s">
        <v>155</v>
      </c>
      <c r="C43" s="48" t="s">
        <v>154</v>
      </c>
      <c r="D43" s="47">
        <v>0</v>
      </c>
    </row>
    <row r="44" spans="1:4" ht="12.75">
      <c r="A44" s="46"/>
      <c r="B44" s="46"/>
      <c r="C44" s="46"/>
      <c r="D44" s="46"/>
    </row>
    <row r="45" spans="1:4" ht="12.75">
      <c r="A45" s="46"/>
      <c r="B45" s="46"/>
      <c r="C45" s="46"/>
      <c r="D45" s="46"/>
    </row>
    <row r="53" spans="1:4" ht="12.75">
      <c r="A53" s="45"/>
      <c r="B53" s="45"/>
      <c r="C53" s="45"/>
      <c r="D53" s="45"/>
    </row>
    <row r="54" spans="1:4" ht="12.75">
      <c r="A54" s="45"/>
      <c r="B54" s="45"/>
      <c r="C54" s="45"/>
      <c r="D54" s="45"/>
    </row>
    <row r="55" spans="1:4" ht="12.75">
      <c r="A55" s="45"/>
      <c r="B55" s="45"/>
      <c r="C55" s="45"/>
      <c r="D55" s="45"/>
    </row>
    <row r="56" spans="1:4" ht="12.75">
      <c r="A56" s="45"/>
      <c r="B56" s="45"/>
      <c r="C56" s="45"/>
      <c r="D56" s="45"/>
    </row>
    <row r="57" spans="1:4" ht="12.75">
      <c r="A57" s="45"/>
      <c r="B57" s="45"/>
      <c r="C57" s="45"/>
      <c r="D57" s="45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LXXXI.60.2023
z dnia 14 lipca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7"/>
  <sheetViews>
    <sheetView view="pageLayout" zoomScaleNormal="90" workbookViewId="0" topLeftCell="A1">
      <selection activeCell="Q17" sqref="Q17:Q18"/>
    </sheetView>
  </sheetViews>
  <sheetFormatPr defaultColWidth="9.33203125" defaultRowHeight="11.25"/>
  <cols>
    <col min="1" max="1" width="5.66015625" style="92" customWidth="1"/>
    <col min="2" max="2" width="11" style="92" customWidth="1"/>
    <col min="3" max="3" width="8.66015625" style="92" customWidth="1"/>
    <col min="4" max="4" width="15" style="92" customWidth="1"/>
    <col min="5" max="5" width="16.83203125" style="92" customWidth="1"/>
    <col min="6" max="6" width="14.16015625" style="92" customWidth="1"/>
    <col min="7" max="7" width="14.33203125" style="92" customWidth="1"/>
    <col min="8" max="8" width="14.5" style="92" customWidth="1"/>
    <col min="9" max="9" width="10.66015625" style="92" customWidth="1"/>
    <col min="10" max="10" width="12.66015625" style="92" customWidth="1"/>
    <col min="11" max="11" width="10.83203125" style="91" customWidth="1"/>
    <col min="12" max="12" width="15" style="91" customWidth="1"/>
    <col min="13" max="14" width="12.33203125" style="91" customWidth="1"/>
    <col min="15" max="15" width="12.16015625" style="91" customWidth="1"/>
    <col min="16" max="16384" width="9.33203125" style="91" customWidth="1"/>
  </cols>
  <sheetData>
    <row r="1" spans="1:17" ht="36" customHeight="1">
      <c r="A1" s="305" t="s">
        <v>284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128"/>
    </row>
    <row r="2" spans="1:16" ht="18.75">
      <c r="A2" s="127"/>
      <c r="B2" s="127"/>
      <c r="C2" s="127"/>
      <c r="D2" s="127"/>
      <c r="E2" s="127"/>
      <c r="F2" s="127"/>
      <c r="G2" s="127"/>
      <c r="H2" s="97"/>
      <c r="I2" s="97"/>
      <c r="J2" s="97"/>
      <c r="K2" s="96"/>
      <c r="L2" s="96"/>
      <c r="M2" s="96"/>
      <c r="N2" s="96"/>
      <c r="O2" s="96"/>
      <c r="P2" s="96"/>
    </row>
    <row r="3" spans="1:16" s="119" customFormat="1" ht="18.75" customHeight="1">
      <c r="A3" s="98"/>
      <c r="B3" s="98"/>
      <c r="C3" s="98"/>
      <c r="D3" s="98"/>
      <c r="E3" s="98"/>
      <c r="F3" s="98"/>
      <c r="G3" s="97"/>
      <c r="H3" s="97"/>
      <c r="I3" s="97"/>
      <c r="J3" s="97"/>
      <c r="K3" s="97"/>
      <c r="L3" s="96"/>
      <c r="M3" s="96"/>
      <c r="N3" s="96"/>
      <c r="O3" s="96"/>
      <c r="P3" s="126" t="s">
        <v>283</v>
      </c>
    </row>
    <row r="4" spans="1:16" s="119" customFormat="1" ht="12.75" customHeight="1">
      <c r="A4" s="306" t="s">
        <v>1</v>
      </c>
      <c r="B4" s="306" t="s">
        <v>2</v>
      </c>
      <c r="C4" s="306" t="s">
        <v>282</v>
      </c>
      <c r="D4" s="306" t="s">
        <v>281</v>
      </c>
      <c r="E4" s="307" t="s">
        <v>280</v>
      </c>
      <c r="F4" s="307" t="s">
        <v>15</v>
      </c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1:16" s="119" customFormat="1" ht="12.75" customHeight="1">
      <c r="A5" s="306"/>
      <c r="B5" s="306"/>
      <c r="C5" s="306"/>
      <c r="D5" s="306"/>
      <c r="E5" s="307"/>
      <c r="F5" s="307" t="s">
        <v>14</v>
      </c>
      <c r="G5" s="307" t="s">
        <v>15</v>
      </c>
      <c r="H5" s="307"/>
      <c r="I5" s="307"/>
      <c r="J5" s="307"/>
      <c r="K5" s="307"/>
      <c r="L5" s="307" t="s">
        <v>279</v>
      </c>
      <c r="M5" s="309" t="s">
        <v>15</v>
      </c>
      <c r="N5" s="309"/>
      <c r="O5" s="309"/>
      <c r="P5" s="309"/>
    </row>
    <row r="6" spans="1:16" s="119" customFormat="1" ht="25.5" customHeight="1">
      <c r="A6" s="306"/>
      <c r="B6" s="306"/>
      <c r="C6" s="306"/>
      <c r="D6" s="306"/>
      <c r="E6" s="307"/>
      <c r="F6" s="307"/>
      <c r="G6" s="307" t="s">
        <v>278</v>
      </c>
      <c r="H6" s="307"/>
      <c r="I6" s="307" t="s">
        <v>277</v>
      </c>
      <c r="J6" s="307" t="s">
        <v>276</v>
      </c>
      <c r="K6" s="307" t="s">
        <v>275</v>
      </c>
      <c r="L6" s="307"/>
      <c r="M6" s="310" t="s">
        <v>22</v>
      </c>
      <c r="N6" s="125" t="s">
        <v>23</v>
      </c>
      <c r="O6" s="307" t="s">
        <v>24</v>
      </c>
      <c r="P6" s="307" t="s">
        <v>274</v>
      </c>
    </row>
    <row r="7" spans="1:16" s="119" customFormat="1" ht="72">
      <c r="A7" s="306"/>
      <c r="B7" s="306"/>
      <c r="C7" s="306"/>
      <c r="D7" s="306"/>
      <c r="E7" s="307"/>
      <c r="F7" s="307"/>
      <c r="G7" s="124" t="s">
        <v>26</v>
      </c>
      <c r="H7" s="124" t="s">
        <v>273</v>
      </c>
      <c r="I7" s="307"/>
      <c r="J7" s="307"/>
      <c r="K7" s="307"/>
      <c r="L7" s="307"/>
      <c r="M7" s="310"/>
      <c r="N7" s="123" t="s">
        <v>19</v>
      </c>
      <c r="O7" s="307"/>
      <c r="P7" s="307"/>
    </row>
    <row r="8" spans="1:16" s="119" customFormat="1" ht="10.5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  <c r="O8" s="122">
        <v>15</v>
      </c>
      <c r="P8" s="122">
        <v>16</v>
      </c>
    </row>
    <row r="9" spans="1:16" s="119" customFormat="1" ht="12.75">
      <c r="A9" s="112">
        <v>600</v>
      </c>
      <c r="B9" s="117"/>
      <c r="C9" s="111"/>
      <c r="D9" s="116">
        <f aca="true" t="shared" si="0" ref="D9:N9">SUM(D10:D10)</f>
        <v>2041</v>
      </c>
      <c r="E9" s="116">
        <f t="shared" si="0"/>
        <v>2041</v>
      </c>
      <c r="F9" s="116">
        <f t="shared" si="0"/>
        <v>2041</v>
      </c>
      <c r="G9" s="116">
        <f t="shared" si="0"/>
        <v>2041</v>
      </c>
      <c r="H9" s="114">
        <f t="shared" si="0"/>
        <v>0</v>
      </c>
      <c r="I9" s="114">
        <f t="shared" si="0"/>
        <v>0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si="0"/>
        <v>0</v>
      </c>
      <c r="O9" s="114">
        <f>O11</f>
        <v>0</v>
      </c>
      <c r="P9" s="114">
        <f>P11</f>
        <v>0</v>
      </c>
    </row>
    <row r="10" spans="1:16" s="119" customFormat="1" ht="12.75">
      <c r="A10" s="107">
        <v>600</v>
      </c>
      <c r="B10" s="106">
        <v>60095</v>
      </c>
      <c r="C10" s="105">
        <v>2110</v>
      </c>
      <c r="D10" s="104">
        <v>2041</v>
      </c>
      <c r="E10" s="104">
        <f>SUM(F10)</f>
        <v>2041</v>
      </c>
      <c r="F10" s="104">
        <f>SUM(G10:H10)</f>
        <v>2041</v>
      </c>
      <c r="G10" s="102">
        <v>2041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f>SUM(O10+Q10+R10)</f>
        <v>0</v>
      </c>
      <c r="O10" s="101">
        <v>0</v>
      </c>
      <c r="P10" s="101">
        <v>0</v>
      </c>
    </row>
    <row r="11" spans="1:16" s="119" customFormat="1" ht="12.75">
      <c r="A11" s="121" t="s">
        <v>10</v>
      </c>
      <c r="B11" s="120"/>
      <c r="C11" s="111"/>
      <c r="D11" s="116">
        <f aca="true" t="shared" si="1" ref="D11:M11">SUM(D12)</f>
        <v>104400</v>
      </c>
      <c r="E11" s="116">
        <f t="shared" si="1"/>
        <v>104400</v>
      </c>
      <c r="F11" s="116">
        <f t="shared" si="1"/>
        <v>104400</v>
      </c>
      <c r="G11" s="116">
        <f t="shared" si="1"/>
        <v>48856</v>
      </c>
      <c r="H11" s="116">
        <f t="shared" si="1"/>
        <v>55544</v>
      </c>
      <c r="I11" s="115">
        <f t="shared" si="1"/>
        <v>0</v>
      </c>
      <c r="J11" s="115">
        <f t="shared" si="1"/>
        <v>0</v>
      </c>
      <c r="K11" s="114">
        <f t="shared" si="1"/>
        <v>0</v>
      </c>
      <c r="L11" s="114">
        <f t="shared" si="1"/>
        <v>0</v>
      </c>
      <c r="M11" s="114">
        <f t="shared" si="1"/>
        <v>0</v>
      </c>
      <c r="N11" s="114">
        <v>0</v>
      </c>
      <c r="O11" s="114">
        <f>SUM(O12)</f>
        <v>0</v>
      </c>
      <c r="P11" s="114">
        <f>SUM(P12)</f>
        <v>0</v>
      </c>
    </row>
    <row r="12" spans="1:18" s="119" customFormat="1" ht="12.75">
      <c r="A12" s="107">
        <v>700</v>
      </c>
      <c r="B12" s="106">
        <v>70005</v>
      </c>
      <c r="C12" s="105">
        <v>2110</v>
      </c>
      <c r="D12" s="104">
        <v>104400</v>
      </c>
      <c r="E12" s="104">
        <f>SUM(F12)</f>
        <v>104400</v>
      </c>
      <c r="F12" s="104">
        <f>SUM(G12:H12)</f>
        <v>104400</v>
      </c>
      <c r="G12" s="102">
        <v>48856</v>
      </c>
      <c r="H12" s="102">
        <v>55544</v>
      </c>
      <c r="I12" s="103">
        <v>0</v>
      </c>
      <c r="J12" s="103">
        <v>0</v>
      </c>
      <c r="K12" s="101">
        <v>0</v>
      </c>
      <c r="L12" s="101">
        <v>0</v>
      </c>
      <c r="M12" s="101">
        <v>0</v>
      </c>
      <c r="N12" s="101">
        <f>SUM(O12+Q12+R12)</f>
        <v>0</v>
      </c>
      <c r="O12" s="101">
        <v>0</v>
      </c>
      <c r="P12" s="101">
        <v>0</v>
      </c>
      <c r="Q12" s="113"/>
      <c r="R12" s="113"/>
    </row>
    <row r="13" spans="1:16" s="119" customFormat="1" ht="12.75">
      <c r="A13" s="112">
        <v>710</v>
      </c>
      <c r="B13" s="117"/>
      <c r="C13" s="111"/>
      <c r="D13" s="116">
        <f aca="true" t="shared" si="2" ref="D13:P13">SUM(D14:D15)</f>
        <v>923000</v>
      </c>
      <c r="E13" s="116">
        <f t="shared" si="2"/>
        <v>923000</v>
      </c>
      <c r="F13" s="116">
        <f t="shared" si="2"/>
        <v>923000</v>
      </c>
      <c r="G13" s="116">
        <f t="shared" si="2"/>
        <v>688774</v>
      </c>
      <c r="H13" s="116">
        <f t="shared" si="2"/>
        <v>233226</v>
      </c>
      <c r="I13" s="115">
        <f t="shared" si="2"/>
        <v>0</v>
      </c>
      <c r="J13" s="116">
        <f t="shared" si="2"/>
        <v>1000</v>
      </c>
      <c r="K13" s="114">
        <f t="shared" si="2"/>
        <v>0</v>
      </c>
      <c r="L13" s="114">
        <f t="shared" si="2"/>
        <v>0</v>
      </c>
      <c r="M13" s="114">
        <f t="shared" si="2"/>
        <v>0</v>
      </c>
      <c r="N13" s="114">
        <f t="shared" si="2"/>
        <v>0</v>
      </c>
      <c r="O13" s="114">
        <f t="shared" si="2"/>
        <v>0</v>
      </c>
      <c r="P13" s="114">
        <f t="shared" si="2"/>
        <v>0</v>
      </c>
    </row>
    <row r="14" spans="1:18" s="119" customFormat="1" ht="12.75">
      <c r="A14" s="107">
        <v>710</v>
      </c>
      <c r="B14" s="106">
        <v>71012</v>
      </c>
      <c r="C14" s="105">
        <v>2110</v>
      </c>
      <c r="D14" s="104">
        <v>364000</v>
      </c>
      <c r="E14" s="104">
        <f>SUM(N14+F14)</f>
        <v>364000</v>
      </c>
      <c r="F14" s="104">
        <f>SUM(G14:K14)</f>
        <v>364000</v>
      </c>
      <c r="G14" s="102">
        <v>210000</v>
      </c>
      <c r="H14" s="102">
        <v>154000</v>
      </c>
      <c r="I14" s="103">
        <v>0</v>
      </c>
      <c r="J14" s="103">
        <v>0</v>
      </c>
      <c r="K14" s="101">
        <v>0</v>
      </c>
      <c r="L14" s="101">
        <v>0</v>
      </c>
      <c r="M14" s="101">
        <v>0</v>
      </c>
      <c r="N14" s="101">
        <f>SUM(O14+Q14+R14)</f>
        <v>0</v>
      </c>
      <c r="O14" s="101">
        <v>0</v>
      </c>
      <c r="P14" s="101">
        <v>0</v>
      </c>
      <c r="Q14" s="113"/>
      <c r="R14" s="113"/>
    </row>
    <row r="15" spans="1:16" s="119" customFormat="1" ht="12.75">
      <c r="A15" s="107">
        <v>710</v>
      </c>
      <c r="B15" s="106">
        <v>71015</v>
      </c>
      <c r="C15" s="105">
        <v>2110</v>
      </c>
      <c r="D15" s="104">
        <v>559000</v>
      </c>
      <c r="E15" s="104">
        <f>SUM(F15)</f>
        <v>559000</v>
      </c>
      <c r="F15" s="104">
        <f>SUM(G15:J15)</f>
        <v>559000</v>
      </c>
      <c r="G15" s="102">
        <v>478774</v>
      </c>
      <c r="H15" s="102">
        <v>79226</v>
      </c>
      <c r="I15" s="103">
        <v>0</v>
      </c>
      <c r="J15" s="102">
        <v>1000</v>
      </c>
      <c r="K15" s="101">
        <v>0</v>
      </c>
      <c r="L15" s="101">
        <v>0</v>
      </c>
      <c r="M15" s="101">
        <v>0</v>
      </c>
      <c r="N15" s="101">
        <f>SUM(O15+Q15+R15)</f>
        <v>0</v>
      </c>
      <c r="O15" s="101">
        <v>0</v>
      </c>
      <c r="P15" s="101">
        <v>0</v>
      </c>
    </row>
    <row r="16" spans="1:16" s="119" customFormat="1" ht="12.75">
      <c r="A16" s="112">
        <v>752</v>
      </c>
      <c r="B16" s="117"/>
      <c r="C16" s="111"/>
      <c r="D16" s="116">
        <f aca="true" t="shared" si="3" ref="D16:P16">SUM(D17:D17)</f>
        <v>29500</v>
      </c>
      <c r="E16" s="116">
        <f t="shared" si="3"/>
        <v>29500</v>
      </c>
      <c r="F16" s="116">
        <f t="shared" si="3"/>
        <v>29500</v>
      </c>
      <c r="G16" s="116">
        <f t="shared" si="3"/>
        <v>21161</v>
      </c>
      <c r="H16" s="116">
        <f t="shared" si="3"/>
        <v>8339</v>
      </c>
      <c r="I16" s="115">
        <f t="shared" si="3"/>
        <v>0</v>
      </c>
      <c r="J16" s="115">
        <f t="shared" si="3"/>
        <v>0</v>
      </c>
      <c r="K16" s="114">
        <f t="shared" si="3"/>
        <v>0</v>
      </c>
      <c r="L16" s="114">
        <f t="shared" si="3"/>
        <v>0</v>
      </c>
      <c r="M16" s="114">
        <f t="shared" si="3"/>
        <v>0</v>
      </c>
      <c r="N16" s="114">
        <f t="shared" si="3"/>
        <v>0</v>
      </c>
      <c r="O16" s="114">
        <f t="shared" si="3"/>
        <v>0</v>
      </c>
      <c r="P16" s="114">
        <f t="shared" si="3"/>
        <v>0</v>
      </c>
    </row>
    <row r="17" spans="1:16" s="119" customFormat="1" ht="12.75">
      <c r="A17" s="107">
        <v>752</v>
      </c>
      <c r="B17" s="106">
        <v>75224</v>
      </c>
      <c r="C17" s="105">
        <v>2110</v>
      </c>
      <c r="D17" s="104">
        <v>29500</v>
      </c>
      <c r="E17" s="104">
        <f>SUM(F17)</f>
        <v>29500</v>
      </c>
      <c r="F17" s="104">
        <f>SUM(G17:H17)</f>
        <v>29500</v>
      </c>
      <c r="G17" s="102">
        <v>21161</v>
      </c>
      <c r="H17" s="102">
        <v>8339</v>
      </c>
      <c r="I17" s="103">
        <v>0</v>
      </c>
      <c r="J17" s="103">
        <v>0</v>
      </c>
      <c r="K17" s="101">
        <v>0</v>
      </c>
      <c r="L17" s="101">
        <v>0</v>
      </c>
      <c r="M17" s="101">
        <v>0</v>
      </c>
      <c r="N17" s="101">
        <f>SUM(O17+Q17+R17)</f>
        <v>0</v>
      </c>
      <c r="O17" s="101">
        <v>0</v>
      </c>
      <c r="P17" s="101">
        <v>0</v>
      </c>
    </row>
    <row r="18" spans="1:16" s="118" customFormat="1" ht="14.25" customHeight="1">
      <c r="A18" s="112">
        <v>754</v>
      </c>
      <c r="B18" s="117"/>
      <c r="C18" s="111"/>
      <c r="D18" s="116">
        <f>SUM(D19:D19)</f>
        <v>5603907</v>
      </c>
      <c r="E18" s="116">
        <f>E19</f>
        <v>5603907</v>
      </c>
      <c r="F18" s="116">
        <f aca="true" t="shared" si="4" ref="F18:K18">SUM(F19)</f>
        <v>5603907</v>
      </c>
      <c r="G18" s="116">
        <f t="shared" si="4"/>
        <v>5064134</v>
      </c>
      <c r="H18" s="116">
        <f t="shared" si="4"/>
        <v>355173</v>
      </c>
      <c r="I18" s="115">
        <f t="shared" si="4"/>
        <v>0</v>
      </c>
      <c r="J18" s="116">
        <f t="shared" si="4"/>
        <v>184600</v>
      </c>
      <c r="K18" s="114">
        <f t="shared" si="4"/>
        <v>0</v>
      </c>
      <c r="L18" s="114">
        <f>SUM(L19:L19)</f>
        <v>0</v>
      </c>
      <c r="M18" s="114">
        <f>SUM(M19:M19)</f>
        <v>0</v>
      </c>
      <c r="N18" s="114">
        <f>SUM(N19)</f>
        <v>0</v>
      </c>
      <c r="O18" s="114">
        <f>SUM(O19)</f>
        <v>0</v>
      </c>
      <c r="P18" s="114">
        <f>SUM(P19)</f>
        <v>0</v>
      </c>
    </row>
    <row r="19" spans="1:16" ht="12.75" customHeight="1">
      <c r="A19" s="107">
        <v>754</v>
      </c>
      <c r="B19" s="106">
        <v>75411</v>
      </c>
      <c r="C19" s="193">
        <v>2110</v>
      </c>
      <c r="D19" s="104">
        <v>5603907</v>
      </c>
      <c r="E19" s="104">
        <f>SUM(F19)</f>
        <v>5603907</v>
      </c>
      <c r="F19" s="104">
        <f>SUM(G19:J19)</f>
        <v>5603907</v>
      </c>
      <c r="G19" s="102">
        <v>5064134</v>
      </c>
      <c r="H19" s="102">
        <v>355173</v>
      </c>
      <c r="I19" s="103">
        <v>0</v>
      </c>
      <c r="J19" s="102">
        <v>184600</v>
      </c>
      <c r="K19" s="101">
        <v>0</v>
      </c>
      <c r="L19" s="101">
        <v>0</v>
      </c>
      <c r="M19" s="101">
        <v>0</v>
      </c>
      <c r="N19" s="101">
        <f>SUM(O19+Q19+R19)</f>
        <v>0</v>
      </c>
      <c r="O19" s="101">
        <v>0</v>
      </c>
      <c r="P19" s="101"/>
    </row>
    <row r="20" spans="1:16" ht="12.75" customHeight="1">
      <c r="A20" s="112">
        <v>755</v>
      </c>
      <c r="B20" s="117"/>
      <c r="C20" s="111"/>
      <c r="D20" s="116">
        <f>SUM(D21:D21)</f>
        <v>132000</v>
      </c>
      <c r="E20" s="116">
        <f>E21</f>
        <v>132000</v>
      </c>
      <c r="F20" s="116">
        <f aca="true" t="shared" si="5" ref="F20:K20">SUM(F21)</f>
        <v>132000</v>
      </c>
      <c r="G20" s="115">
        <f t="shared" si="5"/>
        <v>0</v>
      </c>
      <c r="H20" s="116">
        <f t="shared" si="5"/>
        <v>67980</v>
      </c>
      <c r="I20" s="116">
        <f t="shared" si="5"/>
        <v>64020</v>
      </c>
      <c r="J20" s="115">
        <f t="shared" si="5"/>
        <v>0</v>
      </c>
      <c r="K20" s="114">
        <f t="shared" si="5"/>
        <v>0</v>
      </c>
      <c r="L20" s="114">
        <f>SUM(L21:L21)</f>
        <v>0</v>
      </c>
      <c r="M20" s="114">
        <f>SUM(M21:M21)</f>
        <v>0</v>
      </c>
      <c r="N20" s="114">
        <f>SUM(N21)</f>
        <v>0</v>
      </c>
      <c r="O20" s="114">
        <f>SUM(O21)</f>
        <v>0</v>
      </c>
      <c r="P20" s="114">
        <f>SUM(P21)</f>
        <v>0</v>
      </c>
    </row>
    <row r="21" spans="1:16" ht="17.25" customHeight="1">
      <c r="A21" s="107">
        <v>755</v>
      </c>
      <c r="B21" s="106">
        <v>75515</v>
      </c>
      <c r="C21" s="193">
        <v>2110</v>
      </c>
      <c r="D21" s="104">
        <v>132000</v>
      </c>
      <c r="E21" s="104">
        <f>SUM(F21)</f>
        <v>132000</v>
      </c>
      <c r="F21" s="104">
        <f>SUM(G21:J21)</f>
        <v>132000</v>
      </c>
      <c r="G21" s="103">
        <v>0</v>
      </c>
      <c r="H21" s="102">
        <v>67980</v>
      </c>
      <c r="I21" s="102">
        <v>64020</v>
      </c>
      <c r="J21" s="103">
        <v>0</v>
      </c>
      <c r="K21" s="101">
        <v>0</v>
      </c>
      <c r="L21" s="101">
        <v>0</v>
      </c>
      <c r="M21" s="101">
        <v>0</v>
      </c>
      <c r="N21" s="101">
        <f>SUM(O21+Q21+R21)</f>
        <v>0</v>
      </c>
      <c r="O21" s="101">
        <v>0</v>
      </c>
      <c r="P21" s="101"/>
    </row>
    <row r="22" spans="1:17" ht="12.75">
      <c r="A22" s="112">
        <v>852</v>
      </c>
      <c r="B22" s="194"/>
      <c r="C22" s="111"/>
      <c r="D22" s="109">
        <f>SUM(D23:D24)</f>
        <v>1544051.52</v>
      </c>
      <c r="E22" s="109">
        <f>SUM(E23:E24)</f>
        <v>1544051.52</v>
      </c>
      <c r="F22" s="109">
        <f>SUM(F23:F24)</f>
        <v>1544051.52</v>
      </c>
      <c r="G22" s="109">
        <f>SUM(G23:G24)</f>
        <v>819124</v>
      </c>
      <c r="H22" s="109">
        <f>SUM(H23:H24)</f>
        <v>719927.52</v>
      </c>
      <c r="I22" s="110">
        <f>SUM(I23)</f>
        <v>0</v>
      </c>
      <c r="J22" s="109">
        <f>SUM(J23:J24)</f>
        <v>5000</v>
      </c>
      <c r="K22" s="108">
        <f aca="true" t="shared" si="6" ref="K22:P22">SUM(K23)</f>
        <v>0</v>
      </c>
      <c r="L22" s="108">
        <f t="shared" si="6"/>
        <v>0</v>
      </c>
      <c r="M22" s="108">
        <f t="shared" si="6"/>
        <v>0</v>
      </c>
      <c r="N22" s="108">
        <f t="shared" si="6"/>
        <v>0</v>
      </c>
      <c r="O22" s="108">
        <f t="shared" si="6"/>
        <v>0</v>
      </c>
      <c r="P22" s="108">
        <f t="shared" si="6"/>
        <v>0</v>
      </c>
      <c r="Q22" s="113"/>
    </row>
    <row r="23" spans="1:17" ht="12.75">
      <c r="A23" s="107">
        <v>852</v>
      </c>
      <c r="B23" s="106">
        <v>85203</v>
      </c>
      <c r="C23" s="193">
        <v>2110</v>
      </c>
      <c r="D23" s="102">
        <v>1531451.52</v>
      </c>
      <c r="E23" s="104">
        <f>SUM(F23)</f>
        <v>1531451.52</v>
      </c>
      <c r="F23" s="104">
        <f>SUM(G23:J23)</f>
        <v>1531451.52</v>
      </c>
      <c r="G23" s="102">
        <v>806924</v>
      </c>
      <c r="H23" s="102">
        <v>719527.52</v>
      </c>
      <c r="I23" s="103">
        <v>0</v>
      </c>
      <c r="J23" s="102">
        <v>5000</v>
      </c>
      <c r="K23" s="101">
        <v>0</v>
      </c>
      <c r="L23" s="101">
        <v>0</v>
      </c>
      <c r="M23" s="101">
        <v>0</v>
      </c>
      <c r="N23" s="101">
        <f>SUM(O23+Q23+R23)</f>
        <v>0</v>
      </c>
      <c r="O23" s="101">
        <v>0</v>
      </c>
      <c r="P23" s="101">
        <v>0</v>
      </c>
      <c r="Q23" s="113"/>
    </row>
    <row r="24" spans="1:17" ht="12.75">
      <c r="A24" s="107">
        <v>852</v>
      </c>
      <c r="B24" s="106">
        <v>85205</v>
      </c>
      <c r="C24" s="193">
        <v>2110</v>
      </c>
      <c r="D24" s="102">
        <v>12600</v>
      </c>
      <c r="E24" s="104">
        <f>SUM(F24)</f>
        <v>12600</v>
      </c>
      <c r="F24" s="104">
        <f>SUM(G24:J24)</f>
        <v>12600</v>
      </c>
      <c r="G24" s="102">
        <v>12200</v>
      </c>
      <c r="H24" s="102">
        <v>400</v>
      </c>
      <c r="I24" s="103">
        <v>0</v>
      </c>
      <c r="J24" s="103">
        <v>0</v>
      </c>
      <c r="K24" s="101"/>
      <c r="L24" s="101"/>
      <c r="M24" s="101"/>
      <c r="N24" s="101"/>
      <c r="O24" s="101"/>
      <c r="P24" s="101"/>
      <c r="Q24" s="113"/>
    </row>
    <row r="25" spans="1:16" ht="12.75">
      <c r="A25" s="112">
        <v>853</v>
      </c>
      <c r="B25" s="194"/>
      <c r="C25" s="111"/>
      <c r="D25" s="109">
        <f>SUM(D26)</f>
        <v>805479</v>
      </c>
      <c r="E25" s="109">
        <f>E26</f>
        <v>805479</v>
      </c>
      <c r="F25" s="109">
        <f>F26</f>
        <v>805479</v>
      </c>
      <c r="G25" s="109">
        <f>G26</f>
        <v>644393</v>
      </c>
      <c r="H25" s="109">
        <f>H26</f>
        <v>160586</v>
      </c>
      <c r="I25" s="110">
        <f aca="true" t="shared" si="7" ref="I25:P25">SUM(I26)</f>
        <v>0</v>
      </c>
      <c r="J25" s="109">
        <f t="shared" si="7"/>
        <v>500</v>
      </c>
      <c r="K25" s="108">
        <f t="shared" si="7"/>
        <v>0</v>
      </c>
      <c r="L25" s="108">
        <f t="shared" si="7"/>
        <v>0</v>
      </c>
      <c r="M25" s="108">
        <f t="shared" si="7"/>
        <v>0</v>
      </c>
      <c r="N25" s="108">
        <f t="shared" si="7"/>
        <v>0</v>
      </c>
      <c r="O25" s="108">
        <f t="shared" si="7"/>
        <v>0</v>
      </c>
      <c r="P25" s="108">
        <f t="shared" si="7"/>
        <v>0</v>
      </c>
    </row>
    <row r="26" spans="1:16" ht="12.75">
      <c r="A26" s="107">
        <v>853</v>
      </c>
      <c r="B26" s="106">
        <v>85321</v>
      </c>
      <c r="C26" s="193">
        <v>2110</v>
      </c>
      <c r="D26" s="102">
        <v>805479</v>
      </c>
      <c r="E26" s="104">
        <f>SUM(H26+G26+J26)</f>
        <v>805479</v>
      </c>
      <c r="F26" s="102">
        <f>SUM(G26:K26)</f>
        <v>805479</v>
      </c>
      <c r="G26" s="102">
        <v>644393</v>
      </c>
      <c r="H26" s="102">
        <v>160586</v>
      </c>
      <c r="I26" s="103">
        <v>0</v>
      </c>
      <c r="J26" s="102">
        <v>500</v>
      </c>
      <c r="K26" s="101">
        <v>0</v>
      </c>
      <c r="L26" s="101">
        <v>0</v>
      </c>
      <c r="M26" s="101">
        <f>SUM(N26+P26+Q26)</f>
        <v>0</v>
      </c>
      <c r="N26" s="101">
        <v>0</v>
      </c>
      <c r="O26" s="101">
        <v>0</v>
      </c>
      <c r="P26" s="101">
        <v>0</v>
      </c>
    </row>
    <row r="27" spans="1:16" ht="15" customHeight="1">
      <c r="A27" s="308" t="s">
        <v>30</v>
      </c>
      <c r="B27" s="308"/>
      <c r="C27" s="308"/>
      <c r="D27" s="100">
        <f aca="true" t="shared" si="8" ref="D27:P27">SUM(D9+D11+D13+D16+D18+D20+D22+D25)</f>
        <v>9144378.52</v>
      </c>
      <c r="E27" s="100">
        <f t="shared" si="8"/>
        <v>9144378.52</v>
      </c>
      <c r="F27" s="100">
        <f t="shared" si="8"/>
        <v>9144378.52</v>
      </c>
      <c r="G27" s="100">
        <f t="shared" si="8"/>
        <v>7288483</v>
      </c>
      <c r="H27" s="100">
        <f t="shared" si="8"/>
        <v>1600775.52</v>
      </c>
      <c r="I27" s="100">
        <f t="shared" si="8"/>
        <v>64020</v>
      </c>
      <c r="J27" s="100">
        <f t="shared" si="8"/>
        <v>191100</v>
      </c>
      <c r="K27" s="99">
        <f t="shared" si="8"/>
        <v>0</v>
      </c>
      <c r="L27" s="99">
        <f t="shared" si="8"/>
        <v>0</v>
      </c>
      <c r="M27" s="99">
        <f t="shared" si="8"/>
        <v>0</v>
      </c>
      <c r="N27" s="99">
        <f t="shared" si="8"/>
        <v>0</v>
      </c>
      <c r="O27" s="99">
        <f t="shared" si="8"/>
        <v>0</v>
      </c>
      <c r="P27" s="99">
        <f t="shared" si="8"/>
        <v>0</v>
      </c>
    </row>
    <row r="28" spans="1:16" ht="12.75">
      <c r="A28" s="97"/>
      <c r="B28" s="97"/>
      <c r="C28" s="97"/>
      <c r="D28" s="97"/>
      <c r="E28" s="98"/>
      <c r="F28" s="97"/>
      <c r="G28" s="97"/>
      <c r="H28" s="97"/>
      <c r="I28" s="97"/>
      <c r="J28" s="97"/>
      <c r="K28" s="96"/>
      <c r="L28" s="96"/>
      <c r="M28" s="96"/>
      <c r="N28" s="96"/>
      <c r="O28" s="96"/>
      <c r="P28" s="96"/>
    </row>
    <row r="29" spans="1:16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6"/>
      <c r="L29" s="96"/>
      <c r="M29" s="96"/>
      <c r="N29" s="96"/>
      <c r="O29" s="96"/>
      <c r="P29" s="96"/>
    </row>
    <row r="30" spans="7:8" ht="12.75">
      <c r="G30" s="93"/>
      <c r="H30" s="93"/>
    </row>
    <row r="31" spans="1:16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4"/>
      <c r="L31" s="94"/>
      <c r="M31" s="94"/>
      <c r="N31" s="94"/>
      <c r="O31" s="94"/>
      <c r="P31" s="94"/>
    </row>
    <row r="37" spans="1:10" ht="12.75">
      <c r="A37" s="91"/>
      <c r="B37" s="91"/>
      <c r="C37" s="91"/>
      <c r="D37" s="91"/>
      <c r="E37" s="91"/>
      <c r="F37" s="91"/>
      <c r="G37" s="91"/>
      <c r="H37" s="91"/>
      <c r="I37" s="91"/>
      <c r="J37" s="93"/>
    </row>
  </sheetData>
  <sheetProtection selectLockedCells="1" selectUnlockedCells="1"/>
  <mergeCells count="19">
    <mergeCell ref="A27:C27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LXXXI.60.2023
z dnia 14 lipca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F15"/>
  <sheetViews>
    <sheetView view="pageLayout" workbookViewId="0" topLeftCell="A1">
      <selection activeCell="I8" sqref="I8"/>
    </sheetView>
  </sheetViews>
  <sheetFormatPr defaultColWidth="9.33203125" defaultRowHeight="11.25"/>
  <cols>
    <col min="1" max="2" width="9.33203125" style="1" customWidth="1"/>
    <col min="3" max="3" width="13.16015625" style="1" customWidth="1"/>
    <col min="4" max="4" width="23.16015625" style="1" customWidth="1"/>
    <col min="5" max="5" width="22.16015625" style="1" customWidth="1"/>
    <col min="6" max="6" width="18.5" style="1" customWidth="1"/>
    <col min="7" max="16384" width="9.33203125" style="1" customWidth="1"/>
  </cols>
  <sheetData>
    <row r="2" spans="1:6" ht="12.75" customHeight="1">
      <c r="A2" s="311" t="s">
        <v>307</v>
      </c>
      <c r="B2" s="311"/>
      <c r="C2" s="311"/>
      <c r="D2" s="311"/>
      <c r="E2" s="311"/>
      <c r="F2" s="311"/>
    </row>
    <row r="3" spans="1:6" ht="12.75">
      <c r="A3" s="155"/>
      <c r="B3" s="155"/>
      <c r="C3" s="155"/>
      <c r="D3" s="2"/>
      <c r="E3" s="2"/>
      <c r="F3" s="154" t="s">
        <v>0</v>
      </c>
    </row>
    <row r="4" spans="1:6" ht="51" customHeight="1">
      <c r="A4" s="147" t="s">
        <v>28</v>
      </c>
      <c r="B4" s="147" t="s">
        <v>1</v>
      </c>
      <c r="C4" s="147" t="s">
        <v>2</v>
      </c>
      <c r="D4" s="153" t="s">
        <v>306</v>
      </c>
      <c r="E4" s="147" t="s">
        <v>305</v>
      </c>
      <c r="F4" s="153" t="s">
        <v>304</v>
      </c>
    </row>
    <row r="5" spans="1:6" ht="12.75">
      <c r="A5" s="141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</row>
    <row r="6" spans="1:6" ht="21" customHeight="1">
      <c r="A6" s="312" t="s">
        <v>303</v>
      </c>
      <c r="B6" s="312"/>
      <c r="C6" s="312"/>
      <c r="D6" s="312"/>
      <c r="E6" s="312"/>
      <c r="F6" s="207">
        <f>SUM(F7)</f>
        <v>420000</v>
      </c>
    </row>
    <row r="7" spans="1:6" ht="72">
      <c r="A7" s="149" t="s">
        <v>29</v>
      </c>
      <c r="B7" s="149">
        <v>921</v>
      </c>
      <c r="C7" s="149">
        <v>92113</v>
      </c>
      <c r="D7" s="148" t="s">
        <v>302</v>
      </c>
      <c r="E7" s="152" t="s">
        <v>301</v>
      </c>
      <c r="F7" s="208">
        <v>420000</v>
      </c>
    </row>
    <row r="8" spans="1:6" ht="27.75" customHeight="1">
      <c r="A8" s="312" t="s">
        <v>300</v>
      </c>
      <c r="B8" s="312"/>
      <c r="C8" s="312"/>
      <c r="D8" s="312"/>
      <c r="E8" s="312"/>
      <c r="F8" s="207">
        <f>SUM(F9:F14)</f>
        <v>3049861.13</v>
      </c>
    </row>
    <row r="9" spans="1:6" ht="44.25" customHeight="1">
      <c r="A9" s="151" t="s">
        <v>29</v>
      </c>
      <c r="B9" s="151">
        <v>801</v>
      </c>
      <c r="C9" s="151">
        <v>80115</v>
      </c>
      <c r="D9" s="150" t="s">
        <v>298</v>
      </c>
      <c r="E9" s="222" t="s">
        <v>299</v>
      </c>
      <c r="F9" s="209">
        <v>11459.13</v>
      </c>
    </row>
    <row r="10" spans="1:6" ht="30.75" customHeight="1">
      <c r="A10" s="151" t="s">
        <v>31</v>
      </c>
      <c r="B10" s="151">
        <v>801</v>
      </c>
      <c r="C10" s="151">
        <v>80115</v>
      </c>
      <c r="D10" s="150" t="s">
        <v>298</v>
      </c>
      <c r="E10" s="150" t="s">
        <v>297</v>
      </c>
      <c r="F10" s="209">
        <v>1385000</v>
      </c>
    </row>
    <row r="11" spans="1:6" ht="31.5" customHeight="1">
      <c r="A11" s="149" t="s">
        <v>32</v>
      </c>
      <c r="B11" s="149">
        <v>801</v>
      </c>
      <c r="C11" s="149">
        <v>80116</v>
      </c>
      <c r="D11" s="148" t="s">
        <v>298</v>
      </c>
      <c r="E11" s="148" t="s">
        <v>297</v>
      </c>
      <c r="F11" s="208">
        <v>1110000</v>
      </c>
    </row>
    <row r="12" spans="1:6" ht="31.5" customHeight="1">
      <c r="A12" s="149" t="s">
        <v>33</v>
      </c>
      <c r="B12" s="149">
        <v>801</v>
      </c>
      <c r="C12" s="149">
        <v>80120</v>
      </c>
      <c r="D12" s="148" t="s">
        <v>298</v>
      </c>
      <c r="E12" s="148" t="s">
        <v>297</v>
      </c>
      <c r="F12" s="208">
        <v>54000</v>
      </c>
    </row>
    <row r="13" spans="1:6" ht="57.75" customHeight="1">
      <c r="A13" s="149" t="s">
        <v>34</v>
      </c>
      <c r="B13" s="149">
        <v>853</v>
      </c>
      <c r="C13" s="149">
        <v>85311</v>
      </c>
      <c r="D13" s="148" t="s">
        <v>296</v>
      </c>
      <c r="E13" s="148" t="s">
        <v>294</v>
      </c>
      <c r="F13" s="208">
        <v>304722</v>
      </c>
    </row>
    <row r="14" spans="1:6" ht="67.5" customHeight="1">
      <c r="A14" s="149" t="s">
        <v>35</v>
      </c>
      <c r="B14" s="149">
        <v>853</v>
      </c>
      <c r="C14" s="149">
        <v>85311</v>
      </c>
      <c r="D14" s="148" t="s">
        <v>295</v>
      </c>
      <c r="E14" s="148" t="s">
        <v>294</v>
      </c>
      <c r="F14" s="208">
        <v>184680</v>
      </c>
    </row>
    <row r="15" spans="1:6" ht="28.5" customHeight="1">
      <c r="A15" s="313" t="s">
        <v>30</v>
      </c>
      <c r="B15" s="313"/>
      <c r="C15" s="313"/>
      <c r="D15" s="313"/>
      <c r="E15" s="146"/>
      <c r="F15" s="210">
        <f>(F6+F8)</f>
        <v>3469861.13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LXXXI.60.2023 r.
z dnia 14 lipca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view="pageLayout" workbookViewId="0" topLeftCell="A1">
      <selection activeCell="K11" sqref="K11:L11"/>
    </sheetView>
  </sheetViews>
  <sheetFormatPr defaultColWidth="9.33203125" defaultRowHeight="11.25"/>
  <cols>
    <col min="1" max="1" width="5.5" style="1" customWidth="1"/>
    <col min="2" max="2" width="22" style="1" customWidth="1"/>
    <col min="3" max="3" width="8.66015625" style="1" customWidth="1"/>
    <col min="4" max="4" width="11" style="1" customWidth="1"/>
    <col min="5" max="5" width="16" style="1" customWidth="1"/>
    <col min="6" max="7" width="14.83203125" style="1" customWidth="1"/>
    <col min="8" max="8" width="15.33203125" style="1" customWidth="1"/>
    <col min="9" max="16384" width="9.33203125" style="1" customWidth="1"/>
  </cols>
  <sheetData>
    <row r="1" spans="1:8" ht="35.25" customHeight="1">
      <c r="A1" s="314" t="s">
        <v>293</v>
      </c>
      <c r="B1" s="314"/>
      <c r="C1" s="314"/>
      <c r="D1" s="314"/>
      <c r="E1" s="314"/>
      <c r="F1" s="314"/>
      <c r="G1" s="314"/>
      <c r="H1" s="314"/>
    </row>
    <row r="2" spans="1:8" ht="17.25">
      <c r="A2" s="315"/>
      <c r="B2" s="315"/>
      <c r="C2" s="315"/>
      <c r="D2" s="315"/>
      <c r="E2" s="315"/>
      <c r="F2" s="315"/>
      <c r="G2" s="315"/>
      <c r="H2" s="315"/>
    </row>
    <row r="3" spans="1:8" ht="12.75">
      <c r="A3" s="145"/>
      <c r="B3" s="145"/>
      <c r="C3" s="145"/>
      <c r="D3" s="145"/>
      <c r="E3" s="145"/>
      <c r="F3" s="145"/>
      <c r="G3" s="145"/>
      <c r="H3" s="144" t="s">
        <v>0</v>
      </c>
    </row>
    <row r="4" spans="1:8" s="142" customFormat="1" ht="55.5" customHeight="1">
      <c r="A4" s="89" t="s">
        <v>28</v>
      </c>
      <c r="B4" s="89" t="s">
        <v>292</v>
      </c>
      <c r="C4" s="90" t="s">
        <v>1</v>
      </c>
      <c r="D4" s="143" t="s">
        <v>2</v>
      </c>
      <c r="E4" s="90" t="s">
        <v>291</v>
      </c>
      <c r="F4" s="90" t="s">
        <v>290</v>
      </c>
      <c r="G4" s="90" t="s">
        <v>289</v>
      </c>
      <c r="H4" s="90" t="s">
        <v>288</v>
      </c>
    </row>
    <row r="5" spans="1:8" ht="7.5" customHeight="1">
      <c r="A5" s="141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</row>
    <row r="6" spans="1:8" ht="33.75" customHeight="1">
      <c r="A6" s="139" t="s">
        <v>29</v>
      </c>
      <c r="B6" s="140" t="s">
        <v>287</v>
      </c>
      <c r="C6" s="139">
        <v>801</v>
      </c>
      <c r="D6" s="139">
        <v>80115</v>
      </c>
      <c r="E6" s="137">
        <v>0</v>
      </c>
      <c r="F6" s="138">
        <v>105000</v>
      </c>
      <c r="G6" s="138">
        <v>105000</v>
      </c>
      <c r="H6" s="137">
        <v>0</v>
      </c>
    </row>
    <row r="7" spans="1:8" ht="21.75" customHeight="1">
      <c r="A7" s="195"/>
      <c r="B7" s="196"/>
      <c r="C7" s="195">
        <v>854</v>
      </c>
      <c r="D7" s="195">
        <v>85410</v>
      </c>
      <c r="E7" s="197">
        <v>0</v>
      </c>
      <c r="F7" s="198">
        <v>960000</v>
      </c>
      <c r="G7" s="198">
        <v>960000</v>
      </c>
      <c r="H7" s="197">
        <v>0</v>
      </c>
    </row>
    <row r="8" spans="1:8" ht="21.75" customHeight="1">
      <c r="A8" s="139"/>
      <c r="B8" s="140"/>
      <c r="C8" s="139"/>
      <c r="D8" s="139">
        <v>85417</v>
      </c>
      <c r="E8" s="137">
        <v>0</v>
      </c>
      <c r="F8" s="138">
        <v>10000</v>
      </c>
      <c r="G8" s="138">
        <v>10000</v>
      </c>
      <c r="H8" s="137">
        <v>0</v>
      </c>
    </row>
    <row r="9" spans="1:8" ht="30" customHeight="1">
      <c r="A9" s="195" t="s">
        <v>31</v>
      </c>
      <c r="B9" s="196" t="s">
        <v>286</v>
      </c>
      <c r="C9" s="195">
        <v>801</v>
      </c>
      <c r="D9" s="195">
        <v>80120</v>
      </c>
      <c r="E9" s="197">
        <v>0</v>
      </c>
      <c r="F9" s="198">
        <v>170700</v>
      </c>
      <c r="G9" s="198">
        <v>170700</v>
      </c>
      <c r="H9" s="197">
        <v>0</v>
      </c>
    </row>
    <row r="10" spans="1:8" ht="31.5" customHeight="1">
      <c r="A10" s="139" t="s">
        <v>32</v>
      </c>
      <c r="B10" s="140" t="s">
        <v>285</v>
      </c>
      <c r="C10" s="139">
        <v>801</v>
      </c>
      <c r="D10" s="139">
        <v>80115</v>
      </c>
      <c r="E10" s="137">
        <v>0</v>
      </c>
      <c r="F10" s="138">
        <v>30800</v>
      </c>
      <c r="G10" s="138">
        <v>30800</v>
      </c>
      <c r="H10" s="137">
        <v>0</v>
      </c>
    </row>
    <row r="11" spans="1:8" ht="31.5" customHeight="1">
      <c r="A11" s="139"/>
      <c r="B11" s="140"/>
      <c r="C11" s="139">
        <v>801</v>
      </c>
      <c r="D11" s="139">
        <v>80148</v>
      </c>
      <c r="E11" s="137">
        <v>0</v>
      </c>
      <c r="F11" s="138">
        <v>359100</v>
      </c>
      <c r="G11" s="138">
        <v>359100</v>
      </c>
      <c r="H11" s="137">
        <v>0</v>
      </c>
    </row>
    <row r="12" spans="1:8" ht="21.75" customHeight="1">
      <c r="A12" s="135"/>
      <c r="B12" s="136"/>
      <c r="C12" s="135">
        <v>854</v>
      </c>
      <c r="D12" s="135">
        <v>85410</v>
      </c>
      <c r="E12" s="133">
        <v>0</v>
      </c>
      <c r="F12" s="134">
        <v>40000</v>
      </c>
      <c r="G12" s="134">
        <v>40000</v>
      </c>
      <c r="H12" s="133">
        <v>0</v>
      </c>
    </row>
    <row r="13" spans="1:8" s="129" customFormat="1" ht="21.75" customHeight="1">
      <c r="A13" s="301" t="s">
        <v>30</v>
      </c>
      <c r="B13" s="301"/>
      <c r="C13" s="132"/>
      <c r="D13" s="132"/>
      <c r="E13" s="130">
        <f>SUM(E6:E10)</f>
        <v>0</v>
      </c>
      <c r="F13" s="131">
        <f>SUM(F6:F12)</f>
        <v>1675600</v>
      </c>
      <c r="G13" s="131">
        <f>SUM(G6:G12)</f>
        <v>1675600</v>
      </c>
      <c r="H13" s="130">
        <f>SUM(H6:H10)</f>
        <v>0</v>
      </c>
    </row>
    <row r="14" ht="4.5" customHeight="1"/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9
do uchwały Rady Powiatu w Opatowie nr LXXXI.60.2023 r.
z dnia 14 lipca 2023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Maruda Kostępska</cp:lastModifiedBy>
  <cp:lastPrinted>2023-07-12T11:55:42Z</cp:lastPrinted>
  <dcterms:created xsi:type="dcterms:W3CDTF">2023-01-17T19:36:20Z</dcterms:created>
  <dcterms:modified xsi:type="dcterms:W3CDTF">2023-07-20T12:22:17Z</dcterms:modified>
  <cp:category/>
  <cp:version/>
  <cp:contentType/>
  <cp:contentStatus/>
</cp:coreProperties>
</file>