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<sst xmlns="http://schemas.openxmlformats.org/spreadsheetml/2006/main" count="1226" uniqueCount="497">
  <si>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</si>
  <si>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</si>
  <si>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</si>
  <si>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</si>
  <si>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</si>
  <si>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</si>
  <si>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</si>
  <si>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</si>
  <si>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</si>
  <si>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</si>
  <si>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700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</si>
  <si>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</si>
  <si>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</si>
  <si>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</si>
  <si>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</si>
  <si>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</si>
  <si>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</si>
  <si>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</si>
  <si>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</si>
  <si>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</si>
  <si>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</si>
  <si>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</si>
  <si>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</si>
  <si>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</si>
  <si>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</si>
  <si>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</si>
  <si>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</si>
  <si>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</si>
  <si>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</si>
  <si>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</si>
  <si>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</si>
  <si>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</si>
  <si>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</si>
  <si>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</si>
  <si>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</si>
  <si>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</si>
  <si>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</si>
  <si>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</si>
  <si>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</si>
  <si>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</si>
  <si>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</si>
  <si>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</si>
  <si>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</si>
  <si>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</si>
  <si>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</si>
  <si>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</si>
  <si>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</si>
  <si>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</si>
  <si>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</si>
  <si>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</si>
  <si>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</si>
  <si>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</si>
  <si>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</si>
  <si>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</si>
  <si>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</si>
  <si>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</si>
  <si>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</si>
  <si>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</si>
  <si>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</si>
  <si>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</si>
  <si>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</si>
  <si>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>Gospodarka mieszkaniowa</t>
  </si>
  <si>
    <t>70005</t>
  </si>
  <si>
    <t>Gospodarka gruntami i nieruchomościami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</si>
  <si>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</si>
  <si>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</si>
  <si>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</si>
  <si>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</si>
  <si>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</si>
  <si>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</si>
  <si>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</si>
  <si>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</si>
  <si>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</si>
  <si>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</si>
  <si>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</si>
  <si>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</si>
  <si>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</si>
  <si>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</si>
  <si>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</si>
  <si>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</si>
  <si>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</si>
  <si>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</si>
  <si>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</si>
  <si>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Zagospodarowanie terenu przy Promenadzie w Opatowie (2022 -2023)</t>
  </si>
  <si>
    <t>21.</t>
  </si>
  <si>
    <t>Rozbudowa oraz przebudowa istniejącego budynku mieszkalnego jednorodzinnego wraz ze zmianą sposobu użytkowania na budynek placówki opiekuńczo - wychowawczej (2019-2023)</t>
  </si>
  <si>
    <t>20.</t>
  </si>
  <si>
    <t xml:space="preserve">A. 1 690 448,31     
B.
C.
D. 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</si>
  <si>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</si>
  <si>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</si>
  <si>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 xml:space="preserve">A. 3 106,00   
B.
C.
D. </t>
  </si>
  <si>
    <t>Projekt ,,Dostępny samorząd - granty'' (2022 - 2023)</t>
  </si>
  <si>
    <t>18.</t>
  </si>
  <si>
    <t>Klub ,,Senior+'' w Ożarowie</t>
  </si>
  <si>
    <t xml:space="preserve">A. 65 280,00    
B.
C.
D. 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</si>
  <si>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</si>
  <si>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</si>
  <si>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</si>
  <si>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</si>
  <si>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</si>
  <si>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</si>
  <si>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Dzienny Dom ,,Senior - WIGOR'' w Opatowie</t>
  </si>
  <si>
    <t>Program wieloletni ,,Senior - Wigor'' na lata 2015 - 2020 - trwałość projektu (2021 - 2023)</t>
  </si>
  <si>
    <t>15.</t>
  </si>
  <si>
    <t xml:space="preserve">A.   
B.
C.
D. </t>
  </si>
  <si>
    <t>Przebudowa wraz ze zmianą sposobu użytkowania części pomieszczeń  zlokalizowanych na parterze Budynku C położonego przy ul. Szpitalnej 4 w Opatowie na potrzeby Zakładu Podstawowej Opieki Zdrowotnej (2021-2023)</t>
  </si>
  <si>
    <t>14.</t>
  </si>
  <si>
    <t>Przebudowa pomieszczeń Działu Rehabilitacji na poziomie 0 w Bloku A Szpitala Św. Leona (2021-2023)</t>
  </si>
  <si>
    <t>13.</t>
  </si>
  <si>
    <t>Dostosowanie budynku A Szpitala Św. Leona w Opatowie do przepisów przeciwpożarowych (2022-2023)</t>
  </si>
  <si>
    <t>12.</t>
  </si>
  <si>
    <t>Specjalny Ośrodek Szkolno - Wychowawczy - Centrum Autyzmu i Całościowych Zaburzeń Rozwojowych w Niemienicach</t>
  </si>
  <si>
    <t xml:space="preserve">A. 194 832,00     
B.
C.
D. </t>
  </si>
  <si>
    <t>Program kompleksowego wsparcia dla rodzin ,,Za życiem'' (2022-2026)</t>
  </si>
  <si>
    <t>11.</t>
  </si>
  <si>
    <t xml:space="preserve">A.
B.
C.
D. </t>
  </si>
  <si>
    <t>Przebudowa układu pomieszczeń budynku Starostwa Powiatowego w Opatowie oraz dostosowanie budynku do przepisów przeciwpożarowych (2020-2023)</t>
  </si>
  <si>
    <t>10.</t>
  </si>
  <si>
    <t>Opracowanie Modelu struktury funkcjonalno - przestrzennej wraz z ustaleniami i rekomendacjami w zakresie kształtowania i prowadzenia polityki przestrzennej na obszarze partnerstwa Ziemia Opatowska (2021-2023)</t>
  </si>
  <si>
    <t>9.</t>
  </si>
  <si>
    <t>Projekt ,,e-Geodezja - cyfrowy zasób geodezyjny powiatów: Sandomierskiego, Opatowskiego i Staszowskiego'' (2018-2023)</t>
  </si>
  <si>
    <t>8.</t>
  </si>
  <si>
    <t>Zakup serwera dla Wydziału Geodezji i Kartografii (2022-2023)</t>
  </si>
  <si>
    <t>7.</t>
  </si>
  <si>
    <t xml:space="preserve">A. 154 000,00
B.
C.
D. </t>
  </si>
  <si>
    <t>Modernizacja ewidencji gruntów i budynków obrębu Łopatno gm. Iwaniska, powiat opatowski (2023-2024)</t>
  </si>
  <si>
    <t xml:space="preserve">A. 
B.
C.
D. </t>
  </si>
  <si>
    <t>Modernizacja ewidencji gruntów i budynków dla obrębów Kornacice i Lipowa gm. Opatów w ramach projektu ,,Polska Cyfrowa'' (2022-2023)</t>
  </si>
  <si>
    <t>wydatki majątkowe rozdz. 90019</t>
  </si>
  <si>
    <t>wydatki majątkowe rozdz. 70005</t>
  </si>
  <si>
    <t xml:space="preserve">A.      
B. 11 686,00
C.
D. </t>
  </si>
  <si>
    <t>Projekt ,,Termomodernizacja budynków użyteczności publicznej na terenie Powiatu Opatowskiego'' (2020-2023)</t>
  </si>
  <si>
    <t>70005            90019</t>
  </si>
  <si>
    <t>700           900</t>
  </si>
  <si>
    <t>Termomodernizacja budynków Domu Pomocy Społecznej w Czachowie (2020-2023)</t>
  </si>
  <si>
    <t xml:space="preserve">A. 14 368 500,00     
B.
C.
D. </t>
  </si>
  <si>
    <t>Budowa Świętokrzyskiego Centrum Przedsiębiorczości Rolniczej (2020-2024)</t>
  </si>
  <si>
    <t>Zarząd Dróg Powiatowych w Opatowie</t>
  </si>
  <si>
    <t>Wykonanie dokumentacji projektowej dla zadania pn. „Przebudowa DP nr 1545T Baćkowice - Baranówek - Iwaniska, polegająca na budowie chodnika w miejscowości Baranówek o dł. ok. 1,650 km” (2022-2023)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</si>
  <si>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</si>
  <si>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</si>
  <si>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</si>
  <si>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</si>
  <si>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</si>
  <si>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</si>
  <si>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</si>
  <si>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</si>
  <si>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rok budżetowy 2023 (8+9+10+11)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</si>
  <si>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</si>
  <si>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</si>
  <si>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</si>
  <si>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</si>
  <si>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</si>
  <si>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Limity wydatków na wieloletnie przedsięwzięcia planowane do poniesienia w 2023 roku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</si>
  <si>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</si>
  <si>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</si>
  <si>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</si>
  <si>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</si>
  <si>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</si>
  <si>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</si>
  <si>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</si>
  <si>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</si>
  <si>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</si>
  <si>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</si>
  <si>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</si>
  <si>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</si>
  <si>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</si>
  <si>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</si>
  <si>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</si>
  <si>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</si>
  <si>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</si>
  <si>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</si>
  <si>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</si>
  <si>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</si>
  <si>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</si>
  <si>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</si>
  <si>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</si>
  <si>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</si>
  <si>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</si>
  <si>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</si>
  <si>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</si>
  <si>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</si>
  <si>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</si>
  <si>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</si>
  <si>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</si>
  <si>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</si>
  <si>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</si>
  <si>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</si>
  <si>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</si>
  <si>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</si>
  <si>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</si>
  <si>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</si>
  <si>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</si>
  <si>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</si>
  <si>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</si>
  <si>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</si>
  <si>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</si>
  <si>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</si>
  <si>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</si>
  <si>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</si>
  <si>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</si>
  <si>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</si>
  <si>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</si>
  <si>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</si>
  <si>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</si>
  <si>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</si>
  <si>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</si>
  <si>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</si>
  <si>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</si>
  <si>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</si>
  <si>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</si>
  <si>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</si>
  <si>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Kwota 2023 r.</t>
  </si>
  <si>
    <t>Klasyfikacja §</t>
  </si>
  <si>
    <t>Treść</t>
  </si>
  <si>
    <t>Przychody i rozchody budżetu w 2023 r.</t>
  </si>
  <si>
    <t>750</t>
  </si>
  <si>
    <t>Administracja publiczna</t>
  </si>
  <si>
    <t>75020</t>
  </si>
  <si>
    <t>Starostwa powiatowe</t>
  </si>
  <si>
    <t>Rozbudowa budynku użyteczności publicznej - budowa szybu windowego przy ul. Szpitalnej 4 (D) (2023-2024)</t>
  </si>
  <si>
    <t>25.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</si>
  <si>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</si>
  <si>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</si>
  <si>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</si>
  <si>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</si>
  <si>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</si>
  <si>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>Zakup samochodu ciężarowego 2 lub 3 osiowego</t>
  </si>
  <si>
    <t xml:space="preserve">A. 
B.
C. 
D. </t>
  </si>
  <si>
    <t>Zarząd Dróg Powiatowych  w Opatowie</t>
  </si>
  <si>
    <t>Przebudowa DP nr 1540T Dziewiątle-Wola Jastrzębska-Iwaniska w m. Jastrzębska Wola polegająca na budowie zatoki autobusowej i chodnika o łącznej dł. 0,152 km</t>
  </si>
  <si>
    <t xml:space="preserve">A.
B.
C. 
D. 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</si>
  <si>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</si>
  <si>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</si>
  <si>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</si>
  <si>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 xml:space="preserve">A. 1 000 514
B.
C. 
D. </t>
  </si>
  <si>
    <t>Budowa przejścia dla pieszych w ciągu drogi powiatowej nr 0776T w m. Ujazd</t>
  </si>
  <si>
    <t>Przebudowa przejścia dla pieszych w ciągu drogi powiatowej nr 0716T w m. Baćkowice</t>
  </si>
  <si>
    <t>Przebudowa przejść dla pieszych na skrzyżowaniu dróg powiatowych nr 0720T i 0725T w m. Włostów</t>
  </si>
  <si>
    <t>Przebudowa przejść dla pieszych na skrzyżowaniu drogi powiatowej nr 0720T i 0722T w m. Mydłów</t>
  </si>
  <si>
    <t xml:space="preserve">Budowa przejścia dla pieszych w km 0+016 w ciągu drogi powiatowej nr 0685T w m. Jakubowice       </t>
  </si>
  <si>
    <t>Budowa przejścia dla pieszych w km 0+216 w ciągu drogi powiatowej nr 0685T w m. Jakubowice</t>
  </si>
  <si>
    <t>Budowa przejścia dla pieszych na wysokości ośrodka zdrowia NFZ w ciągu drogi powiatowej nr 0703T w m. Sadowie</t>
  </si>
  <si>
    <t>Budowa przejścia dla pieszych na wysokości szkoły podstawowej w ciągu drogi powiatowej nr 0703T w m. Sadowie</t>
  </si>
  <si>
    <t>Budowa przejścia dla pieszych w ciągu drogi powiatowej nr 0686T w m. Ciszyca Górna</t>
  </si>
  <si>
    <t>Budowa przejść dla pieszych na skrzyżowaniu dróg powiatowych nr 0686T  i 0763T w m. Ciszyca Górna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</si>
  <si>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</si>
  <si>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</si>
  <si>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</si>
  <si>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</si>
  <si>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 xml:space="preserve">Wykonanie dokumentacji projektowej dla zadania pn. ,,Przebudowa drogi powiatowej nr 1574T w m. Karsy polegająca na budowie chodnika  o dł. ok. 1,100 km, oraz regulacji stanu prawnego pasa drogowego  </t>
  </si>
  <si>
    <t>Wykonanie dokumentacji projektowej dla zadania pn „Przebudowa drogi powiatowej nr 1580T w m. Grochocice w km ok 1+814 – 3+192 odc. ok. 1,378 km”</t>
  </si>
  <si>
    <t xml:space="preserve">Wykonanie dokumentacji projektowej dla zadania pn. ”Przebudowa drogi powiatowej nr 1551T w m. Przepiórów, Borków  w km 1+718 – 2+774 odc. dł. ok. 1,056 km 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</si>
  <si>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</si>
  <si>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Opracowanie dokumentacji projektowej dotyczącej wykonania wiaty jako Miejsca Obsługi Rowerzystów w ramach projektu strategicznego Partnerstwa Ziemia Opatowska pod roboczym tytułem ,,Historia ze smakiem''</t>
  </si>
  <si>
    <t>26.</t>
  </si>
  <si>
    <t>Zakup licencji dla urządzenia serii TZ400 na 3 lata z wymianą urządzenia TZ400 na nowe urządzenie TZ470</t>
  </si>
  <si>
    <t>28.</t>
  </si>
  <si>
    <t>29.</t>
  </si>
  <si>
    <t>Zakup samochodu do przewozu osób niepełnosprawnych w ramach projektu ,,Bezpieczna droga - nowy środek transportu dla mieszkańców Domu Pomocy Społecznej w Sobowie</t>
  </si>
  <si>
    <t>Dom Pomocy Społecznej w Sobowie</t>
  </si>
  <si>
    <t>30.</t>
  </si>
  <si>
    <t>Zakup i montaż klimatyzatorów w pomieszczeniach PUP w Opatowie</t>
  </si>
  <si>
    <t>Powiatowy Urząd  Pracy w Opatowie</t>
  </si>
  <si>
    <t>31.</t>
  </si>
  <si>
    <t>Opracowanie dokumentacji projektowej na zadanie pn. ,,Termomodernizacja budynku SOSW w Jałowęsach''</t>
  </si>
  <si>
    <t>Specjalny Ośrodek Szkolno - Wychowawczy w Jałowęsach</t>
  </si>
  <si>
    <t>Razem</t>
  </si>
  <si>
    <t>* Wybrać odpowiednie oznaczenie źródła finansowania:</t>
  </si>
  <si>
    <t xml:space="preserve">C. Inne źródła </t>
  </si>
  <si>
    <t>Wykonanie dokumentacji projektowej dla zadania "Przebudowa części parteru budynku Zespołu Szkół Nr 2 w Opatowie ze zmianą sposobu użytkowania na bursę szkolną"</t>
  </si>
  <si>
    <t>Zespół Szkół w Ożarowie im. Marii Skłodowskiej - Curie</t>
  </si>
  <si>
    <t>Przebudowa przyziemia szkoły wraz z izolacją ścian, wymianą szachtów okiennych i przebudową kanalizacji deszczowej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</si>
  <si>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</si>
  <si>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</si>
  <si>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</si>
  <si>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</si>
  <si>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</si>
  <si>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</si>
  <si>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</si>
  <si>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</si>
  <si>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</si>
  <si>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§</t>
  </si>
  <si>
    <t>w  złotych</t>
  </si>
  <si>
    <t>Dochody i wydatki związane z realizacją zadań z zakresu administracji rządowej i innych zadań zleconych odrębnymi ustawami w 2023 r.</t>
  </si>
  <si>
    <t>Zespół Szkół w Ożarowie</t>
  </si>
  <si>
    <t>Zespół Szkół Nr 2 w Opatowie</t>
  </si>
  <si>
    <t>Zespół Szkół Nr 1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</si>
  <si>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</si>
  <si>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</si>
  <si>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</si>
  <si>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</si>
  <si>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</si>
  <si>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2023 roku</t>
  </si>
  <si>
    <t>Dochody i wydatki związane z realizacją zadań z zakresu administracji rządowej realizowanych na podstawie porozumień z organami administracji rządowej w 2023 r.</t>
  </si>
  <si>
    <t>Rehabilitacja zawodowa i społeczna osób niepełnosprawnych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</si>
  <si>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</si>
  <si>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</si>
  <si>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</si>
  <si>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</si>
  <si>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Działalność oświatowa, związana z kształceniem, wychowaniem i opieką nad dziećmi i uczniami będącymi obywatelami Ukrainy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</si>
  <si>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</si>
  <si>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</si>
  <si>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</si>
  <si>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</si>
  <si>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</si>
  <si>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</si>
  <si>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</si>
  <si>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Dotacje podmiotowe w 2023 roku</t>
  </si>
  <si>
    <t>Umowa na korzystanie z systemu LEX (2023-2024)</t>
  </si>
  <si>
    <t>(* kol 2 do wykorzystania fakultatywnego)</t>
  </si>
  <si>
    <t>5 813 746,28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</si>
  <si>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</si>
  <si>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</si>
  <si>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</si>
  <si>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5 769 262,00</t>
  </si>
  <si>
    <t>razem:</t>
  </si>
  <si>
    <t>majątkowe</t>
  </si>
  <si>
    <t>44 484,28</t>
  </si>
  <si>
    <t>bieżące</t>
  </si>
  <si>
    <t>Wpływy z różnych dochodów</t>
  </si>
  <si>
    <t>0970</t>
  </si>
  <si>
    <t>Specjalne ośrodki szkolno-wychowawcze</t>
  </si>
  <si>
    <t>85403</t>
  </si>
  <si>
    <t>Edukacyjna opieka wychowawcza</t>
  </si>
  <si>
    <t>854</t>
  </si>
  <si>
    <t>Dotacja celowa otrzymana z budżetu państwa na realizację bieżących zadań własnych powiatu</t>
  </si>
  <si>
    <t>2130</t>
  </si>
  <si>
    <t>Domy pomocy społecznej</t>
  </si>
  <si>
    <t>85202</t>
  </si>
  <si>
    <t>Pomoc społeczna</t>
  </si>
  <si>
    <t>852</t>
  </si>
  <si>
    <t>Środki z Funduszu Pomocy na finansowanie lub dofinansowanie zadań bieżących w zakresie pomocy obywatelom Ukrainy</t>
  </si>
  <si>
    <t>2100</t>
  </si>
  <si>
    <t>Różne rozliczenia finansowe</t>
  </si>
  <si>
    <t>75814</t>
  </si>
  <si>
    <t>Różne rozliczenia</t>
  </si>
  <si>
    <t>758</t>
  </si>
  <si>
    <t>60014</t>
  </si>
  <si>
    <t>600</t>
  </si>
  <si>
    <t>Plan po zmianach 
(5+6+7)</t>
  </si>
  <si>
    <t>Zwiększenie</t>
  </si>
  <si>
    <t>Zmniejszenie</t>
  </si>
  <si>
    <t>Plan przed zmianą</t>
  </si>
  <si>
    <t>Dochody budżetu powiatu na 2023 rok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</si>
  <si>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</si>
  <si>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</si>
  <si>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</si>
  <si>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</si>
  <si>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</si>
  <si>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</si>
  <si>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</si>
  <si>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,,Dostępny samorząd - granty''</t>
  </si>
  <si>
    <t>Działanie 2.18 Wysokiej jakości usługi administracyjne</t>
  </si>
  <si>
    <t>Wartość zadania:</t>
  </si>
  <si>
    <t>85395</t>
  </si>
  <si>
    <t>853</t>
  </si>
  <si>
    <t>2022-2023</t>
  </si>
  <si>
    <t>Program Operacyjny Wiedza Edukacja Rozwój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</si>
  <si>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</si>
  <si>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</si>
  <si>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</si>
  <si>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</si>
  <si>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2018-2023</t>
  </si>
  <si>
    <t>Regionalny Program Operacyjny Województwa Świętokrzyskiego na lata 2014 - 2020</t>
  </si>
  <si>
    <t>Projekt ,,Termomodernizacja budynków użyteczności publicznej na terenie Powiatu Opatowskiego''</t>
  </si>
  <si>
    <t>Działanie 3.3 Poprawa efektywności energetycznej w sektorze publicznym i mieszkaniowym</t>
  </si>
  <si>
    <t xml:space="preserve">Oś priorytetowa 3. Efektywna i zielona energia </t>
  </si>
  <si>
    <t>70005     90019</t>
  </si>
  <si>
    <t>700            900</t>
  </si>
  <si>
    <t>2020-2023</t>
  </si>
  <si>
    <t>Działanie 6.5 Rewitalizacja obszarów miejskich i wiejskich</t>
  </si>
  <si>
    <t>Oś priorytetowa 6. Rozwój miast</t>
  </si>
  <si>
    <t>kwota</t>
  </si>
  <si>
    <t>źródło</t>
  </si>
  <si>
    <t>Wydatki w roku budżetowym 2023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</si>
  <si>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</si>
  <si>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</si>
  <si>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</si>
  <si>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</si>
  <si>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2023 rok</t>
  </si>
  <si>
    <t>58 199 008,00</t>
  </si>
  <si>
    <t>108 090,00</t>
  </si>
  <si>
    <t>58 307 098,00</t>
  </si>
  <si>
    <t>1 445 358,00</t>
  </si>
  <si>
    <t>1 553 448,00</t>
  </si>
  <si>
    <t>445 358,00</t>
  </si>
  <si>
    <t>553 448,00</t>
  </si>
  <si>
    <t>265 118,00</t>
  </si>
  <si>
    <t>-10 000,00</t>
  </si>
  <si>
    <t>143 035,00</t>
  </si>
  <si>
    <t>398 153,00</t>
  </si>
  <si>
    <t>80115</t>
  </si>
  <si>
    <t>Technika</t>
  </si>
  <si>
    <t>50 642,00</t>
  </si>
  <si>
    <t>67 924,00</t>
  </si>
  <si>
    <t>118 566,00</t>
  </si>
  <si>
    <t>80120</t>
  </si>
  <si>
    <t>Licea ogólnokształcące</t>
  </si>
  <si>
    <t>53 670,00</t>
  </si>
  <si>
    <t>204 832,00</t>
  </si>
  <si>
    <t>21 441,00</t>
  </si>
  <si>
    <t>216 273,00</t>
  </si>
  <si>
    <t>0960</t>
  </si>
  <si>
    <t>Wpływy z otrzymanych spadków, zapisów i darowizn w postaci pieniężnej</t>
  </si>
  <si>
    <t>10 000,00</t>
  </si>
  <si>
    <t>2120</t>
  </si>
  <si>
    <t>Dotacja celowa otrzymana z budżetu państwa na zadania bieżące realizowane przez powiat na podstawie porozumień z organami administracji rządowej</t>
  </si>
  <si>
    <t>194 832,00</t>
  </si>
  <si>
    <t>29 751 761,16</t>
  </si>
  <si>
    <t>86 675,00</t>
  </si>
  <si>
    <t>27 830 481,00</t>
  </si>
  <si>
    <t>5 143 043,00</t>
  </si>
  <si>
    <t>5 229 718,00</t>
  </si>
  <si>
    <t>Pozostałe zadania w zakresie polityki społecznej</t>
  </si>
  <si>
    <t>1 930 372,30</t>
  </si>
  <si>
    <t>2 410,00</t>
  </si>
  <si>
    <t>1 932 782,30</t>
  </si>
  <si>
    <t>2 549,00</t>
  </si>
  <si>
    <t>85321</t>
  </si>
  <si>
    <t>Zespoły do spraw orzekania o niepełnosprawności</t>
  </si>
  <si>
    <t>813 869,00</t>
  </si>
  <si>
    <t>816 279,00</t>
  </si>
  <si>
    <t>2110</t>
  </si>
  <si>
    <t>Dotacja celowa otrzymana z budżetu państwa na zadania bieżące z zakresu administracji rządowej oraz inne zadania zlecone ustawami realizowane przez powiat</t>
  </si>
  <si>
    <t>803 069,00</t>
  </si>
  <si>
    <t>805 479,00</t>
  </si>
  <si>
    <t>629 573,00</t>
  </si>
  <si>
    <t>-21 441,00</t>
  </si>
  <si>
    <t>275 075,00</t>
  </si>
  <si>
    <t>883 207,00</t>
  </si>
  <si>
    <t>610 603,00</t>
  </si>
  <si>
    <t>193 340,00</t>
  </si>
  <si>
    <t>782 502,00</t>
  </si>
  <si>
    <t>0830</t>
  </si>
  <si>
    <t>Wpływy z usług</t>
  </si>
  <si>
    <t>88 000,00</t>
  </si>
  <si>
    <t>17 040,00</t>
  </si>
  <si>
    <t>105 040,00</t>
  </si>
  <si>
    <t>488 612,00</t>
  </si>
  <si>
    <t>176 300,00</t>
  </si>
  <si>
    <t>664 912,00</t>
  </si>
  <si>
    <t>85406</t>
  </si>
  <si>
    <t>Poradnie psychologiczno-pedagogiczne, w tym poradnie specjalistyczne</t>
  </si>
  <si>
    <t>18 970,00</t>
  </si>
  <si>
    <t>6 323,00</t>
  </si>
  <si>
    <t>25 293,00</t>
  </si>
  <si>
    <t>85410</t>
  </si>
  <si>
    <t>Internaty i bursy szkolne</t>
  </si>
  <si>
    <t>75 412,00</t>
  </si>
  <si>
    <t>118 125 251,74</t>
  </si>
  <si>
    <t>-31 441,00</t>
  </si>
  <si>
    <t>22 828 724,31</t>
  </si>
  <si>
    <t>140 953 976,05</t>
  </si>
  <si>
    <t>754</t>
  </si>
  <si>
    <t>Bezpieczeństwo publiczne i ochrona przeciwpożarowa</t>
  </si>
  <si>
    <t>75411</t>
  </si>
  <si>
    <t>Komendy powiatowe Państwowej Straży Pożarnej</t>
  </si>
  <si>
    <t>80102</t>
  </si>
  <si>
    <t>Szkoły podstawowe specjalne</t>
  </si>
  <si>
    <t>80105</t>
  </si>
  <si>
    <t>Przedszkola specjalne</t>
  </si>
  <si>
    <t>80117</t>
  </si>
  <si>
    <t>Branżowe szkoły I i II stopnia</t>
  </si>
  <si>
    <t>80134</t>
  </si>
  <si>
    <t>Szkoły zawodowe specjalne</t>
  </si>
  <si>
    <t>80148</t>
  </si>
  <si>
    <t>Stołówki szkolne i przedszkolne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</si>
  <si>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</si>
  <si>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</si>
  <si>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</si>
  <si>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</si>
  <si>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27.</t>
  </si>
  <si>
    <t>134 197,00</t>
  </si>
  <si>
    <t>29 885 958,16</t>
  </si>
  <si>
    <t>27 964 678,00</t>
  </si>
  <si>
    <t>314 926,00</t>
  </si>
  <si>
    <t>47 522,00</t>
  </si>
  <si>
    <t>362 448,00</t>
  </si>
  <si>
    <t>662 807,00</t>
  </si>
  <si>
    <t>118 756 617,74</t>
  </si>
  <si>
    <t>2 500 000,00</t>
  </si>
  <si>
    <t>6430</t>
  </si>
  <si>
    <t>Dotacja celowa otrzymana z budżetu państwa na realizację inwestycji i zakupów inwestycyjnych własnych powiatu</t>
  </si>
  <si>
    <t>25 328 724,31</t>
  </si>
  <si>
    <t>3 162 807,00</t>
  </si>
  <si>
    <t>144 085 342,05</t>
  </si>
  <si>
    <t>Transport i łączność</t>
  </si>
  <si>
    <t>Drogi publiczne powiatowe</t>
  </si>
  <si>
    <t>Wykonanie dokumentacji projektowej dla zadania pn „Przebudowa drogi powiatowej nr 1567T w m. Stodoły Kolonia, Łopata w km ok. 0 + 000 – 0+374, 2+858-3+483 o łącznej dł. ok. 0,999 km</t>
  </si>
  <si>
    <t xml:space="preserve">A. 2 500 000,00
B.
C.
D. 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</si>
  <si>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</si>
  <si>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32.</t>
  </si>
  <si>
    <t>Załącznik Nr 1                                                                                                          do uchwały Rady Powiatu w Opatowie Nr LXXX.56.2023                                                                           z dnia 26 czerwca 2023 r.</t>
  </si>
  <si>
    <t xml:space="preserve">                          Załącznik Nr 2                                                                                                      do uchwały Rady Powiatu w Opatowie Nr LXXX.56.2023                                                z dnia 26 czerwca 2023 r.</t>
  </si>
  <si>
    <t>Załącznik Nr 3                                                                                                                                do uchwały Rady Powiatu w Opatowie nr LXXX.56.2023                                                     z dnia 26 czerwca 2023 r.</t>
  </si>
  <si>
    <t xml:space="preserve">Załącznik nr 5                                                                                                     do uchwały Rady Powiatu w Opatowie nr LXXX.56.2023                                                     z dnia 26 czerwca 2023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</si>
</sst>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92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7"/>
      <name val="Arial CE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3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2" borderId="0" applyNumberFormat="0" applyBorder="0" applyAlignment="0" applyProtection="0"/>
  </cellStyleXfs>
  <cellXfs count="345">
    <xf numFmtId="0" fontId="0" fillId="0" borderId="0" xfId="0" applyAlignment="1">
      <alignment vertical="top"/>
    </xf>
    <xf numFmtId="0" fontId="2" fillId="0" borderId="0" xfId="54">
      <alignment/>
      <protection/>
    </xf>
    <xf numFmtId="0" fontId="6" fillId="33" borderId="0" xfId="54" applyFont="1" applyFill="1" applyAlignment="1">
      <alignment vertical="center"/>
      <protection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4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0" fontId="7" fillId="33" borderId="0" xfId="54" applyFont="1" applyFill="1" applyAlignment="1">
      <alignment vertical="center" wrapText="1"/>
      <protection/>
    </xf>
    <xf numFmtId="3" fontId="7" fillId="33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22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49" fontId="23" fillId="36" borderId="10" xfId="54" applyNumberFormat="1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23" fillId="36" borderId="10" xfId="54" applyFont="1" applyFill="1" applyBorder="1" applyAlignment="1">
      <alignment vertical="center" wrapText="1"/>
      <protection/>
    </xf>
    <xf numFmtId="49" fontId="23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23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23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166" fontId="23" fillId="36" borderId="10" xfId="54" applyNumberFormat="1" applyFont="1" applyFill="1" applyBorder="1" applyAlignment="1">
      <alignment horizontal="center" vertical="center" wrapText="1"/>
      <protection/>
    </xf>
    <xf numFmtId="167" fontId="24" fillId="36" borderId="10" xfId="54" applyNumberFormat="1" applyFont="1" applyFill="1" applyBorder="1" applyAlignment="1">
      <alignment horizontal="left"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165" fontId="4" fillId="35" borderId="11" xfId="54" applyNumberFormat="1" applyFont="1" applyFill="1" applyBorder="1" applyAlignment="1">
      <alignment horizontal="center" vertical="center" wrapText="1"/>
      <protection/>
    </xf>
    <xf numFmtId="0" fontId="4" fillId="35" borderId="11" xfId="54" applyFont="1" applyFill="1" applyBorder="1" applyAlignment="1">
      <alignment vertical="center" wrapText="1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174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54" applyFont="1" applyFill="1" applyAlignment="1">
      <alignment vertical="center" wrapText="1"/>
      <protection/>
    </xf>
    <xf numFmtId="0" fontId="6" fillId="33" borderId="0" xfId="52" applyNumberFormat="1" applyFont="1" applyFill="1" applyBorder="1" applyAlignment="1" applyProtection="1">
      <alignment horizontal="left"/>
      <protection locked="0"/>
    </xf>
    <xf numFmtId="0" fontId="2" fillId="33" borderId="0" xfId="54" applyFill="1" applyAlignment="1">
      <alignment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1" fillId="33" borderId="10" xfId="54" applyNumberFormat="1" applyFont="1" applyFill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167" fontId="16" fillId="33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174" fontId="11" fillId="36" borderId="10" xfId="54" applyNumberFormat="1" applyFont="1" applyFill="1" applyBorder="1" applyAlignment="1">
      <alignment vertical="center"/>
      <protection/>
    </xf>
    <xf numFmtId="167" fontId="11" fillId="36" borderId="10" xfId="54" applyNumberFormat="1" applyFont="1" applyFill="1" applyBorder="1" applyAlignment="1">
      <alignment vertical="center"/>
      <protection/>
    </xf>
    <xf numFmtId="0" fontId="16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vertical="center"/>
      <protection/>
    </xf>
    <xf numFmtId="0" fontId="19" fillId="0" borderId="0" xfId="54" applyFont="1">
      <alignment/>
      <protection/>
    </xf>
    <xf numFmtId="0" fontId="20" fillId="33" borderId="0" xfId="54" applyFont="1" applyFill="1" applyAlignment="1">
      <alignment horizontal="right" vertical="top"/>
      <protection/>
    </xf>
    <xf numFmtId="0" fontId="10" fillId="33" borderId="0" xfId="54" applyFont="1" applyFill="1" applyAlignment="1">
      <alignment horizontal="left" vertical="center"/>
      <protection/>
    </xf>
    <xf numFmtId="0" fontId="2" fillId="33" borderId="0" xfId="54" applyFill="1">
      <alignment/>
      <protection/>
    </xf>
    <xf numFmtId="0" fontId="7" fillId="35" borderId="0" xfId="0" applyFont="1" applyFill="1" applyAlignment="1" applyProtection="1">
      <alignment horizontal="left" vertical="center" wrapText="1"/>
      <protection locked="0"/>
    </xf>
    <xf numFmtId="0" fontId="65" fillId="0" borderId="0" xfId="54" applyFont="1" applyAlignment="1">
      <alignment vertical="center"/>
      <protection/>
    </xf>
    <xf numFmtId="0" fontId="2" fillId="0" borderId="0" xfId="54" applyAlignment="1">
      <alignment vertical="center"/>
      <protection/>
    </xf>
    <xf numFmtId="0" fontId="8" fillId="36" borderId="15" xfId="54" applyFont="1" applyFill="1" applyBorder="1" applyAlignment="1">
      <alignment horizontal="center" vertical="center" wrapText="1"/>
      <protection/>
    </xf>
    <xf numFmtId="0" fontId="24" fillId="36" borderId="10" xfId="54" applyFont="1" applyFill="1" applyBorder="1" applyAlignment="1">
      <alignment horizontal="center" vertical="center"/>
      <protection/>
    </xf>
    <xf numFmtId="0" fontId="7" fillId="35" borderId="16" xfId="0" applyFont="1" applyFill="1" applyBorder="1" applyAlignment="1">
      <alignment vertical="center" wrapText="1"/>
    </xf>
    <xf numFmtId="3" fontId="7" fillId="35" borderId="17" xfId="0" applyNumberFormat="1" applyFont="1" applyFill="1" applyBorder="1" applyAlignment="1">
      <alignment horizontal="center" vertical="center" wrapText="1"/>
    </xf>
    <xf numFmtId="167" fontId="23" fillId="36" borderId="10" xfId="54" applyNumberFormat="1" applyFont="1" applyFill="1" applyBorder="1" applyAlignment="1">
      <alignment vertical="center"/>
      <protection/>
    </xf>
    <xf numFmtId="167" fontId="23" fillId="36" borderId="10" xfId="54" applyNumberFormat="1" applyFont="1" applyFill="1" applyBorder="1" applyAlignment="1">
      <alignment vertical="center" wrapText="1"/>
      <protection/>
    </xf>
    <xf numFmtId="167" fontId="23" fillId="36" borderId="10" xfId="54" applyNumberFormat="1" applyFont="1" applyFill="1" applyBorder="1" applyAlignment="1">
      <alignment horizontal="left" vertical="center" wrapText="1"/>
      <protection/>
    </xf>
    <xf numFmtId="0" fontId="7" fillId="35" borderId="18" xfId="0" applyFont="1" applyFill="1" applyBorder="1" applyAlignment="1">
      <alignment vertical="center" wrapText="1"/>
    </xf>
    <xf numFmtId="3" fontId="7" fillId="35" borderId="19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23" fillId="35" borderId="18" xfId="0" applyFont="1" applyFill="1" applyBorder="1" applyAlignment="1">
      <alignment vertical="center" wrapText="1"/>
    </xf>
    <xf numFmtId="167" fontId="7" fillId="36" borderId="10" xfId="54" applyNumberFormat="1" applyFont="1" applyFill="1" applyBorder="1" applyAlignment="1">
      <alignment vertical="center" wrapText="1"/>
      <protection/>
    </xf>
    <xf numFmtId="167" fontId="7" fillId="36" borderId="10" xfId="54" applyNumberFormat="1" applyFont="1" applyFill="1" applyBorder="1" applyAlignment="1">
      <alignment vertical="center"/>
      <protection/>
    </xf>
    <xf numFmtId="0" fontId="13" fillId="35" borderId="11" xfId="54" applyFont="1" applyFill="1" applyBorder="1" applyAlignment="1">
      <alignment horizontal="center" vertical="center"/>
      <protection/>
    </xf>
    <xf numFmtId="0" fontId="23" fillId="35" borderId="11" xfId="54" applyFont="1" applyFill="1" applyBorder="1" applyAlignment="1">
      <alignment vertical="center" wrapText="1"/>
      <protection/>
    </xf>
    <xf numFmtId="168" fontId="21" fillId="35" borderId="11" xfId="54" applyNumberFormat="1" applyFont="1" applyFill="1" applyBorder="1" applyAlignment="1">
      <alignment vertical="center"/>
      <protection/>
    </xf>
    <xf numFmtId="164" fontId="21" fillId="35" borderId="11" xfId="54" applyNumberFormat="1" applyFont="1" applyFill="1" applyBorder="1" applyAlignment="1">
      <alignment vertical="center"/>
      <protection/>
    </xf>
    <xf numFmtId="0" fontId="21" fillId="35" borderId="11" xfId="54" applyFont="1" applyFill="1" applyBorder="1" applyAlignment="1">
      <alignment vertical="center" wrapText="1"/>
      <protection/>
    </xf>
    <xf numFmtId="164" fontId="21" fillId="35" borderId="11" xfId="54" applyNumberFormat="1" applyFont="1" applyFill="1" applyBorder="1" applyAlignment="1">
      <alignment vertical="center" wrapText="1"/>
      <protection/>
    </xf>
    <xf numFmtId="164" fontId="21" fillId="35" borderId="11" xfId="54" applyNumberFormat="1" applyFont="1" applyFill="1" applyBorder="1" applyAlignment="1">
      <alignment horizontal="left" vertical="center" wrapText="1"/>
      <protection/>
    </xf>
    <xf numFmtId="167" fontId="8" fillId="36" borderId="10" xfId="54" applyNumberFormat="1" applyFont="1" applyFill="1" applyBorder="1" applyAlignment="1">
      <alignment vertical="center"/>
      <protection/>
    </xf>
    <xf numFmtId="167" fontId="22" fillId="36" borderId="10" xfId="54" applyNumberFormat="1" applyFont="1" applyFill="1" applyBorder="1" applyAlignment="1">
      <alignment vertical="center"/>
      <protection/>
    </xf>
    <xf numFmtId="167" fontId="22" fillId="36" borderId="10" xfId="54" applyNumberFormat="1" applyFont="1" applyFill="1" applyBorder="1" applyAlignment="1">
      <alignment vertical="center" wrapText="1"/>
      <protection/>
    </xf>
    <xf numFmtId="0" fontId="22" fillId="36" borderId="10" xfId="54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167" fontId="7" fillId="0" borderId="0" xfId="54" applyNumberFormat="1" applyFont="1" applyAlignment="1">
      <alignment vertical="center"/>
      <protection/>
    </xf>
    <xf numFmtId="167" fontId="2" fillId="0" borderId="0" xfId="54" applyNumberFormat="1" applyAlignment="1">
      <alignment vertical="center"/>
      <protection/>
    </xf>
    <xf numFmtId="0" fontId="9" fillId="33" borderId="0" xfId="54" applyFont="1" applyFill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167" fontId="8" fillId="0" borderId="10" xfId="55" applyNumberFormat="1" applyFont="1" applyBorder="1" applyAlignment="1">
      <alignment vertical="center"/>
      <protection/>
    </xf>
    <xf numFmtId="168" fontId="8" fillId="0" borderId="10" xfId="55" applyNumberFormat="1" applyFont="1" applyBorder="1" applyAlignment="1">
      <alignment vertical="center"/>
      <protection/>
    </xf>
    <xf numFmtId="167" fontId="7" fillId="33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7" fillId="36" borderId="10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167" fontId="8" fillId="33" borderId="10" xfId="55" applyNumberFormat="1" applyFont="1" applyFill="1" applyBorder="1" applyAlignment="1">
      <alignment vertical="center"/>
      <protection/>
    </xf>
    <xf numFmtId="168" fontId="8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27" fillId="36" borderId="10" xfId="55" applyFont="1" applyFill="1" applyBorder="1" applyAlignment="1">
      <alignment horizontal="center" vertical="center" wrapText="1"/>
      <protection/>
    </xf>
    <xf numFmtId="167" fontId="13" fillId="0" borderId="0" xfId="55" applyNumberFormat="1" applyFont="1">
      <alignment/>
      <protection/>
    </xf>
    <xf numFmtId="167" fontId="8" fillId="33" borderId="10" xfId="55" applyNumberFormat="1" applyFont="1" applyFill="1" applyBorder="1" applyAlignment="1">
      <alignment vertical="center" wrapText="1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168" fontId="8" fillId="36" borderId="10" xfId="55" applyNumberFormat="1" applyFont="1" applyFill="1" applyBorder="1" applyAlignment="1">
      <alignment vertical="center" wrapText="1"/>
      <protection/>
    </xf>
    <xf numFmtId="0" fontId="28" fillId="36" borderId="10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49" fontId="8" fillId="36" borderId="10" xfId="55" applyNumberFormat="1" applyFont="1" applyFill="1" applyBorder="1" applyAlignment="1">
      <alignment horizontal="center" vertical="center" wrapText="1"/>
      <protection/>
    </xf>
    <xf numFmtId="49" fontId="27" fillId="36" borderId="10" xfId="55" applyNumberFormat="1" applyFont="1" applyFill="1" applyBorder="1" applyAlignment="1">
      <alignment horizontal="center" vertical="center" wrapText="1"/>
      <protection/>
    </xf>
    <xf numFmtId="0" fontId="29" fillId="0" borderId="2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21" xfId="55" applyFont="1" applyBorder="1" applyAlignment="1">
      <alignment horizontal="center" vertical="center" wrapText="1"/>
      <protection/>
    </xf>
    <xf numFmtId="0" fontId="22" fillId="0" borderId="15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/>
      <protection/>
    </xf>
    <xf numFmtId="0" fontId="31" fillId="0" borderId="0" xfId="55" applyFont="1" applyAlignment="1">
      <alignment horizontal="center" vertical="center"/>
      <protection/>
    </xf>
    <xf numFmtId="0" fontId="32" fillId="0" borderId="0" xfId="55" applyFont="1" applyAlignment="1">
      <alignment vertical="center" wrapText="1"/>
      <protection/>
    </xf>
    <xf numFmtId="0" fontId="33" fillId="0" borderId="0" xfId="54" applyFont="1">
      <alignment/>
      <protection/>
    </xf>
    <xf numFmtId="167" fontId="10" fillId="33" borderId="10" xfId="54" applyNumberFormat="1" applyFont="1" applyFill="1" applyBorder="1" applyAlignment="1">
      <alignment horizontal="center" vertical="center"/>
      <protection/>
    </xf>
    <xf numFmtId="167" fontId="10" fillId="33" borderId="10" xfId="54" applyNumberFormat="1" applyFont="1" applyFill="1" applyBorder="1" applyAlignment="1">
      <alignment vertical="center"/>
      <protection/>
    </xf>
    <xf numFmtId="0" fontId="10" fillId="33" borderId="10" xfId="54" applyFont="1" applyFill="1" applyBorder="1" applyAlignment="1">
      <alignment vertical="center"/>
      <protection/>
    </xf>
    <xf numFmtId="167" fontId="6" fillId="33" borderId="20" xfId="54" applyNumberFormat="1" applyFont="1" applyFill="1" applyBorder="1" applyAlignment="1">
      <alignment horizontal="center" vertical="center"/>
      <protection/>
    </xf>
    <xf numFmtId="167" fontId="6" fillId="33" borderId="20" xfId="54" applyNumberFormat="1" applyFont="1" applyFill="1" applyBorder="1" applyAlignment="1">
      <alignment vertical="center"/>
      <protection/>
    </xf>
    <xf numFmtId="0" fontId="6" fillId="33" borderId="20" xfId="54" applyFont="1" applyFill="1" applyBorder="1" applyAlignment="1">
      <alignment horizontal="center" vertical="center"/>
      <protection/>
    </xf>
    <xf numFmtId="0" fontId="6" fillId="33" borderId="20" xfId="54" applyFont="1" applyFill="1" applyBorder="1" applyAlignment="1">
      <alignment vertical="center" wrapText="1"/>
      <protection/>
    </xf>
    <xf numFmtId="167" fontId="6" fillId="33" borderId="22" xfId="54" applyNumberFormat="1" applyFont="1" applyFill="1" applyBorder="1" applyAlignment="1">
      <alignment horizontal="center" vertical="center"/>
      <protection/>
    </xf>
    <xf numFmtId="167" fontId="6" fillId="33" borderId="22" xfId="54" applyNumberFormat="1" applyFont="1" applyFill="1" applyBorder="1" applyAlignment="1">
      <alignment vertical="center"/>
      <protection/>
    </xf>
    <xf numFmtId="0" fontId="6" fillId="33" borderId="22" xfId="54" applyFont="1" applyFill="1" applyBorder="1" applyAlignment="1">
      <alignment horizontal="center" vertical="center"/>
      <protection/>
    </xf>
    <xf numFmtId="0" fontId="6" fillId="33" borderId="22" xfId="54" applyFont="1" applyFill="1" applyBorder="1" applyAlignment="1">
      <alignment vertical="center" wrapText="1"/>
      <protection/>
    </xf>
    <xf numFmtId="0" fontId="24" fillId="33" borderId="10" xfId="54" applyFont="1" applyFill="1" applyBorder="1" applyAlignment="1">
      <alignment horizontal="center" vertical="center"/>
      <protection/>
    </xf>
    <xf numFmtId="0" fontId="34" fillId="0" borderId="0" xfId="54" applyFont="1">
      <alignment/>
      <protection/>
    </xf>
    <xf numFmtId="0" fontId="10" fillId="33" borderId="23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right" vertical="center"/>
      <protection/>
    </xf>
    <xf numFmtId="0" fontId="6" fillId="0" borderId="0" xfId="54" applyFont="1" applyAlignment="1">
      <alignment vertical="center"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 vertical="center"/>
      <protection/>
    </xf>
    <xf numFmtId="0" fontId="34" fillId="0" borderId="0" xfId="55" applyFont="1" applyAlignment="1">
      <alignment horizontal="center" vertical="center"/>
      <protection/>
    </xf>
    <xf numFmtId="167" fontId="10" fillId="33" borderId="10" xfId="55" applyNumberFormat="1" applyFont="1" applyFill="1" applyBorder="1" applyAlignment="1">
      <alignment horizontal="center" vertical="center" wrapText="1"/>
      <protection/>
    </xf>
    <xf numFmtId="167" fontId="6" fillId="33" borderId="24" xfId="55" applyNumberFormat="1" applyFont="1" applyFill="1" applyBorder="1" applyAlignment="1">
      <alignment horizontal="center" vertical="center"/>
      <protection/>
    </xf>
    <xf numFmtId="167" fontId="6" fillId="33" borderId="24" xfId="55" applyNumberFormat="1" applyFont="1" applyFill="1" applyBorder="1" applyAlignment="1">
      <alignment horizontal="center" vertical="center" wrapText="1"/>
      <protection/>
    </xf>
    <xf numFmtId="167" fontId="6" fillId="36" borderId="24" xfId="55" applyNumberFormat="1" applyFont="1" applyFill="1" applyBorder="1" applyAlignment="1">
      <alignment horizontal="center" vertical="center" wrapText="1"/>
      <protection/>
    </xf>
    <xf numFmtId="167" fontId="6" fillId="36" borderId="23" xfId="55" applyNumberFormat="1" applyFont="1" applyFill="1" applyBorder="1" applyAlignment="1">
      <alignment horizontal="center" vertical="center" wrapText="1"/>
      <protection/>
    </xf>
    <xf numFmtId="167" fontId="6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/>
      <protection/>
    </xf>
    <xf numFmtId="0" fontId="29" fillId="33" borderId="20" xfId="55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30" fillId="33" borderId="0" xfId="55" applyFont="1" applyFill="1" applyAlignment="1">
      <alignment horizont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Alignment="1">
      <alignment vertical="center"/>
      <protection/>
    </xf>
    <xf numFmtId="0" fontId="6" fillId="33" borderId="0" xfId="55" applyFont="1" applyFill="1" applyAlignment="1">
      <alignment horizontal="center" vertical="center"/>
      <protection/>
    </xf>
    <xf numFmtId="0" fontId="31" fillId="33" borderId="0" xfId="55" applyFont="1" applyFill="1" applyAlignment="1">
      <alignment horizontal="center" vertical="center"/>
      <protection/>
    </xf>
    <xf numFmtId="3" fontId="26" fillId="33" borderId="10" xfId="54" applyNumberFormat="1" applyFont="1" applyFill="1" applyBorder="1" applyAlignment="1">
      <alignment vertical="center"/>
      <protection/>
    </xf>
    <xf numFmtId="0" fontId="25" fillId="33" borderId="15" xfId="54" applyFont="1" applyFill="1" applyBorder="1" applyAlignment="1">
      <alignment horizontal="center" vertical="center"/>
      <protection/>
    </xf>
    <xf numFmtId="0" fontId="26" fillId="33" borderId="10" xfId="54" applyFont="1" applyFill="1" applyBorder="1" applyAlignment="1">
      <alignment horizontal="center" vertical="center"/>
      <protection/>
    </xf>
    <xf numFmtId="3" fontId="6" fillId="33" borderId="10" xfId="54" applyNumberFormat="1" applyFont="1" applyFill="1" applyBorder="1" applyAlignment="1">
      <alignment vertical="center"/>
      <protection/>
    </xf>
    <xf numFmtId="0" fontId="6" fillId="33" borderId="10" xfId="54" applyFont="1" applyFill="1" applyBorder="1" applyAlignment="1">
      <alignment horizontal="left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3" fontId="6" fillId="36" borderId="10" xfId="54" applyNumberFormat="1" applyFont="1" applyFill="1" applyBorder="1" applyAlignment="1">
      <alignment vertical="center"/>
      <protection/>
    </xf>
    <xf numFmtId="0" fontId="6" fillId="36" borderId="10" xfId="54" applyFont="1" applyFill="1" applyBorder="1" applyAlignment="1">
      <alignment horizontal="left" vertical="center" wrapText="1"/>
      <protection/>
    </xf>
    <xf numFmtId="0" fontId="6" fillId="36" borderId="10" xfId="54" applyFont="1" applyFill="1" applyBorder="1" applyAlignment="1">
      <alignment horizontal="center" vertical="center"/>
      <protection/>
    </xf>
    <xf numFmtId="3" fontId="10" fillId="33" borderId="23" xfId="54" applyNumberFormat="1" applyFont="1" applyFill="1" applyBorder="1">
      <alignment/>
      <protection/>
    </xf>
    <xf numFmtId="0" fontId="11" fillId="33" borderId="10" xfId="54" applyFont="1" applyFill="1" applyBorder="1" applyAlignment="1">
      <alignment horizontal="left" vertical="center" wrapText="1"/>
      <protection/>
    </xf>
    <xf numFmtId="0" fontId="26" fillId="33" borderId="10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horizontal="right" vertical="center"/>
      <protection/>
    </xf>
    <xf numFmtId="0" fontId="6" fillId="33" borderId="0" xfId="54" applyFont="1" applyFill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49" fontId="37" fillId="34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4" borderId="0" xfId="53" applyNumberFormat="1" applyFont="1" applyFill="1" applyAlignment="1" applyProtection="1">
      <alignment horizontal="center" vertical="center" wrapText="1"/>
      <protection locked="0"/>
    </xf>
    <xf numFmtId="0" fontId="40" fillId="0" borderId="0" xfId="54" applyFont="1" applyAlignment="1">
      <alignment horizontal="right" vertical="top"/>
      <protection/>
    </xf>
    <xf numFmtId="0" fontId="39" fillId="0" borderId="0" xfId="54" applyFont="1">
      <alignment/>
      <protection/>
    </xf>
    <xf numFmtId="167" fontId="7" fillId="35" borderId="10" xfId="54" applyNumberFormat="1" applyFont="1" applyFill="1" applyBorder="1" applyAlignment="1">
      <alignment horizontal="right" vertical="top" wrapText="1"/>
      <protection/>
    </xf>
    <xf numFmtId="0" fontId="7" fillId="35" borderId="10" xfId="54" applyFont="1" applyFill="1" applyBorder="1" applyAlignment="1">
      <alignment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7" fillId="35" borderId="10" xfId="54" applyFont="1" applyFill="1" applyBorder="1">
      <alignment/>
      <protection/>
    </xf>
    <xf numFmtId="167" fontId="8" fillId="35" borderId="10" xfId="54" applyNumberFormat="1" applyFont="1" applyFill="1" applyBorder="1" applyAlignment="1">
      <alignment horizontal="right" vertical="top" wrapText="1"/>
      <protection/>
    </xf>
    <xf numFmtId="0" fontId="8" fillId="35" borderId="10" xfId="54" applyFont="1" applyFill="1" applyBorder="1">
      <alignment/>
      <protection/>
    </xf>
    <xf numFmtId="0" fontId="7" fillId="35" borderId="10" xfId="54" applyFont="1" applyFill="1" applyBorder="1" applyAlignment="1">
      <alignment vertical="top" wrapText="1"/>
      <protection/>
    </xf>
    <xf numFmtId="0" fontId="7" fillId="35" borderId="10" xfId="54" applyFont="1" applyFill="1" applyBorder="1" applyAlignment="1">
      <alignment vertical="top"/>
      <protection/>
    </xf>
    <xf numFmtId="0" fontId="8" fillId="35" borderId="10" xfId="54" applyFont="1" applyFill="1" applyBorder="1" applyAlignment="1">
      <alignment vertical="top"/>
      <protection/>
    </xf>
    <xf numFmtId="174" fontId="8" fillId="36" borderId="10" xfId="54" applyNumberFormat="1" applyFont="1" applyFill="1" applyBorder="1" applyAlignment="1">
      <alignment horizontal="right" vertical="top" wrapText="1"/>
      <protection/>
    </xf>
    <xf numFmtId="167" fontId="8" fillId="36" borderId="10" xfId="54" applyNumberFormat="1" applyFont="1" applyFill="1" applyBorder="1" applyAlignment="1">
      <alignment horizontal="right" vertical="top" wrapText="1"/>
      <protection/>
    </xf>
    <xf numFmtId="0" fontId="8" fillId="35" borderId="10" xfId="54" applyFont="1" applyFill="1" applyBorder="1" applyAlignment="1">
      <alignment horizontal="center" vertical="top"/>
      <protection/>
    </xf>
    <xf numFmtId="167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10" xfId="54" applyFont="1" applyFill="1" applyBorder="1" applyAlignment="1">
      <alignment vertical="top" wrapText="1"/>
      <protection/>
    </xf>
    <xf numFmtId="0" fontId="7" fillId="36" borderId="21" xfId="54" applyFont="1" applyFill="1" applyBorder="1" applyAlignment="1">
      <alignment horizontal="center" vertical="top"/>
      <protection/>
    </xf>
    <xf numFmtId="0" fontId="7" fillId="36" borderId="21" xfId="54" applyFont="1" applyFill="1" applyBorder="1" applyAlignment="1">
      <alignment vertical="top" wrapText="1"/>
      <protection/>
    </xf>
    <xf numFmtId="0" fontId="7" fillId="36" borderId="20" xfId="54" applyFont="1" applyFill="1" applyBorder="1" applyAlignment="1">
      <alignment horizontal="center" vertical="top"/>
      <protection/>
    </xf>
    <xf numFmtId="0" fontId="7" fillId="36" borderId="20" xfId="54" applyFont="1" applyFill="1" applyBorder="1" applyAlignment="1">
      <alignment vertical="top" wrapText="1"/>
      <protection/>
    </xf>
    <xf numFmtId="0" fontId="7" fillId="36" borderId="10" xfId="54" applyFont="1" applyFill="1" applyBorder="1" applyAlignment="1">
      <alignment vertical="top"/>
      <protection/>
    </xf>
    <xf numFmtId="0" fontId="8" fillId="36" borderId="10" xfId="54" applyFont="1" applyFill="1" applyBorder="1" applyAlignment="1">
      <alignment vertical="top"/>
      <protection/>
    </xf>
    <xf numFmtId="49" fontId="7" fillId="36" borderId="23" xfId="54" applyNumberFormat="1" applyFont="1" applyFill="1" applyBorder="1" applyAlignment="1">
      <alignment horizontal="center" vertical="top" wrapText="1"/>
      <protection/>
    </xf>
    <xf numFmtId="0" fontId="7" fillId="36" borderId="23" xfId="54" applyFont="1" applyFill="1" applyBorder="1" applyAlignment="1">
      <alignment vertical="top" wrapText="1"/>
      <protection/>
    </xf>
    <xf numFmtId="0" fontId="7" fillId="36" borderId="23" xfId="54" applyFont="1" applyFill="1" applyBorder="1" applyAlignment="1">
      <alignment horizontal="center" vertical="top"/>
      <protection/>
    </xf>
    <xf numFmtId="168" fontId="7" fillId="35" borderId="10" xfId="54" applyNumberFormat="1" applyFont="1" applyFill="1" applyBorder="1" applyAlignment="1">
      <alignment horizontal="right" vertical="top" wrapText="1"/>
      <protection/>
    </xf>
    <xf numFmtId="168" fontId="8" fillId="35" borderId="10" xfId="54" applyNumberFormat="1" applyFont="1" applyFill="1" applyBorder="1" applyAlignment="1">
      <alignment horizontal="right" vertical="top" wrapText="1"/>
      <protection/>
    </xf>
    <xf numFmtId="0" fontId="7" fillId="36" borderId="23" xfId="54" applyFont="1" applyFill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 applyProtection="1">
      <alignment horizontal="left"/>
      <protection locked="0"/>
    </xf>
    <xf numFmtId="49" fontId="42" fillId="37" borderId="15" xfId="0" applyNumberFormat="1" applyFont="1" applyFill="1" applyBorder="1" applyAlignment="1" applyProtection="1">
      <alignment horizontal="right" vertical="center" wrapText="1"/>
      <protection locked="0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22" fillId="36" borderId="10" xfId="54" applyFont="1" applyFill="1" applyBorder="1" applyAlignment="1">
      <alignment horizontal="center"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6" fillId="36" borderId="22" xfId="54" applyFont="1" applyFill="1" applyBorder="1" applyAlignment="1">
      <alignment horizontal="center" vertical="center"/>
      <protection/>
    </xf>
    <xf numFmtId="0" fontId="6" fillId="36" borderId="22" xfId="54" applyFont="1" applyFill="1" applyBorder="1" applyAlignment="1">
      <alignment vertical="center" wrapText="1"/>
      <protection/>
    </xf>
    <xf numFmtId="167" fontId="6" fillId="36" borderId="22" xfId="54" applyNumberFormat="1" applyFont="1" applyFill="1" applyBorder="1" applyAlignment="1">
      <alignment horizontal="center" vertical="center"/>
      <protection/>
    </xf>
    <xf numFmtId="167" fontId="6" fillId="36" borderId="22" xfId="54" applyNumberFormat="1" applyFont="1" applyFill="1" applyBorder="1" applyAlignment="1">
      <alignment vertical="center"/>
      <protection/>
    </xf>
    <xf numFmtId="0" fontId="23" fillId="36" borderId="10" xfId="54" applyFont="1" applyFill="1" applyBorder="1" applyAlignment="1">
      <alignment horizontal="left" vertical="center" wrapText="1"/>
      <protection/>
    </xf>
    <xf numFmtId="167" fontId="6" fillId="36" borderId="24" xfId="55" applyNumberFormat="1" applyFont="1" applyFill="1" applyBorder="1" applyAlignment="1">
      <alignment horizontal="center" vertical="center"/>
      <protection/>
    </xf>
    <xf numFmtId="174" fontId="16" fillId="36" borderId="10" xfId="54" applyNumberFormat="1" applyFont="1" applyFill="1" applyBorder="1" applyAlignment="1">
      <alignment vertical="center"/>
      <protection/>
    </xf>
    <xf numFmtId="3" fontId="7" fillId="36" borderId="10" xfId="54" applyNumberFormat="1" applyFont="1" applyFill="1" applyBorder="1" applyAlignment="1">
      <alignment horizontal="center" vertical="center" wrapText="1"/>
      <protection/>
    </xf>
    <xf numFmtId="49" fontId="7" fillId="36" borderId="10" xfId="54" applyNumberFormat="1" applyFont="1" applyFill="1" applyBorder="1" applyAlignment="1">
      <alignment vertical="center" wrapText="1"/>
      <protection/>
    </xf>
    <xf numFmtId="49" fontId="4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88" fillId="38" borderId="25" xfId="0" applyFont="1" applyFill="1" applyBorder="1" applyAlignment="1">
      <alignment horizontal="center" vertical="center" wrapText="1"/>
    </xf>
    <xf numFmtId="0" fontId="89" fillId="38" borderId="25" xfId="0" applyFont="1" applyFill="1" applyBorder="1" applyAlignment="1">
      <alignment horizontal="center" vertical="center" wrapText="1"/>
    </xf>
    <xf numFmtId="0" fontId="45" fillId="38" borderId="0" xfId="0" applyFont="1" applyFill="1" applyAlignment="1">
      <alignment horizontal="left" vertical="top" wrapText="1"/>
    </xf>
    <xf numFmtId="39" fontId="89" fillId="38" borderId="25" xfId="0" applyNumberFormat="1" applyFont="1" applyFill="1" applyBorder="1" applyAlignment="1">
      <alignment horizontal="left" vertical="center" wrapText="1"/>
    </xf>
    <xf numFmtId="39" fontId="90" fillId="38" borderId="25" xfId="0" applyNumberFormat="1" applyFont="1" applyFill="1" applyBorder="1" applyAlignment="1">
      <alignment horizontal="left" vertical="center" wrapText="1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49" fontId="43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7" borderId="26" xfId="0" applyNumberFormat="1" applyFont="1" applyFill="1" applyBorder="1" applyAlignment="1" applyProtection="1">
      <alignment horizontal="right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38" fillId="0" borderId="0" xfId="53" applyNumberFormat="1" applyFont="1" applyFill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49" fontId="42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0" xfId="0" applyNumberFormat="1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/>
      <protection locked="0"/>
    </xf>
    <xf numFmtId="49" fontId="44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4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88" fillId="38" borderId="25" xfId="0" applyFont="1" applyFill="1" applyBorder="1" applyAlignment="1">
      <alignment horizontal="left" vertical="center" wrapText="1"/>
    </xf>
    <xf numFmtId="39" fontId="89" fillId="38" borderId="25" xfId="0" applyNumberFormat="1" applyFont="1" applyFill="1" applyBorder="1" applyAlignment="1">
      <alignment horizontal="left" vertical="center" wrapText="1"/>
    </xf>
    <xf numFmtId="0" fontId="88" fillId="38" borderId="25" xfId="0" applyFont="1" applyFill="1" applyBorder="1" applyAlignment="1">
      <alignment horizontal="center" vertical="center" wrapText="1"/>
    </xf>
    <xf numFmtId="0" fontId="89" fillId="38" borderId="25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4" fillId="34" borderId="0" xfId="53" applyFont="1" applyFill="1" applyAlignment="1" applyProtection="1">
      <alignment horizontal="center" vertical="center" wrapText="1" shrinkToFit="1"/>
      <protection locked="0"/>
    </xf>
    <xf numFmtId="0" fontId="91" fillId="38" borderId="25" xfId="0" applyFont="1" applyFill="1" applyBorder="1" applyAlignment="1">
      <alignment horizontal="center" vertical="center" wrapText="1"/>
    </xf>
    <xf numFmtId="39" fontId="90" fillId="38" borderId="25" xfId="0" applyNumberFormat="1" applyFont="1" applyFill="1" applyBorder="1" applyAlignment="1">
      <alignment horizontal="left" vertical="center" wrapText="1"/>
    </xf>
    <xf numFmtId="0" fontId="7" fillId="33" borderId="0" xfId="52" applyNumberFormat="1" applyFont="1" applyFill="1" applyBorder="1" applyAlignment="1" applyProtection="1">
      <alignment horizontal="right" vertical="top" wrapText="1"/>
      <protection locked="0"/>
    </xf>
    <xf numFmtId="0" fontId="25" fillId="33" borderId="0" xfId="54" applyFont="1" applyFill="1" applyAlignment="1">
      <alignment horizontal="center" vertical="center" wrapText="1"/>
      <protection/>
    </xf>
    <xf numFmtId="0" fontId="7" fillId="33" borderId="27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0" fontId="22" fillId="36" borderId="10" xfId="54" applyFont="1" applyFill="1" applyBorder="1" applyAlignment="1">
      <alignment horizontal="center" vertical="center" wrapText="1"/>
      <protection/>
    </xf>
    <xf numFmtId="0" fontId="68" fillId="36" borderId="10" xfId="54" applyFont="1" applyFill="1" applyBorder="1" applyAlignment="1">
      <alignment horizontal="center" vertical="center" wrapText="1"/>
      <protection/>
    </xf>
    <xf numFmtId="0" fontId="6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left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13" fillId="35" borderId="13" xfId="54" applyFont="1" applyFill="1" applyBorder="1" applyAlignment="1">
      <alignment horizontal="left" vertical="center" wrapText="1"/>
      <protection/>
    </xf>
    <xf numFmtId="0" fontId="13" fillId="35" borderId="12" xfId="54" applyFont="1" applyFill="1" applyBorder="1" applyAlignment="1">
      <alignment horizontal="left" vertical="center" wrapText="1"/>
      <protection/>
    </xf>
    <xf numFmtId="165" fontId="4" fillId="35" borderId="13" xfId="54" applyNumberFormat="1" applyFont="1" applyFill="1" applyBorder="1" applyAlignment="1">
      <alignment horizontal="center" vertical="center" wrapText="1"/>
      <protection/>
    </xf>
    <xf numFmtId="165" fontId="4" fillId="35" borderId="12" xfId="54" applyNumberFormat="1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0" fontId="7" fillId="33" borderId="0" xfId="54" applyFont="1" applyFill="1" applyAlignment="1">
      <alignment vertical="center" wrapText="1"/>
      <protection/>
    </xf>
    <xf numFmtId="4" fontId="8" fillId="36" borderId="10" xfId="54" applyNumberFormat="1" applyFont="1" applyFill="1" applyBorder="1" applyAlignment="1">
      <alignment horizontal="right" vertical="center" wrapText="1"/>
      <protection/>
    </xf>
    <xf numFmtId="0" fontId="7" fillId="33" borderId="28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horizontal="left" vertical="center" wrapText="1"/>
      <protection/>
    </xf>
    <xf numFmtId="0" fontId="8" fillId="36" borderId="10" xfId="54" applyFont="1" applyFill="1" applyBorder="1" applyAlignment="1">
      <alignment horizontal="center" vertical="center"/>
      <protection/>
    </xf>
    <xf numFmtId="0" fontId="8" fillId="36" borderId="26" xfId="54" applyFont="1" applyFill="1" applyBorder="1" applyAlignment="1">
      <alignment horizontal="center" vertical="center" wrapText="1"/>
      <protection/>
    </xf>
    <xf numFmtId="0" fontId="9" fillId="33" borderId="0" xfId="54" applyFont="1" applyFill="1" applyAlignment="1">
      <alignment horizontal="center" vertical="center" wrapText="1"/>
      <protection/>
    </xf>
    <xf numFmtId="0" fontId="7" fillId="0" borderId="27" xfId="54" applyFont="1" applyBorder="1" applyAlignment="1">
      <alignment horizontal="center" vertical="center"/>
      <protection/>
    </xf>
    <xf numFmtId="0" fontId="23" fillId="0" borderId="0" xfId="54" applyFont="1" applyAlignment="1">
      <alignment horizontal="right" wrapText="1"/>
      <protection/>
    </xf>
    <xf numFmtId="0" fontId="10" fillId="0" borderId="0" xfId="54" applyFont="1" applyAlignment="1" applyProtection="1">
      <alignment horizontal="center" wrapText="1"/>
      <protection locked="0"/>
    </xf>
    <xf numFmtId="0" fontId="8" fillId="0" borderId="10" xfId="54" applyFont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left" vertical="top" wrapText="1"/>
      <protection/>
    </xf>
    <xf numFmtId="0" fontId="7" fillId="36" borderId="23" xfId="54" applyFont="1" applyFill="1" applyBorder="1" applyAlignment="1">
      <alignment horizontal="left" vertical="top"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7" fillId="35" borderId="10" xfId="54" applyFont="1" applyFill="1" applyBorder="1" applyAlignment="1">
      <alignment vertical="top" wrapText="1"/>
      <protection/>
    </xf>
    <xf numFmtId="0" fontId="7" fillId="36" borderId="20" xfId="54" applyFont="1" applyFill="1" applyBorder="1" applyAlignment="1">
      <alignment horizontal="left" vertical="top" wrapText="1"/>
      <protection/>
    </xf>
    <xf numFmtId="0" fontId="7" fillId="36" borderId="21" xfId="54" applyFont="1" applyFill="1" applyBorder="1" applyAlignment="1">
      <alignment horizontal="left" vertical="top" wrapText="1"/>
      <protection/>
    </xf>
    <xf numFmtId="0" fontId="23" fillId="36" borderId="20" xfId="54" applyFont="1" applyFill="1" applyBorder="1" applyAlignment="1">
      <alignment horizontal="left" vertical="top" wrapText="1"/>
      <protection/>
    </xf>
    <xf numFmtId="0" fontId="23" fillId="36" borderId="21" xfId="54" applyFont="1" applyFill="1" applyBorder="1" applyAlignment="1">
      <alignment horizontal="left" vertical="top" wrapText="1"/>
      <protection/>
    </xf>
    <xf numFmtId="49" fontId="7" fillId="35" borderId="10" xfId="54" applyNumberFormat="1" applyFont="1" applyFill="1" applyBorder="1" applyAlignment="1">
      <alignment horizontal="center" vertical="top"/>
      <protection/>
    </xf>
    <xf numFmtId="0" fontId="7" fillId="35" borderId="10" xfId="54" applyFont="1" applyFill="1" applyBorder="1" applyAlignment="1">
      <alignment horizontal="left" vertical="top" wrapText="1"/>
      <protection/>
    </xf>
    <xf numFmtId="0" fontId="8" fillId="35" borderId="10" xfId="54" applyFont="1" applyFill="1" applyBorder="1" applyAlignment="1">
      <alignment vertical="top" wrapText="1"/>
      <protection/>
    </xf>
    <xf numFmtId="0" fontId="39" fillId="0" borderId="0" xfId="54" applyFont="1" applyAlignment="1">
      <alignment horizontal="left" wrapText="1"/>
      <protection/>
    </xf>
    <xf numFmtId="0" fontId="40" fillId="33" borderId="0" xfId="54" applyFont="1" applyFill="1" applyAlignment="1">
      <alignment horizontal="right" vertical="top"/>
      <protection/>
    </xf>
    <xf numFmtId="0" fontId="39" fillId="33" borderId="0" xfId="54" applyFont="1" applyFill="1" applyAlignment="1">
      <alignment horizontal="left" wrapText="1"/>
      <protection/>
    </xf>
    <xf numFmtId="0" fontId="8" fillId="0" borderId="10" xfId="54" applyFont="1" applyBorder="1" applyAlignment="1">
      <alignment horizontal="center" vertical="center"/>
      <protection/>
    </xf>
    <xf numFmtId="0" fontId="9" fillId="33" borderId="0" xfId="54" applyFont="1" applyFill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/>
      <protection/>
    </xf>
    <xf numFmtId="0" fontId="26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26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10" fillId="33" borderId="21" xfId="55" applyFont="1" applyFill="1" applyBorder="1" applyAlignment="1">
      <alignment horizontal="center"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8" fillId="33" borderId="26" xfId="55" applyFont="1" applyFill="1" applyBorder="1" applyAlignment="1">
      <alignment horizontal="center" vertical="center" wrapText="1"/>
      <protection/>
    </xf>
    <xf numFmtId="0" fontId="9" fillId="33" borderId="0" xfId="54" applyFont="1" applyFill="1" applyAlignment="1">
      <alignment horizontal="center" vertical="center" wrapText="1"/>
      <protection/>
    </xf>
    <xf numFmtId="0" fontId="36" fillId="33" borderId="10" xfId="54" applyFont="1" applyFill="1" applyBorder="1" applyAlignment="1">
      <alignment horizontal="left" vertical="center"/>
      <protection/>
    </xf>
    <xf numFmtId="0" fontId="26" fillId="33" borderId="10" xfId="54" applyFont="1" applyFill="1" applyBorder="1" applyAlignment="1">
      <alignment horizontal="center" vertical="center"/>
      <protection/>
    </xf>
    <xf numFmtId="0" fontId="25" fillId="0" borderId="0" xfId="54" applyFont="1" applyAlignment="1">
      <alignment horizontal="center" vertical="center" wrapText="1"/>
      <protection/>
    </xf>
    <xf numFmtId="0" fontId="35" fillId="0" borderId="0" xfId="54" applyFont="1" applyAlignment="1">
      <alignment horizontal="center"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4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116</xdr:row>
      <xdr:rowOff>0</xdr:rowOff>
    </xdr:from>
    <xdr:to>
      <xdr:col>8</xdr:col>
      <xdr:colOff>476250</xdr:colOff>
      <xdr:row>116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03263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476250</xdr:colOff>
      <xdr:row>116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03263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476250</xdr:colOff>
      <xdr:row>119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09359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476250</xdr:colOff>
      <xdr:row>119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09359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476250</xdr:colOff>
      <xdr:row>116</xdr:row>
      <xdr:rowOff>104775</xdr:rowOff>
    </xdr:to>
    <xdr:pic>
      <xdr:nvPicPr>
        <xdr:cNvPr id="5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03263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476250</xdr:colOff>
      <xdr:row>116</xdr:row>
      <xdr:rowOff>104775</xdr:rowOff>
    </xdr:to>
    <xdr:pic>
      <xdr:nvPicPr>
        <xdr:cNvPr id="6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03263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476250</xdr:colOff>
      <xdr:row>119</xdr:row>
      <xdr:rowOff>104775</xdr:rowOff>
    </xdr:to>
    <xdr:pic>
      <xdr:nvPicPr>
        <xdr:cNvPr id="7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09359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476250</xdr:colOff>
      <xdr:row>119</xdr:row>
      <xdr:rowOff>104775</xdr:rowOff>
    </xdr:to>
    <xdr:pic>
      <xdr:nvPicPr>
        <xdr:cNvPr id="8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09359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1"/>
  <sheetViews>
    <sheetView showGridLines="0" tabSelected="1" zoomScalePageLayoutView="0" workbookViewId="0" topLeftCell="A1">
      <selection activeCell="W7" sqref="W7"/>
    </sheetView>
  </sheetViews>
  <sheetFormatPr defaultColWidth="9.33203125" defaultRowHeight="11.25"/>
  <cols>
    <col min="1" max="1" width="7.33203125" style="190" customWidth="1"/>
    <col min="2" max="2" width="6.66015625" style="190" customWidth="1"/>
    <col min="3" max="3" width="9.83203125" style="190" customWidth="1"/>
    <col min="4" max="4" width="5" style="190" customWidth="1"/>
    <col min="5" max="5" width="4.33203125" style="190" customWidth="1"/>
    <col min="6" max="6" width="21" style="190" customWidth="1"/>
    <col min="7" max="7" width="9.33203125" style="190" customWidth="1"/>
    <col min="8" max="8" width="9.66015625" style="190" customWidth="1"/>
    <col min="9" max="9" width="12.16015625" style="190" customWidth="1"/>
    <col min="10" max="10" width="8.16015625" style="190" customWidth="1"/>
    <col min="11" max="11" width="19.16015625" style="190" customWidth="1"/>
    <col min="12" max="12" width="20.5" style="190" customWidth="1"/>
    <col min="13" max="13" width="5.66015625" style="190" customWidth="1"/>
    <col min="14" max="14" width="9" style="190" customWidth="1"/>
    <col min="15" max="15" width="2.66015625" style="190" customWidth="1"/>
    <col min="16" max="16" width="4.66015625" style="190" customWidth="1"/>
    <col min="17" max="17" width="0.65625" style="190" customWidth="1"/>
    <col min="18" max="16384" width="9.33203125" style="190" customWidth="1"/>
  </cols>
  <sheetData>
    <row r="1" spans="1:17" ht="36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263" t="s">
        <v>493</v>
      </c>
      <c r="L1" s="263"/>
      <c r="M1" s="263"/>
      <c r="N1" s="263"/>
      <c r="O1" s="263"/>
      <c r="P1" s="263"/>
      <c r="Q1" s="192"/>
    </row>
    <row r="2" spans="1:17" ht="16.5" customHeight="1">
      <c r="A2" s="264" t="s">
        <v>344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92"/>
    </row>
    <row r="3" spans="1:17" ht="13.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 t="s">
        <v>0</v>
      </c>
      <c r="O3" s="266"/>
      <c r="P3" s="266"/>
      <c r="Q3" s="192"/>
    </row>
    <row r="4" spans="1:17" ht="6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2"/>
    </row>
    <row r="5" spans="1:17" ht="34.5" customHeight="1">
      <c r="A5" s="191"/>
      <c r="B5" s="248" t="s">
        <v>1</v>
      </c>
      <c r="C5" s="248" t="s">
        <v>2</v>
      </c>
      <c r="D5" s="265" t="s">
        <v>282</v>
      </c>
      <c r="E5" s="265"/>
      <c r="F5" s="265" t="s">
        <v>3</v>
      </c>
      <c r="G5" s="265"/>
      <c r="H5" s="265"/>
      <c r="I5" s="265" t="s">
        <v>343</v>
      </c>
      <c r="J5" s="265"/>
      <c r="K5" s="248" t="s">
        <v>342</v>
      </c>
      <c r="L5" s="248" t="s">
        <v>341</v>
      </c>
      <c r="M5" s="265" t="s">
        <v>340</v>
      </c>
      <c r="N5" s="265"/>
      <c r="O5" s="265"/>
      <c r="P5" s="265"/>
      <c r="Q5" s="265"/>
    </row>
    <row r="6" spans="1:17" ht="11.25" customHeight="1">
      <c r="A6" s="191"/>
      <c r="B6" s="247" t="s">
        <v>4</v>
      </c>
      <c r="C6" s="247" t="s">
        <v>5</v>
      </c>
      <c r="D6" s="260" t="s">
        <v>6</v>
      </c>
      <c r="E6" s="260"/>
      <c r="F6" s="260" t="s">
        <v>7</v>
      </c>
      <c r="G6" s="260"/>
      <c r="H6" s="260"/>
      <c r="I6" s="260" t="s">
        <v>8</v>
      </c>
      <c r="J6" s="260"/>
      <c r="K6" s="247" t="s">
        <v>37</v>
      </c>
      <c r="L6" s="247" t="s">
        <v>38</v>
      </c>
      <c r="M6" s="260" t="s">
        <v>39</v>
      </c>
      <c r="N6" s="260"/>
      <c r="O6" s="260"/>
      <c r="P6" s="260"/>
      <c r="Q6" s="260"/>
    </row>
    <row r="7" spans="1:17" ht="18.75" customHeight="1">
      <c r="A7" s="191"/>
      <c r="B7" s="262" t="s">
        <v>319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</row>
    <row r="8" spans="1:17" ht="19.5" customHeight="1">
      <c r="A8" s="191"/>
      <c r="B8" s="247" t="s">
        <v>337</v>
      </c>
      <c r="C8" s="246"/>
      <c r="D8" s="257"/>
      <c r="E8" s="257"/>
      <c r="F8" s="258" t="s">
        <v>336</v>
      </c>
      <c r="G8" s="258"/>
      <c r="H8" s="258"/>
      <c r="I8" s="259" t="s">
        <v>381</v>
      </c>
      <c r="J8" s="259"/>
      <c r="K8" s="245" t="s">
        <v>312</v>
      </c>
      <c r="L8" s="245" t="s">
        <v>382</v>
      </c>
      <c r="M8" s="259" t="s">
        <v>383</v>
      </c>
      <c r="N8" s="259"/>
      <c r="O8" s="259"/>
      <c r="P8" s="259"/>
      <c r="Q8" s="259"/>
    </row>
    <row r="9" spans="1:17" ht="27.75" customHeight="1">
      <c r="A9" s="191"/>
      <c r="B9" s="248"/>
      <c r="C9" s="246"/>
      <c r="D9" s="257"/>
      <c r="E9" s="257"/>
      <c r="F9" s="258" t="s">
        <v>313</v>
      </c>
      <c r="G9" s="258"/>
      <c r="H9" s="258"/>
      <c r="I9" s="259" t="s">
        <v>312</v>
      </c>
      <c r="J9" s="259"/>
      <c r="K9" s="245" t="s">
        <v>312</v>
      </c>
      <c r="L9" s="245" t="s">
        <v>312</v>
      </c>
      <c r="M9" s="259" t="s">
        <v>312</v>
      </c>
      <c r="N9" s="259"/>
      <c r="O9" s="259"/>
      <c r="P9" s="259"/>
      <c r="Q9" s="259"/>
    </row>
    <row r="10" spans="1:17" ht="21.75" customHeight="1">
      <c r="A10" s="191"/>
      <c r="B10" s="246"/>
      <c r="C10" s="247" t="s">
        <v>335</v>
      </c>
      <c r="D10" s="257"/>
      <c r="E10" s="257"/>
      <c r="F10" s="258" t="s">
        <v>334</v>
      </c>
      <c r="G10" s="258"/>
      <c r="H10" s="258"/>
      <c r="I10" s="259" t="s">
        <v>384</v>
      </c>
      <c r="J10" s="259"/>
      <c r="K10" s="245" t="s">
        <v>312</v>
      </c>
      <c r="L10" s="245" t="s">
        <v>382</v>
      </c>
      <c r="M10" s="259" t="s">
        <v>385</v>
      </c>
      <c r="N10" s="259"/>
      <c r="O10" s="259"/>
      <c r="P10" s="259"/>
      <c r="Q10" s="259"/>
    </row>
    <row r="11" spans="1:17" ht="28.5" customHeight="1">
      <c r="A11" s="191"/>
      <c r="B11" s="246"/>
      <c r="C11" s="248"/>
      <c r="D11" s="257"/>
      <c r="E11" s="257"/>
      <c r="F11" s="258" t="s">
        <v>313</v>
      </c>
      <c r="G11" s="258"/>
      <c r="H11" s="258"/>
      <c r="I11" s="259" t="s">
        <v>312</v>
      </c>
      <c r="J11" s="259"/>
      <c r="K11" s="245" t="s">
        <v>312</v>
      </c>
      <c r="L11" s="245" t="s">
        <v>312</v>
      </c>
      <c r="M11" s="259" t="s">
        <v>312</v>
      </c>
      <c r="N11" s="259"/>
      <c r="O11" s="259"/>
      <c r="P11" s="259"/>
      <c r="Q11" s="259"/>
    </row>
    <row r="12" spans="1:17" ht="39.75" customHeight="1">
      <c r="A12" s="191"/>
      <c r="B12" s="246"/>
      <c r="C12" s="246"/>
      <c r="D12" s="260" t="s">
        <v>333</v>
      </c>
      <c r="E12" s="260"/>
      <c r="F12" s="258" t="s">
        <v>332</v>
      </c>
      <c r="G12" s="258"/>
      <c r="H12" s="258"/>
      <c r="I12" s="259" t="s">
        <v>386</v>
      </c>
      <c r="J12" s="259"/>
      <c r="K12" s="245" t="s">
        <v>312</v>
      </c>
      <c r="L12" s="245" t="s">
        <v>382</v>
      </c>
      <c r="M12" s="259" t="s">
        <v>387</v>
      </c>
      <c r="N12" s="259"/>
      <c r="O12" s="259"/>
      <c r="P12" s="259"/>
      <c r="Q12" s="259"/>
    </row>
    <row r="13" spans="1:17" ht="17.25" customHeight="1">
      <c r="A13" s="191"/>
      <c r="B13" s="247" t="s">
        <v>59</v>
      </c>
      <c r="C13" s="246"/>
      <c r="D13" s="257"/>
      <c r="E13" s="257"/>
      <c r="F13" s="258" t="s">
        <v>58</v>
      </c>
      <c r="G13" s="258"/>
      <c r="H13" s="258"/>
      <c r="I13" s="259" t="s">
        <v>388</v>
      </c>
      <c r="J13" s="259"/>
      <c r="K13" s="245" t="s">
        <v>389</v>
      </c>
      <c r="L13" s="245" t="s">
        <v>390</v>
      </c>
      <c r="M13" s="259" t="s">
        <v>391</v>
      </c>
      <c r="N13" s="259"/>
      <c r="O13" s="259"/>
      <c r="P13" s="259"/>
      <c r="Q13" s="259"/>
    </row>
    <row r="14" spans="1:17" ht="29.25" customHeight="1">
      <c r="A14" s="191"/>
      <c r="B14" s="248"/>
      <c r="C14" s="246"/>
      <c r="D14" s="257"/>
      <c r="E14" s="257"/>
      <c r="F14" s="258" t="s">
        <v>313</v>
      </c>
      <c r="G14" s="258"/>
      <c r="H14" s="258"/>
      <c r="I14" s="259" t="s">
        <v>312</v>
      </c>
      <c r="J14" s="259"/>
      <c r="K14" s="245" t="s">
        <v>312</v>
      </c>
      <c r="L14" s="245" t="s">
        <v>312</v>
      </c>
      <c r="M14" s="259" t="s">
        <v>312</v>
      </c>
      <c r="N14" s="259"/>
      <c r="O14" s="259"/>
      <c r="P14" s="259"/>
      <c r="Q14" s="259"/>
    </row>
    <row r="15" spans="1:17" ht="15.75" customHeight="1">
      <c r="A15" s="191"/>
      <c r="B15" s="246"/>
      <c r="C15" s="247" t="s">
        <v>392</v>
      </c>
      <c r="D15" s="257"/>
      <c r="E15" s="257"/>
      <c r="F15" s="258" t="s">
        <v>393</v>
      </c>
      <c r="G15" s="258"/>
      <c r="H15" s="258"/>
      <c r="I15" s="259" t="s">
        <v>394</v>
      </c>
      <c r="J15" s="259"/>
      <c r="K15" s="245" t="s">
        <v>312</v>
      </c>
      <c r="L15" s="245" t="s">
        <v>395</v>
      </c>
      <c r="M15" s="259" t="s">
        <v>396</v>
      </c>
      <c r="N15" s="259"/>
      <c r="O15" s="259"/>
      <c r="P15" s="259"/>
      <c r="Q15" s="259"/>
    </row>
    <row r="16" spans="1:17" ht="29.25" customHeight="1">
      <c r="A16" s="191"/>
      <c r="B16" s="246"/>
      <c r="C16" s="248"/>
      <c r="D16" s="257"/>
      <c r="E16" s="257"/>
      <c r="F16" s="258" t="s">
        <v>313</v>
      </c>
      <c r="G16" s="258"/>
      <c r="H16" s="258"/>
      <c r="I16" s="259" t="s">
        <v>312</v>
      </c>
      <c r="J16" s="259"/>
      <c r="K16" s="245" t="s">
        <v>312</v>
      </c>
      <c r="L16" s="245" t="s">
        <v>312</v>
      </c>
      <c r="M16" s="259" t="s">
        <v>312</v>
      </c>
      <c r="N16" s="259"/>
      <c r="O16" s="259"/>
      <c r="P16" s="259"/>
      <c r="Q16" s="259"/>
    </row>
    <row r="17" spans="1:17" ht="18.75" customHeight="1">
      <c r="A17" s="191"/>
      <c r="B17" s="246"/>
      <c r="C17" s="246"/>
      <c r="D17" s="260" t="s">
        <v>321</v>
      </c>
      <c r="E17" s="260"/>
      <c r="F17" s="258" t="s">
        <v>320</v>
      </c>
      <c r="G17" s="258"/>
      <c r="H17" s="258"/>
      <c r="I17" s="259" t="s">
        <v>312</v>
      </c>
      <c r="J17" s="259"/>
      <c r="K17" s="245" t="s">
        <v>312</v>
      </c>
      <c r="L17" s="245" t="s">
        <v>395</v>
      </c>
      <c r="M17" s="259" t="s">
        <v>395</v>
      </c>
      <c r="N17" s="259"/>
      <c r="O17" s="259"/>
      <c r="P17" s="259"/>
      <c r="Q17" s="259"/>
    </row>
    <row r="18" spans="1:17" ht="20.25" customHeight="1">
      <c r="A18" s="191"/>
      <c r="B18" s="246"/>
      <c r="C18" s="247" t="s">
        <v>397</v>
      </c>
      <c r="D18" s="257"/>
      <c r="E18" s="257"/>
      <c r="F18" s="258" t="s">
        <v>398</v>
      </c>
      <c r="G18" s="258"/>
      <c r="H18" s="258"/>
      <c r="I18" s="259" t="s">
        <v>312</v>
      </c>
      <c r="J18" s="259"/>
      <c r="K18" s="245" t="s">
        <v>312</v>
      </c>
      <c r="L18" s="245" t="s">
        <v>399</v>
      </c>
      <c r="M18" s="259" t="s">
        <v>399</v>
      </c>
      <c r="N18" s="259"/>
      <c r="O18" s="259"/>
      <c r="P18" s="259"/>
      <c r="Q18" s="259"/>
    </row>
    <row r="19" spans="1:17" ht="28.5" customHeight="1">
      <c r="A19" s="191"/>
      <c r="B19" s="246"/>
      <c r="C19" s="248"/>
      <c r="D19" s="257"/>
      <c r="E19" s="257"/>
      <c r="F19" s="258" t="s">
        <v>313</v>
      </c>
      <c r="G19" s="258"/>
      <c r="H19" s="258"/>
      <c r="I19" s="259" t="s">
        <v>312</v>
      </c>
      <c r="J19" s="259"/>
      <c r="K19" s="245" t="s">
        <v>312</v>
      </c>
      <c r="L19" s="245" t="s">
        <v>312</v>
      </c>
      <c r="M19" s="259" t="s">
        <v>312</v>
      </c>
      <c r="N19" s="259"/>
      <c r="O19" s="259"/>
      <c r="P19" s="259"/>
      <c r="Q19" s="259"/>
    </row>
    <row r="20" spans="1:17" ht="18.75" customHeight="1">
      <c r="A20" s="191"/>
      <c r="B20" s="246"/>
      <c r="C20" s="246"/>
      <c r="D20" s="260" t="s">
        <v>321</v>
      </c>
      <c r="E20" s="260"/>
      <c r="F20" s="258" t="s">
        <v>320</v>
      </c>
      <c r="G20" s="258"/>
      <c r="H20" s="258"/>
      <c r="I20" s="259" t="s">
        <v>312</v>
      </c>
      <c r="J20" s="259"/>
      <c r="K20" s="245" t="s">
        <v>312</v>
      </c>
      <c r="L20" s="245" t="s">
        <v>399</v>
      </c>
      <c r="M20" s="259" t="s">
        <v>399</v>
      </c>
      <c r="N20" s="259"/>
      <c r="O20" s="259"/>
      <c r="P20" s="259"/>
      <c r="Q20" s="259"/>
    </row>
    <row r="21" spans="1:17" ht="19.5" customHeight="1">
      <c r="A21" s="191"/>
      <c r="B21" s="246"/>
      <c r="C21" s="247" t="s">
        <v>64</v>
      </c>
      <c r="D21" s="257"/>
      <c r="E21" s="257"/>
      <c r="F21" s="258" t="s">
        <v>9</v>
      </c>
      <c r="G21" s="258"/>
      <c r="H21" s="258"/>
      <c r="I21" s="259" t="s">
        <v>400</v>
      </c>
      <c r="J21" s="259"/>
      <c r="K21" s="245" t="s">
        <v>389</v>
      </c>
      <c r="L21" s="245" t="s">
        <v>401</v>
      </c>
      <c r="M21" s="259" t="s">
        <v>402</v>
      </c>
      <c r="N21" s="259"/>
      <c r="O21" s="259"/>
      <c r="P21" s="259"/>
      <c r="Q21" s="259"/>
    </row>
    <row r="22" spans="2:17" ht="26.25" customHeight="1">
      <c r="B22" s="246"/>
      <c r="C22" s="248"/>
      <c r="D22" s="257"/>
      <c r="E22" s="257"/>
      <c r="F22" s="258" t="s">
        <v>313</v>
      </c>
      <c r="G22" s="258"/>
      <c r="H22" s="258"/>
      <c r="I22" s="259" t="s">
        <v>312</v>
      </c>
      <c r="J22" s="259"/>
      <c r="K22" s="245" t="s">
        <v>312</v>
      </c>
      <c r="L22" s="245" t="s">
        <v>312</v>
      </c>
      <c r="M22" s="259" t="s">
        <v>312</v>
      </c>
      <c r="N22" s="259"/>
      <c r="O22" s="259"/>
      <c r="P22" s="259"/>
      <c r="Q22" s="259"/>
    </row>
    <row r="23" spans="2:17" ht="24" customHeight="1">
      <c r="B23" s="246"/>
      <c r="C23" s="246"/>
      <c r="D23" s="260" t="s">
        <v>403</v>
      </c>
      <c r="E23" s="260"/>
      <c r="F23" s="258" t="s">
        <v>404</v>
      </c>
      <c r="G23" s="258"/>
      <c r="H23" s="258"/>
      <c r="I23" s="259" t="s">
        <v>405</v>
      </c>
      <c r="J23" s="259"/>
      <c r="K23" s="245" t="s">
        <v>389</v>
      </c>
      <c r="L23" s="245" t="s">
        <v>312</v>
      </c>
      <c r="M23" s="259" t="s">
        <v>312</v>
      </c>
      <c r="N23" s="259"/>
      <c r="O23" s="259"/>
      <c r="P23" s="259"/>
      <c r="Q23" s="259"/>
    </row>
    <row r="24" spans="2:17" ht="27" customHeight="1">
      <c r="B24" s="246"/>
      <c r="C24" s="246"/>
      <c r="D24" s="260" t="s">
        <v>406</v>
      </c>
      <c r="E24" s="260"/>
      <c r="F24" s="258" t="s">
        <v>407</v>
      </c>
      <c r="G24" s="258"/>
      <c r="H24" s="258"/>
      <c r="I24" s="259" t="s">
        <v>408</v>
      </c>
      <c r="J24" s="259"/>
      <c r="K24" s="245" t="s">
        <v>312</v>
      </c>
      <c r="L24" s="245" t="s">
        <v>401</v>
      </c>
      <c r="M24" s="259" t="s">
        <v>402</v>
      </c>
      <c r="N24" s="259"/>
      <c r="O24" s="259"/>
      <c r="P24" s="259"/>
      <c r="Q24" s="259"/>
    </row>
    <row r="25" spans="2:17" ht="21.75" customHeight="1">
      <c r="B25" s="247" t="s">
        <v>331</v>
      </c>
      <c r="C25" s="246"/>
      <c r="D25" s="257"/>
      <c r="E25" s="257"/>
      <c r="F25" s="258" t="s">
        <v>330</v>
      </c>
      <c r="G25" s="258"/>
      <c r="H25" s="258"/>
      <c r="I25" s="259" t="s">
        <v>409</v>
      </c>
      <c r="J25" s="259"/>
      <c r="K25" s="245" t="s">
        <v>312</v>
      </c>
      <c r="L25" s="245" t="s">
        <v>473</v>
      </c>
      <c r="M25" s="259" t="s">
        <v>474</v>
      </c>
      <c r="N25" s="259"/>
      <c r="O25" s="259"/>
      <c r="P25" s="259"/>
      <c r="Q25" s="259"/>
    </row>
    <row r="26" spans="2:17" ht="28.5" customHeight="1">
      <c r="B26" s="248"/>
      <c r="C26" s="246"/>
      <c r="D26" s="257"/>
      <c r="E26" s="257"/>
      <c r="F26" s="258" t="s">
        <v>313</v>
      </c>
      <c r="G26" s="258"/>
      <c r="H26" s="258"/>
      <c r="I26" s="259" t="s">
        <v>312</v>
      </c>
      <c r="J26" s="259"/>
      <c r="K26" s="245" t="s">
        <v>312</v>
      </c>
      <c r="L26" s="245" t="s">
        <v>312</v>
      </c>
      <c r="M26" s="259" t="s">
        <v>312</v>
      </c>
      <c r="N26" s="259"/>
      <c r="O26" s="259"/>
      <c r="P26" s="259"/>
      <c r="Q26" s="259"/>
    </row>
    <row r="27" spans="2:17" ht="18" customHeight="1">
      <c r="B27" s="246"/>
      <c r="C27" s="247" t="s">
        <v>329</v>
      </c>
      <c r="D27" s="257"/>
      <c r="E27" s="257"/>
      <c r="F27" s="258" t="s">
        <v>328</v>
      </c>
      <c r="G27" s="258"/>
      <c r="H27" s="258"/>
      <c r="I27" s="259" t="s">
        <v>411</v>
      </c>
      <c r="J27" s="259"/>
      <c r="K27" s="245" t="s">
        <v>312</v>
      </c>
      <c r="L27" s="245" t="s">
        <v>473</v>
      </c>
      <c r="M27" s="259" t="s">
        <v>475</v>
      </c>
      <c r="N27" s="259"/>
      <c r="O27" s="259"/>
      <c r="P27" s="259"/>
      <c r="Q27" s="259"/>
    </row>
    <row r="28" spans="2:17" ht="30" customHeight="1">
      <c r="B28" s="246"/>
      <c r="C28" s="248"/>
      <c r="D28" s="257"/>
      <c r="E28" s="257"/>
      <c r="F28" s="258" t="s">
        <v>313</v>
      </c>
      <c r="G28" s="258"/>
      <c r="H28" s="258"/>
      <c r="I28" s="259" t="s">
        <v>312</v>
      </c>
      <c r="J28" s="259"/>
      <c r="K28" s="245" t="s">
        <v>312</v>
      </c>
      <c r="L28" s="245" t="s">
        <v>312</v>
      </c>
      <c r="M28" s="259" t="s">
        <v>312</v>
      </c>
      <c r="N28" s="259"/>
      <c r="O28" s="259"/>
      <c r="P28" s="259"/>
      <c r="Q28" s="259"/>
    </row>
    <row r="29" spans="2:17" ht="27" customHeight="1">
      <c r="B29" s="246"/>
      <c r="C29" s="246"/>
      <c r="D29" s="260" t="s">
        <v>321</v>
      </c>
      <c r="E29" s="260"/>
      <c r="F29" s="258" t="s">
        <v>320</v>
      </c>
      <c r="G29" s="258"/>
      <c r="H29" s="258"/>
      <c r="I29" s="259" t="s">
        <v>476</v>
      </c>
      <c r="J29" s="259"/>
      <c r="K29" s="245" t="s">
        <v>312</v>
      </c>
      <c r="L29" s="245" t="s">
        <v>477</v>
      </c>
      <c r="M29" s="259" t="s">
        <v>478</v>
      </c>
      <c r="N29" s="259"/>
      <c r="O29" s="259"/>
      <c r="P29" s="259"/>
      <c r="Q29" s="259"/>
    </row>
    <row r="30" spans="2:17" ht="18.75" customHeight="1">
      <c r="B30" s="246"/>
      <c r="C30" s="246"/>
      <c r="D30" s="260" t="s">
        <v>327</v>
      </c>
      <c r="E30" s="260"/>
      <c r="F30" s="258" t="s">
        <v>326</v>
      </c>
      <c r="G30" s="258"/>
      <c r="H30" s="258"/>
      <c r="I30" s="259" t="s">
        <v>412</v>
      </c>
      <c r="J30" s="259"/>
      <c r="K30" s="245" t="s">
        <v>312</v>
      </c>
      <c r="L30" s="245" t="s">
        <v>410</v>
      </c>
      <c r="M30" s="259" t="s">
        <v>413</v>
      </c>
      <c r="N30" s="259"/>
      <c r="O30" s="259"/>
      <c r="P30" s="259"/>
      <c r="Q30" s="259"/>
    </row>
    <row r="31" spans="2:17" ht="20.25" customHeight="1">
      <c r="B31" s="247" t="s">
        <v>356</v>
      </c>
      <c r="C31" s="246"/>
      <c r="D31" s="257"/>
      <c r="E31" s="257"/>
      <c r="F31" s="258" t="s">
        <v>414</v>
      </c>
      <c r="G31" s="258"/>
      <c r="H31" s="258"/>
      <c r="I31" s="259" t="s">
        <v>415</v>
      </c>
      <c r="J31" s="259"/>
      <c r="K31" s="245" t="s">
        <v>312</v>
      </c>
      <c r="L31" s="245" t="s">
        <v>416</v>
      </c>
      <c r="M31" s="259" t="s">
        <v>417</v>
      </c>
      <c r="N31" s="259"/>
      <c r="O31" s="259"/>
      <c r="P31" s="259"/>
      <c r="Q31" s="259"/>
    </row>
    <row r="32" spans="2:17" ht="29.25" customHeight="1">
      <c r="B32" s="248"/>
      <c r="C32" s="246"/>
      <c r="D32" s="257"/>
      <c r="E32" s="257"/>
      <c r="F32" s="258" t="s">
        <v>313</v>
      </c>
      <c r="G32" s="258"/>
      <c r="H32" s="258"/>
      <c r="I32" s="259" t="s">
        <v>418</v>
      </c>
      <c r="J32" s="259"/>
      <c r="K32" s="245" t="s">
        <v>312</v>
      </c>
      <c r="L32" s="245" t="s">
        <v>312</v>
      </c>
      <c r="M32" s="259" t="s">
        <v>418</v>
      </c>
      <c r="N32" s="259"/>
      <c r="O32" s="259"/>
      <c r="P32" s="259"/>
      <c r="Q32" s="259"/>
    </row>
    <row r="33" spans="2:17" ht="27" customHeight="1">
      <c r="B33" s="246"/>
      <c r="C33" s="247" t="s">
        <v>419</v>
      </c>
      <c r="D33" s="257"/>
      <c r="E33" s="257"/>
      <c r="F33" s="258" t="s">
        <v>420</v>
      </c>
      <c r="G33" s="258"/>
      <c r="H33" s="258"/>
      <c r="I33" s="259" t="s">
        <v>421</v>
      </c>
      <c r="J33" s="259"/>
      <c r="K33" s="245" t="s">
        <v>312</v>
      </c>
      <c r="L33" s="245" t="s">
        <v>416</v>
      </c>
      <c r="M33" s="259" t="s">
        <v>422</v>
      </c>
      <c r="N33" s="259"/>
      <c r="O33" s="259"/>
      <c r="P33" s="259"/>
      <c r="Q33" s="259"/>
    </row>
    <row r="34" spans="2:17" ht="29.25" customHeight="1">
      <c r="B34" s="246"/>
      <c r="C34" s="248"/>
      <c r="D34" s="257"/>
      <c r="E34" s="257"/>
      <c r="F34" s="258" t="s">
        <v>313</v>
      </c>
      <c r="G34" s="258"/>
      <c r="H34" s="258"/>
      <c r="I34" s="259" t="s">
        <v>312</v>
      </c>
      <c r="J34" s="259"/>
      <c r="K34" s="245" t="s">
        <v>312</v>
      </c>
      <c r="L34" s="245" t="s">
        <v>312</v>
      </c>
      <c r="M34" s="259" t="s">
        <v>312</v>
      </c>
      <c r="N34" s="259"/>
      <c r="O34" s="259"/>
      <c r="P34" s="259"/>
      <c r="Q34" s="259"/>
    </row>
    <row r="35" spans="2:17" ht="33.75" customHeight="1">
      <c r="B35" s="246"/>
      <c r="C35" s="246"/>
      <c r="D35" s="260" t="s">
        <v>423</v>
      </c>
      <c r="E35" s="260"/>
      <c r="F35" s="258" t="s">
        <v>424</v>
      </c>
      <c r="G35" s="258"/>
      <c r="H35" s="258"/>
      <c r="I35" s="259" t="s">
        <v>425</v>
      </c>
      <c r="J35" s="259"/>
      <c r="K35" s="245" t="s">
        <v>312</v>
      </c>
      <c r="L35" s="245" t="s">
        <v>416</v>
      </c>
      <c r="M35" s="259" t="s">
        <v>426</v>
      </c>
      <c r="N35" s="259"/>
      <c r="O35" s="259"/>
      <c r="P35" s="259"/>
      <c r="Q35" s="259"/>
    </row>
    <row r="36" spans="2:17" ht="19.5" customHeight="1">
      <c r="B36" s="247" t="s">
        <v>325</v>
      </c>
      <c r="C36" s="246"/>
      <c r="D36" s="257"/>
      <c r="E36" s="257"/>
      <c r="F36" s="258" t="s">
        <v>324</v>
      </c>
      <c r="G36" s="258"/>
      <c r="H36" s="258"/>
      <c r="I36" s="259" t="s">
        <v>427</v>
      </c>
      <c r="J36" s="259"/>
      <c r="K36" s="245" t="s">
        <v>428</v>
      </c>
      <c r="L36" s="245" t="s">
        <v>429</v>
      </c>
      <c r="M36" s="259" t="s">
        <v>430</v>
      </c>
      <c r="N36" s="259"/>
      <c r="O36" s="259"/>
      <c r="P36" s="259"/>
      <c r="Q36" s="259"/>
    </row>
    <row r="37" spans="2:17" ht="27" customHeight="1">
      <c r="B37" s="248"/>
      <c r="C37" s="246"/>
      <c r="D37" s="257"/>
      <c r="E37" s="257"/>
      <c r="F37" s="258" t="s">
        <v>313</v>
      </c>
      <c r="G37" s="258"/>
      <c r="H37" s="258"/>
      <c r="I37" s="259" t="s">
        <v>312</v>
      </c>
      <c r="J37" s="259"/>
      <c r="K37" s="245" t="s">
        <v>312</v>
      </c>
      <c r="L37" s="245" t="s">
        <v>312</v>
      </c>
      <c r="M37" s="259" t="s">
        <v>312</v>
      </c>
      <c r="N37" s="259"/>
      <c r="O37" s="259"/>
      <c r="P37" s="259"/>
      <c r="Q37" s="259"/>
    </row>
    <row r="38" spans="2:17" ht="20.25" customHeight="1">
      <c r="B38" s="246"/>
      <c r="C38" s="247" t="s">
        <v>323</v>
      </c>
      <c r="D38" s="257"/>
      <c r="E38" s="257"/>
      <c r="F38" s="258" t="s">
        <v>322</v>
      </c>
      <c r="G38" s="258"/>
      <c r="H38" s="258"/>
      <c r="I38" s="259" t="s">
        <v>431</v>
      </c>
      <c r="J38" s="259"/>
      <c r="K38" s="245" t="s">
        <v>428</v>
      </c>
      <c r="L38" s="245" t="s">
        <v>432</v>
      </c>
      <c r="M38" s="259" t="s">
        <v>433</v>
      </c>
      <c r="N38" s="259"/>
      <c r="O38" s="259"/>
      <c r="P38" s="259"/>
      <c r="Q38" s="259"/>
    </row>
    <row r="39" spans="2:17" ht="28.5" customHeight="1">
      <c r="B39" s="246"/>
      <c r="C39" s="248"/>
      <c r="D39" s="257"/>
      <c r="E39" s="257"/>
      <c r="F39" s="258" t="s">
        <v>313</v>
      </c>
      <c r="G39" s="258"/>
      <c r="H39" s="258"/>
      <c r="I39" s="259" t="s">
        <v>312</v>
      </c>
      <c r="J39" s="259"/>
      <c r="K39" s="245" t="s">
        <v>312</v>
      </c>
      <c r="L39" s="245" t="s">
        <v>312</v>
      </c>
      <c r="M39" s="259" t="s">
        <v>312</v>
      </c>
      <c r="N39" s="259"/>
      <c r="O39" s="259"/>
      <c r="P39" s="259"/>
      <c r="Q39" s="259"/>
    </row>
    <row r="40" spans="2:17" ht="18" customHeight="1">
      <c r="B40" s="246"/>
      <c r="C40" s="246"/>
      <c r="D40" s="260" t="s">
        <v>434</v>
      </c>
      <c r="E40" s="260"/>
      <c r="F40" s="258" t="s">
        <v>435</v>
      </c>
      <c r="G40" s="258"/>
      <c r="H40" s="258"/>
      <c r="I40" s="259" t="s">
        <v>436</v>
      </c>
      <c r="J40" s="259"/>
      <c r="K40" s="245" t="s">
        <v>312</v>
      </c>
      <c r="L40" s="245" t="s">
        <v>437</v>
      </c>
      <c r="M40" s="259" t="s">
        <v>438</v>
      </c>
      <c r="N40" s="259"/>
      <c r="O40" s="259"/>
      <c r="P40" s="259"/>
      <c r="Q40" s="259"/>
    </row>
    <row r="41" spans="2:17" ht="21" customHeight="1">
      <c r="B41" s="246"/>
      <c r="C41" s="246"/>
      <c r="D41" s="260" t="s">
        <v>321</v>
      </c>
      <c r="E41" s="260"/>
      <c r="F41" s="258" t="s">
        <v>320</v>
      </c>
      <c r="G41" s="258"/>
      <c r="H41" s="258"/>
      <c r="I41" s="259" t="s">
        <v>439</v>
      </c>
      <c r="J41" s="259"/>
      <c r="K41" s="245" t="s">
        <v>312</v>
      </c>
      <c r="L41" s="245" t="s">
        <v>440</v>
      </c>
      <c r="M41" s="259" t="s">
        <v>441</v>
      </c>
      <c r="N41" s="259"/>
      <c r="O41" s="259"/>
      <c r="P41" s="259"/>
      <c r="Q41" s="259"/>
    </row>
    <row r="42" spans="2:17" ht="28.5" customHeight="1">
      <c r="B42" s="246"/>
      <c r="C42" s="246"/>
      <c r="D42" s="260" t="s">
        <v>327</v>
      </c>
      <c r="E42" s="260"/>
      <c r="F42" s="258" t="s">
        <v>326</v>
      </c>
      <c r="G42" s="258"/>
      <c r="H42" s="258"/>
      <c r="I42" s="259" t="s">
        <v>401</v>
      </c>
      <c r="J42" s="259"/>
      <c r="K42" s="245" t="s">
        <v>428</v>
      </c>
      <c r="L42" s="245" t="s">
        <v>312</v>
      </c>
      <c r="M42" s="259" t="s">
        <v>312</v>
      </c>
      <c r="N42" s="259"/>
      <c r="O42" s="259"/>
      <c r="P42" s="259"/>
      <c r="Q42" s="259"/>
    </row>
    <row r="43" spans="2:17" ht="30" customHeight="1">
      <c r="B43" s="246"/>
      <c r="C43" s="247" t="s">
        <v>442</v>
      </c>
      <c r="D43" s="257"/>
      <c r="E43" s="257"/>
      <c r="F43" s="258" t="s">
        <v>443</v>
      </c>
      <c r="G43" s="258"/>
      <c r="H43" s="258"/>
      <c r="I43" s="259" t="s">
        <v>444</v>
      </c>
      <c r="J43" s="259"/>
      <c r="K43" s="245" t="s">
        <v>312</v>
      </c>
      <c r="L43" s="245" t="s">
        <v>445</v>
      </c>
      <c r="M43" s="259" t="s">
        <v>446</v>
      </c>
      <c r="N43" s="259"/>
      <c r="O43" s="259"/>
      <c r="P43" s="259"/>
      <c r="Q43" s="259"/>
    </row>
    <row r="44" spans="2:17" ht="30" customHeight="1">
      <c r="B44" s="246"/>
      <c r="C44" s="248"/>
      <c r="D44" s="257"/>
      <c r="E44" s="257"/>
      <c r="F44" s="258" t="s">
        <v>313</v>
      </c>
      <c r="G44" s="258"/>
      <c r="H44" s="258"/>
      <c r="I44" s="259" t="s">
        <v>312</v>
      </c>
      <c r="J44" s="259"/>
      <c r="K44" s="245" t="s">
        <v>312</v>
      </c>
      <c r="L44" s="245" t="s">
        <v>312</v>
      </c>
      <c r="M44" s="259" t="s">
        <v>312</v>
      </c>
      <c r="N44" s="259"/>
      <c r="O44" s="259"/>
      <c r="P44" s="259"/>
      <c r="Q44" s="259"/>
    </row>
    <row r="45" spans="2:17" ht="18.75" customHeight="1">
      <c r="B45" s="246"/>
      <c r="C45" s="246"/>
      <c r="D45" s="260" t="s">
        <v>321</v>
      </c>
      <c r="E45" s="260"/>
      <c r="F45" s="258" t="s">
        <v>320</v>
      </c>
      <c r="G45" s="258"/>
      <c r="H45" s="258"/>
      <c r="I45" s="259" t="s">
        <v>444</v>
      </c>
      <c r="J45" s="259"/>
      <c r="K45" s="245" t="s">
        <v>312</v>
      </c>
      <c r="L45" s="245" t="s">
        <v>445</v>
      </c>
      <c r="M45" s="259" t="s">
        <v>446</v>
      </c>
      <c r="N45" s="259"/>
      <c r="O45" s="259"/>
      <c r="P45" s="259"/>
      <c r="Q45" s="259"/>
    </row>
    <row r="46" spans="2:17" ht="18" customHeight="1">
      <c r="B46" s="246"/>
      <c r="C46" s="247" t="s">
        <v>447</v>
      </c>
      <c r="D46" s="257"/>
      <c r="E46" s="257"/>
      <c r="F46" s="258" t="s">
        <v>448</v>
      </c>
      <c r="G46" s="258"/>
      <c r="H46" s="258"/>
      <c r="I46" s="259" t="s">
        <v>312</v>
      </c>
      <c r="J46" s="259"/>
      <c r="K46" s="245" t="s">
        <v>312</v>
      </c>
      <c r="L46" s="245" t="s">
        <v>449</v>
      </c>
      <c r="M46" s="259" t="s">
        <v>449</v>
      </c>
      <c r="N46" s="259"/>
      <c r="O46" s="259"/>
      <c r="P46" s="259"/>
      <c r="Q46" s="259"/>
    </row>
    <row r="47" spans="2:17" ht="27.75" customHeight="1">
      <c r="B47" s="246"/>
      <c r="C47" s="248"/>
      <c r="D47" s="257"/>
      <c r="E47" s="257"/>
      <c r="F47" s="258" t="s">
        <v>313</v>
      </c>
      <c r="G47" s="258"/>
      <c r="H47" s="258"/>
      <c r="I47" s="259" t="s">
        <v>312</v>
      </c>
      <c r="J47" s="259"/>
      <c r="K47" s="245" t="s">
        <v>312</v>
      </c>
      <c r="L47" s="245" t="s">
        <v>312</v>
      </c>
      <c r="M47" s="259" t="s">
        <v>312</v>
      </c>
      <c r="N47" s="259"/>
      <c r="O47" s="259"/>
      <c r="P47" s="259"/>
      <c r="Q47" s="259"/>
    </row>
    <row r="48" spans="2:17" ht="21.75" customHeight="1">
      <c r="B48" s="246"/>
      <c r="C48" s="246"/>
      <c r="D48" s="260" t="s">
        <v>321</v>
      </c>
      <c r="E48" s="260"/>
      <c r="F48" s="258" t="s">
        <v>320</v>
      </c>
      <c r="G48" s="258"/>
      <c r="H48" s="258"/>
      <c r="I48" s="259" t="s">
        <v>312</v>
      </c>
      <c r="J48" s="259"/>
      <c r="K48" s="245" t="s">
        <v>312</v>
      </c>
      <c r="L48" s="245" t="s">
        <v>449</v>
      </c>
      <c r="M48" s="259" t="s">
        <v>449</v>
      </c>
      <c r="N48" s="259"/>
      <c r="O48" s="259"/>
      <c r="P48" s="259"/>
      <c r="Q48" s="259"/>
    </row>
    <row r="49" spans="2:17" ht="19.5" customHeight="1">
      <c r="B49" s="261" t="s">
        <v>319</v>
      </c>
      <c r="C49" s="261"/>
      <c r="D49" s="261"/>
      <c r="E49" s="261"/>
      <c r="F49" s="261"/>
      <c r="G49" s="261"/>
      <c r="H49" s="226" t="s">
        <v>316</v>
      </c>
      <c r="I49" s="267" t="s">
        <v>450</v>
      </c>
      <c r="J49" s="267"/>
      <c r="K49" s="249" t="s">
        <v>451</v>
      </c>
      <c r="L49" s="249" t="s">
        <v>479</v>
      </c>
      <c r="M49" s="267" t="s">
        <v>480</v>
      </c>
      <c r="N49" s="267"/>
      <c r="O49" s="267"/>
      <c r="P49" s="267"/>
      <c r="Q49" s="267"/>
    </row>
    <row r="50" spans="2:17" ht="29.25" customHeight="1">
      <c r="B50" s="257"/>
      <c r="C50" s="257"/>
      <c r="D50" s="257"/>
      <c r="E50" s="257"/>
      <c r="F50" s="258" t="s">
        <v>313</v>
      </c>
      <c r="G50" s="258"/>
      <c r="H50" s="258"/>
      <c r="I50" s="259" t="s">
        <v>318</v>
      </c>
      <c r="J50" s="259"/>
      <c r="K50" s="245" t="s">
        <v>312</v>
      </c>
      <c r="L50" s="245" t="s">
        <v>312</v>
      </c>
      <c r="M50" s="259" t="s">
        <v>318</v>
      </c>
      <c r="N50" s="259"/>
      <c r="O50" s="259"/>
      <c r="P50" s="259"/>
      <c r="Q50" s="259"/>
    </row>
    <row r="51" spans="2:17" ht="21" customHeight="1">
      <c r="B51" s="262" t="s">
        <v>317</v>
      </c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</row>
    <row r="52" spans="2:17" ht="20.25" customHeight="1">
      <c r="B52" s="247" t="s">
        <v>216</v>
      </c>
      <c r="C52" s="246"/>
      <c r="D52" s="257"/>
      <c r="E52" s="257"/>
      <c r="F52" s="258" t="s">
        <v>217</v>
      </c>
      <c r="G52" s="258"/>
      <c r="H52" s="258"/>
      <c r="I52" s="259" t="s">
        <v>312</v>
      </c>
      <c r="J52" s="259"/>
      <c r="K52" s="245" t="s">
        <v>312</v>
      </c>
      <c r="L52" s="245" t="s">
        <v>481</v>
      </c>
      <c r="M52" s="259" t="s">
        <v>481</v>
      </c>
      <c r="N52" s="259"/>
      <c r="O52" s="259"/>
      <c r="P52" s="259"/>
      <c r="Q52" s="259"/>
    </row>
    <row r="53" spans="2:17" ht="27" customHeight="1">
      <c r="B53" s="248"/>
      <c r="C53" s="246"/>
      <c r="D53" s="257"/>
      <c r="E53" s="257"/>
      <c r="F53" s="258" t="s">
        <v>313</v>
      </c>
      <c r="G53" s="258"/>
      <c r="H53" s="258"/>
      <c r="I53" s="259" t="s">
        <v>312</v>
      </c>
      <c r="J53" s="259"/>
      <c r="K53" s="245" t="s">
        <v>312</v>
      </c>
      <c r="L53" s="245" t="s">
        <v>312</v>
      </c>
      <c r="M53" s="259" t="s">
        <v>312</v>
      </c>
      <c r="N53" s="259"/>
      <c r="O53" s="259"/>
      <c r="P53" s="259"/>
      <c r="Q53" s="259"/>
    </row>
    <row r="54" spans="2:17" ht="21.75" customHeight="1">
      <c r="B54" s="246"/>
      <c r="C54" s="247" t="s">
        <v>218</v>
      </c>
      <c r="D54" s="257"/>
      <c r="E54" s="257"/>
      <c r="F54" s="258" t="s">
        <v>219</v>
      </c>
      <c r="G54" s="258"/>
      <c r="H54" s="258"/>
      <c r="I54" s="259" t="s">
        <v>312</v>
      </c>
      <c r="J54" s="259"/>
      <c r="K54" s="245" t="s">
        <v>312</v>
      </c>
      <c r="L54" s="245" t="s">
        <v>481</v>
      </c>
      <c r="M54" s="259" t="s">
        <v>481</v>
      </c>
      <c r="N54" s="259"/>
      <c r="O54" s="259"/>
      <c r="P54" s="259"/>
      <c r="Q54" s="259"/>
    </row>
    <row r="55" spans="2:17" ht="30.75" customHeight="1">
      <c r="B55" s="246"/>
      <c r="C55" s="248"/>
      <c r="D55" s="257"/>
      <c r="E55" s="257"/>
      <c r="F55" s="258" t="s">
        <v>313</v>
      </c>
      <c r="G55" s="258"/>
      <c r="H55" s="258"/>
      <c r="I55" s="259" t="s">
        <v>312</v>
      </c>
      <c r="J55" s="259"/>
      <c r="K55" s="245" t="s">
        <v>312</v>
      </c>
      <c r="L55" s="245" t="s">
        <v>312</v>
      </c>
      <c r="M55" s="259" t="s">
        <v>312</v>
      </c>
      <c r="N55" s="259"/>
      <c r="O55" s="259"/>
      <c r="P55" s="259"/>
      <c r="Q55" s="259"/>
    </row>
    <row r="56" spans="2:17" ht="33.75" customHeight="1">
      <c r="B56" s="246"/>
      <c r="C56" s="246"/>
      <c r="D56" s="260" t="s">
        <v>482</v>
      </c>
      <c r="E56" s="260"/>
      <c r="F56" s="258" t="s">
        <v>483</v>
      </c>
      <c r="G56" s="258"/>
      <c r="H56" s="258"/>
      <c r="I56" s="259" t="s">
        <v>312</v>
      </c>
      <c r="J56" s="259"/>
      <c r="K56" s="245" t="s">
        <v>312</v>
      </c>
      <c r="L56" s="245" t="s">
        <v>481</v>
      </c>
      <c r="M56" s="259" t="s">
        <v>481</v>
      </c>
      <c r="N56" s="259"/>
      <c r="O56" s="259"/>
      <c r="P56" s="259"/>
      <c r="Q56" s="259"/>
    </row>
    <row r="57" spans="2:17" ht="22.5" customHeight="1">
      <c r="B57" s="261" t="s">
        <v>317</v>
      </c>
      <c r="C57" s="261"/>
      <c r="D57" s="261"/>
      <c r="E57" s="261"/>
      <c r="F57" s="261"/>
      <c r="G57" s="261"/>
      <c r="H57" s="226" t="s">
        <v>316</v>
      </c>
      <c r="I57" s="267" t="s">
        <v>452</v>
      </c>
      <c r="J57" s="267"/>
      <c r="K57" s="249" t="s">
        <v>312</v>
      </c>
      <c r="L57" s="249" t="s">
        <v>481</v>
      </c>
      <c r="M57" s="267" t="s">
        <v>484</v>
      </c>
      <c r="N57" s="267"/>
      <c r="O57" s="267"/>
      <c r="P57" s="267"/>
      <c r="Q57" s="267"/>
    </row>
    <row r="58" spans="2:17" ht="26.25" customHeight="1">
      <c r="B58" s="257"/>
      <c r="C58" s="257"/>
      <c r="D58" s="257"/>
      <c r="E58" s="257"/>
      <c r="F58" s="258" t="s">
        <v>313</v>
      </c>
      <c r="G58" s="258"/>
      <c r="H58" s="258"/>
      <c r="I58" s="259" t="s">
        <v>315</v>
      </c>
      <c r="J58" s="259"/>
      <c r="K58" s="245" t="s">
        <v>312</v>
      </c>
      <c r="L58" s="245" t="s">
        <v>312</v>
      </c>
      <c r="M58" s="259" t="s">
        <v>315</v>
      </c>
      <c r="N58" s="259"/>
      <c r="O58" s="259"/>
      <c r="P58" s="259"/>
      <c r="Q58" s="259"/>
    </row>
    <row r="59" spans="2:17" ht="18.75" customHeight="1">
      <c r="B59" s="262" t="s">
        <v>314</v>
      </c>
      <c r="C59" s="262"/>
      <c r="D59" s="262"/>
      <c r="E59" s="262"/>
      <c r="F59" s="262"/>
      <c r="G59" s="262"/>
      <c r="H59" s="262"/>
      <c r="I59" s="267" t="s">
        <v>453</v>
      </c>
      <c r="J59" s="267"/>
      <c r="K59" s="249" t="s">
        <v>451</v>
      </c>
      <c r="L59" s="249" t="s">
        <v>485</v>
      </c>
      <c r="M59" s="267" t="s">
        <v>486</v>
      </c>
      <c r="N59" s="267"/>
      <c r="O59" s="267"/>
      <c r="P59" s="267"/>
      <c r="Q59" s="267"/>
    </row>
    <row r="60" spans="2:17" ht="36.75" customHeight="1">
      <c r="B60" s="262"/>
      <c r="C60" s="262"/>
      <c r="D60" s="262"/>
      <c r="E60" s="262"/>
      <c r="F60" s="270" t="s">
        <v>313</v>
      </c>
      <c r="G60" s="270"/>
      <c r="H60" s="270"/>
      <c r="I60" s="271" t="s">
        <v>311</v>
      </c>
      <c r="J60" s="271"/>
      <c r="K60" s="244" t="s">
        <v>312</v>
      </c>
      <c r="L60" s="244" t="s">
        <v>312</v>
      </c>
      <c r="M60" s="271" t="s">
        <v>311</v>
      </c>
      <c r="N60" s="271"/>
      <c r="O60" s="271"/>
      <c r="P60" s="271"/>
      <c r="Q60" s="271"/>
    </row>
    <row r="61" spans="2:17" ht="23.25" customHeight="1">
      <c r="B61" s="268" t="s">
        <v>310</v>
      </c>
      <c r="C61" s="268"/>
      <c r="D61" s="268"/>
      <c r="E61" s="268"/>
      <c r="F61" s="268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</row>
  </sheetData>
  <sheetProtection/>
  <mergeCells count="220">
    <mergeCell ref="B58:E58"/>
    <mergeCell ref="F58:H58"/>
    <mergeCell ref="I58:J58"/>
    <mergeCell ref="M58:Q58"/>
    <mergeCell ref="B61:F61"/>
    <mergeCell ref="G61:Q61"/>
    <mergeCell ref="B59:H59"/>
    <mergeCell ref="I59:J59"/>
    <mergeCell ref="M59:Q59"/>
    <mergeCell ref="B60:E60"/>
    <mergeCell ref="F60:H60"/>
    <mergeCell ref="I60:J60"/>
    <mergeCell ref="M60:Q60"/>
    <mergeCell ref="D56:E56"/>
    <mergeCell ref="F56:H56"/>
    <mergeCell ref="I56:J56"/>
    <mergeCell ref="M56:Q56"/>
    <mergeCell ref="M54:Q54"/>
    <mergeCell ref="B57:G57"/>
    <mergeCell ref="I57:J57"/>
    <mergeCell ref="M57:Q57"/>
    <mergeCell ref="F54:H54"/>
    <mergeCell ref="I54:J54"/>
    <mergeCell ref="M50:Q50"/>
    <mergeCell ref="I49:J49"/>
    <mergeCell ref="M49:Q49"/>
    <mergeCell ref="D54:E54"/>
    <mergeCell ref="D55:E55"/>
    <mergeCell ref="F55:H55"/>
    <mergeCell ref="I55:J55"/>
    <mergeCell ref="M55:Q55"/>
    <mergeCell ref="M53:Q53"/>
    <mergeCell ref="F45:H45"/>
    <mergeCell ref="I45:J45"/>
    <mergeCell ref="M45:Q45"/>
    <mergeCell ref="I47:J47"/>
    <mergeCell ref="M47:Q47"/>
    <mergeCell ref="M48:Q48"/>
    <mergeCell ref="F48:H48"/>
    <mergeCell ref="D45:E45"/>
    <mergeCell ref="D46:E46"/>
    <mergeCell ref="F46:H46"/>
    <mergeCell ref="I46:J46"/>
    <mergeCell ref="M46:Q46"/>
    <mergeCell ref="D43:E43"/>
    <mergeCell ref="F43:H43"/>
    <mergeCell ref="I43:J43"/>
    <mergeCell ref="M43:Q43"/>
    <mergeCell ref="I44:J44"/>
    <mergeCell ref="M44:Q44"/>
    <mergeCell ref="D44:E44"/>
    <mergeCell ref="F44:H44"/>
    <mergeCell ref="D41:E41"/>
    <mergeCell ref="F41:H41"/>
    <mergeCell ref="I41:J41"/>
    <mergeCell ref="M41:Q41"/>
    <mergeCell ref="D42:E42"/>
    <mergeCell ref="F42:H42"/>
    <mergeCell ref="I42:J42"/>
    <mergeCell ref="M42:Q42"/>
    <mergeCell ref="I39:J39"/>
    <mergeCell ref="M39:Q39"/>
    <mergeCell ref="D40:E40"/>
    <mergeCell ref="F40:H40"/>
    <mergeCell ref="I40:J40"/>
    <mergeCell ref="M40:Q40"/>
    <mergeCell ref="D39:E39"/>
    <mergeCell ref="F39:H39"/>
    <mergeCell ref="D33:E33"/>
    <mergeCell ref="F33:H33"/>
    <mergeCell ref="M33:Q33"/>
    <mergeCell ref="D30:E30"/>
    <mergeCell ref="F30:H30"/>
    <mergeCell ref="D38:E38"/>
    <mergeCell ref="F38:H38"/>
    <mergeCell ref="I38:J38"/>
    <mergeCell ref="M38:Q38"/>
    <mergeCell ref="D32:E32"/>
    <mergeCell ref="F32:H32"/>
    <mergeCell ref="I32:J32"/>
    <mergeCell ref="M32:Q32"/>
    <mergeCell ref="I33:J33"/>
    <mergeCell ref="D20:E20"/>
    <mergeCell ref="D21:E21"/>
    <mergeCell ref="F21:H21"/>
    <mergeCell ref="I21:J21"/>
    <mergeCell ref="M21:Q21"/>
    <mergeCell ref="I30:J30"/>
    <mergeCell ref="I34:J34"/>
    <mergeCell ref="M34:Q34"/>
    <mergeCell ref="I35:J35"/>
    <mergeCell ref="M35:Q35"/>
    <mergeCell ref="F34:H34"/>
    <mergeCell ref="D34:E34"/>
    <mergeCell ref="D35:E35"/>
    <mergeCell ref="F35:H35"/>
    <mergeCell ref="M30:Q30"/>
    <mergeCell ref="D31:E31"/>
    <mergeCell ref="F31:H31"/>
    <mergeCell ref="I31:J31"/>
    <mergeCell ref="M31:Q31"/>
    <mergeCell ref="D28:E28"/>
    <mergeCell ref="F28:H28"/>
    <mergeCell ref="I28:J28"/>
    <mergeCell ref="M28:Q28"/>
    <mergeCell ref="D29:E29"/>
    <mergeCell ref="F29:H29"/>
    <mergeCell ref="I29:J29"/>
    <mergeCell ref="M29:Q29"/>
    <mergeCell ref="D25:E25"/>
    <mergeCell ref="D26:E26"/>
    <mergeCell ref="F26:H26"/>
    <mergeCell ref="I26:J26"/>
    <mergeCell ref="M26:Q26"/>
    <mergeCell ref="D27:E27"/>
    <mergeCell ref="F27:H27"/>
    <mergeCell ref="I27:J27"/>
    <mergeCell ref="M27:Q27"/>
    <mergeCell ref="F25:H25"/>
    <mergeCell ref="D22:E22"/>
    <mergeCell ref="F22:H22"/>
    <mergeCell ref="D23:E23"/>
    <mergeCell ref="D24:E24"/>
    <mergeCell ref="F24:H24"/>
    <mergeCell ref="I24:J24"/>
    <mergeCell ref="M24:Q24"/>
    <mergeCell ref="D14:E14"/>
    <mergeCell ref="D15:E15"/>
    <mergeCell ref="F15:H15"/>
    <mergeCell ref="M22:Q22"/>
    <mergeCell ref="D18:E18"/>
    <mergeCell ref="D19:E19"/>
    <mergeCell ref="F19:H19"/>
    <mergeCell ref="F18:H18"/>
    <mergeCell ref="F14:H14"/>
    <mergeCell ref="I14:J14"/>
    <mergeCell ref="M25:Q25"/>
    <mergeCell ref="I23:J23"/>
    <mergeCell ref="M23:Q23"/>
    <mergeCell ref="I25:J25"/>
    <mergeCell ref="F16:H16"/>
    <mergeCell ref="F20:H20"/>
    <mergeCell ref="M18:Q18"/>
    <mergeCell ref="I18:J18"/>
    <mergeCell ref="I19:J19"/>
    <mergeCell ref="M19:Q19"/>
    <mergeCell ref="D17:E17"/>
    <mergeCell ref="F17:H17"/>
    <mergeCell ref="M17:Q17"/>
    <mergeCell ref="M15:Q15"/>
    <mergeCell ref="I15:J15"/>
    <mergeCell ref="D16:E16"/>
    <mergeCell ref="M13:Q13"/>
    <mergeCell ref="M20:Q20"/>
    <mergeCell ref="I20:J20"/>
    <mergeCell ref="M11:Q11"/>
    <mergeCell ref="I16:J16"/>
    <mergeCell ref="I17:J17"/>
    <mergeCell ref="M14:Q14"/>
    <mergeCell ref="M16:Q16"/>
    <mergeCell ref="F11:H11"/>
    <mergeCell ref="I12:J12"/>
    <mergeCell ref="I13:J13"/>
    <mergeCell ref="F12:H12"/>
    <mergeCell ref="I11:J11"/>
    <mergeCell ref="D11:E11"/>
    <mergeCell ref="D12:E12"/>
    <mergeCell ref="D13:E13"/>
    <mergeCell ref="F13:H13"/>
    <mergeCell ref="F9:H9"/>
    <mergeCell ref="M10:Q10"/>
    <mergeCell ref="I8:J8"/>
    <mergeCell ref="D10:E10"/>
    <mergeCell ref="I9:J9"/>
    <mergeCell ref="F8:H8"/>
    <mergeCell ref="F10:H10"/>
    <mergeCell ref="M8:Q8"/>
    <mergeCell ref="D8:E8"/>
    <mergeCell ref="K1:P1"/>
    <mergeCell ref="A2:P2"/>
    <mergeCell ref="D5:E5"/>
    <mergeCell ref="M5:Q5"/>
    <mergeCell ref="D6:E6"/>
    <mergeCell ref="I5:J5"/>
    <mergeCell ref="F5:H5"/>
    <mergeCell ref="O3:P3"/>
    <mergeCell ref="F23:H23"/>
    <mergeCell ref="I22:J22"/>
    <mergeCell ref="I6:J6"/>
    <mergeCell ref="M6:Q6"/>
    <mergeCell ref="F6:H6"/>
    <mergeCell ref="B7:Q7"/>
    <mergeCell ref="M9:Q9"/>
    <mergeCell ref="I10:J10"/>
    <mergeCell ref="M12:Q12"/>
    <mergeCell ref="D9:E9"/>
    <mergeCell ref="D36:E36"/>
    <mergeCell ref="D37:E37"/>
    <mergeCell ref="F37:H37"/>
    <mergeCell ref="I37:J37"/>
    <mergeCell ref="M37:Q37"/>
    <mergeCell ref="F36:H36"/>
    <mergeCell ref="I36:J36"/>
    <mergeCell ref="M36:Q36"/>
    <mergeCell ref="M52:Q52"/>
    <mergeCell ref="B51:Q51"/>
    <mergeCell ref="D52:E52"/>
    <mergeCell ref="D53:E53"/>
    <mergeCell ref="F53:H53"/>
    <mergeCell ref="F52:H52"/>
    <mergeCell ref="D47:E47"/>
    <mergeCell ref="F47:H47"/>
    <mergeCell ref="I53:J53"/>
    <mergeCell ref="I48:J48"/>
    <mergeCell ref="D48:E48"/>
    <mergeCell ref="B49:G49"/>
    <mergeCell ref="B50:E50"/>
    <mergeCell ref="F50:H50"/>
    <mergeCell ref="I52:J52"/>
    <mergeCell ref="I50:J50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view="pageLayout" workbookViewId="0" topLeftCell="A1">
      <selection activeCell="M8" sqref="M8"/>
    </sheetView>
  </sheetViews>
  <sheetFormatPr defaultColWidth="9.33203125" defaultRowHeight="11.25"/>
  <cols>
    <col min="1" max="1" width="5.5" style="1" customWidth="1"/>
    <col min="2" max="2" width="22" style="1" customWidth="1"/>
    <col min="3" max="3" width="8.66015625" style="1" customWidth="1"/>
    <col min="4" max="4" width="11" style="1" customWidth="1"/>
    <col min="5" max="5" width="16" style="1" customWidth="1"/>
    <col min="6" max="7" width="14.83203125" style="1" customWidth="1"/>
    <col min="8" max="8" width="15.33203125" style="1" customWidth="1"/>
    <col min="9" max="16384" width="9.33203125" style="1" customWidth="1"/>
  </cols>
  <sheetData>
    <row r="1" spans="1:8" ht="35.25" customHeight="1">
      <c r="A1" s="343" t="s">
        <v>293</v>
      </c>
      <c r="B1" s="343"/>
      <c r="C1" s="343"/>
      <c r="D1" s="343"/>
      <c r="E1" s="343"/>
      <c r="F1" s="343"/>
      <c r="G1" s="343"/>
      <c r="H1" s="343"/>
    </row>
    <row r="2" spans="1:8" ht="17.25">
      <c r="A2" s="344"/>
      <c r="B2" s="344"/>
      <c r="C2" s="344"/>
      <c r="D2" s="344"/>
      <c r="E2" s="344"/>
      <c r="F2" s="344"/>
      <c r="G2" s="344"/>
      <c r="H2" s="344"/>
    </row>
    <row r="3" spans="1:8" ht="12.75">
      <c r="A3" s="157"/>
      <c r="B3" s="157"/>
      <c r="C3" s="157"/>
      <c r="D3" s="157"/>
      <c r="E3" s="157"/>
      <c r="F3" s="157"/>
      <c r="G3" s="157"/>
      <c r="H3" s="156" t="s">
        <v>0</v>
      </c>
    </row>
    <row r="4" spans="1:8" s="154" customFormat="1" ht="55.5" customHeight="1">
      <c r="A4" s="100" t="s">
        <v>28</v>
      </c>
      <c r="B4" s="100" t="s">
        <v>292</v>
      </c>
      <c r="C4" s="101" t="s">
        <v>1</v>
      </c>
      <c r="D4" s="155" t="s">
        <v>2</v>
      </c>
      <c r="E4" s="101" t="s">
        <v>291</v>
      </c>
      <c r="F4" s="101" t="s">
        <v>290</v>
      </c>
      <c r="G4" s="101" t="s">
        <v>289</v>
      </c>
      <c r="H4" s="101" t="s">
        <v>288</v>
      </c>
    </row>
    <row r="5" spans="1:8" ht="7.5" customHeight="1">
      <c r="A5" s="153">
        <v>1</v>
      </c>
      <c r="B5" s="153">
        <v>2</v>
      </c>
      <c r="C5" s="153">
        <v>3</v>
      </c>
      <c r="D5" s="153">
        <v>4</v>
      </c>
      <c r="E5" s="153">
        <v>5</v>
      </c>
      <c r="F5" s="153">
        <v>6</v>
      </c>
      <c r="G5" s="153">
        <v>7</v>
      </c>
      <c r="H5" s="153">
        <v>8</v>
      </c>
    </row>
    <row r="6" spans="1:8" ht="33.75" customHeight="1">
      <c r="A6" s="151" t="s">
        <v>29</v>
      </c>
      <c r="B6" s="152" t="s">
        <v>287</v>
      </c>
      <c r="C6" s="151">
        <v>801</v>
      </c>
      <c r="D6" s="151">
        <v>80115</v>
      </c>
      <c r="E6" s="149">
        <v>0</v>
      </c>
      <c r="F6" s="150">
        <v>105000</v>
      </c>
      <c r="G6" s="150">
        <v>105000</v>
      </c>
      <c r="H6" s="149">
        <v>0</v>
      </c>
    </row>
    <row r="7" spans="1:8" ht="21.75" customHeight="1">
      <c r="A7" s="151"/>
      <c r="B7" s="152"/>
      <c r="C7" s="151">
        <v>854</v>
      </c>
      <c r="D7" s="151">
        <v>85410</v>
      </c>
      <c r="E7" s="149">
        <v>0</v>
      </c>
      <c r="F7" s="150">
        <v>915000</v>
      </c>
      <c r="G7" s="150">
        <v>915000</v>
      </c>
      <c r="H7" s="149">
        <v>0</v>
      </c>
    </row>
    <row r="8" spans="1:8" ht="21.75" customHeight="1">
      <c r="A8" s="151"/>
      <c r="B8" s="152"/>
      <c r="C8" s="151"/>
      <c r="D8" s="151">
        <v>85417</v>
      </c>
      <c r="E8" s="149">
        <v>0</v>
      </c>
      <c r="F8" s="150">
        <v>10000</v>
      </c>
      <c r="G8" s="150">
        <v>10000</v>
      </c>
      <c r="H8" s="149">
        <v>0</v>
      </c>
    </row>
    <row r="9" spans="1:8" ht="30" customHeight="1">
      <c r="A9" s="235" t="s">
        <v>31</v>
      </c>
      <c r="B9" s="236" t="s">
        <v>286</v>
      </c>
      <c r="C9" s="235">
        <v>801</v>
      </c>
      <c r="D9" s="235">
        <v>80120</v>
      </c>
      <c r="E9" s="237">
        <v>0</v>
      </c>
      <c r="F9" s="238">
        <v>170700</v>
      </c>
      <c r="G9" s="238">
        <v>170700</v>
      </c>
      <c r="H9" s="237">
        <v>0</v>
      </c>
    </row>
    <row r="10" spans="1:8" ht="31.5" customHeight="1">
      <c r="A10" s="151" t="s">
        <v>32</v>
      </c>
      <c r="B10" s="152" t="s">
        <v>285</v>
      </c>
      <c r="C10" s="151">
        <v>801</v>
      </c>
      <c r="D10" s="151">
        <v>80115</v>
      </c>
      <c r="E10" s="149">
        <v>0</v>
      </c>
      <c r="F10" s="150">
        <v>30800</v>
      </c>
      <c r="G10" s="150">
        <v>30800</v>
      </c>
      <c r="H10" s="149">
        <v>0</v>
      </c>
    </row>
    <row r="11" spans="1:8" ht="31.5" customHeight="1">
      <c r="A11" s="151"/>
      <c r="B11" s="152"/>
      <c r="C11" s="151">
        <v>801</v>
      </c>
      <c r="D11" s="151">
        <v>80148</v>
      </c>
      <c r="E11" s="149">
        <v>0</v>
      </c>
      <c r="F11" s="150">
        <v>359100</v>
      </c>
      <c r="G11" s="150">
        <v>359100</v>
      </c>
      <c r="H11" s="149">
        <v>0</v>
      </c>
    </row>
    <row r="12" spans="1:8" ht="21.75" customHeight="1">
      <c r="A12" s="147"/>
      <c r="B12" s="148"/>
      <c r="C12" s="147">
        <v>854</v>
      </c>
      <c r="D12" s="147">
        <v>85410</v>
      </c>
      <c r="E12" s="145">
        <v>0</v>
      </c>
      <c r="F12" s="146">
        <v>40000</v>
      </c>
      <c r="G12" s="146">
        <v>40000</v>
      </c>
      <c r="H12" s="145">
        <v>0</v>
      </c>
    </row>
    <row r="13" spans="1:8" s="141" customFormat="1" ht="21.75" customHeight="1">
      <c r="A13" s="325" t="s">
        <v>30</v>
      </c>
      <c r="B13" s="325"/>
      <c r="C13" s="144"/>
      <c r="D13" s="144"/>
      <c r="E13" s="142">
        <f>SUM(E6:E10)</f>
        <v>0</v>
      </c>
      <c r="F13" s="143">
        <f>SUM(F6:F12)</f>
        <v>1630600</v>
      </c>
      <c r="G13" s="143">
        <f>SUM(G6:G12)</f>
        <v>1630600</v>
      </c>
      <c r="H13" s="142">
        <f>SUM(H6:H10)</f>
        <v>0</v>
      </c>
    </row>
    <row r="14" ht="4.5" customHeight="1"/>
  </sheetData>
  <sheetProtection selectLockedCells="1" selectUnlockedCells="1"/>
  <mergeCells count="3">
    <mergeCell ref="A1:H1"/>
    <mergeCell ref="A2:H2"/>
    <mergeCell ref="A13:B13"/>
  </mergeCells>
  <printOptions horizontalCentered="1"/>
  <pageMargins left="0.5118055555555555" right="0.5118055555555555" top="1.1979166666666665" bottom="0.7875" header="0.5118055555555555" footer="0.5118055555555555"/>
  <pageSetup orientation="portrait" paperSize="9" r:id="rId1"/>
  <headerFooter alignWithMargins="0">
    <oddHeader xml:space="preserve">&amp;R&amp;9Załącznik nr 10
do uchwały Rady Powiatu w Opatowie nr LXXX.56.2023 r.
z dnia 26 czerwca 2023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0"/>
  <sheetViews>
    <sheetView showGridLines="0" zoomScalePageLayoutView="0" workbookViewId="0" topLeftCell="A1">
      <selection activeCell="AD7" sqref="AD7:AD8"/>
    </sheetView>
  </sheetViews>
  <sheetFormatPr defaultColWidth="9.33203125" defaultRowHeight="11.25"/>
  <cols>
    <col min="1" max="1" width="4.5" style="3" customWidth="1"/>
    <col min="2" max="2" width="5.66015625" style="3" customWidth="1"/>
    <col min="3" max="3" width="5" style="3" customWidth="1"/>
    <col min="4" max="4" width="5.16015625" style="3" customWidth="1"/>
    <col min="5" max="5" width="6.83203125" style="3" customWidth="1"/>
    <col min="6" max="6" width="5.16015625" style="3" customWidth="1"/>
    <col min="7" max="7" width="3.16015625" style="3" customWidth="1"/>
    <col min="8" max="9" width="12" style="3" customWidth="1"/>
    <col min="10" max="10" width="10.83203125" style="3" customWidth="1"/>
    <col min="11" max="12" width="11.33203125" style="3" customWidth="1"/>
    <col min="13" max="13" width="8.66015625" style="3" customWidth="1"/>
    <col min="14" max="14" width="8.83203125" style="3" customWidth="1"/>
    <col min="15" max="15" width="9.16015625" style="3" customWidth="1"/>
    <col min="16" max="16" width="9.33203125" style="3" customWidth="1"/>
    <col min="17" max="17" width="8.66015625" style="3" customWidth="1"/>
    <col min="18" max="18" width="10" style="3" customWidth="1"/>
    <col min="19" max="19" width="9.83203125" style="3" customWidth="1"/>
    <col min="20" max="20" width="4.83203125" style="3" customWidth="1"/>
    <col min="21" max="21" width="4" style="3" customWidth="1"/>
    <col min="22" max="22" width="8.83203125" style="3" customWidth="1"/>
    <col min="23" max="23" width="5.5" style="3" customWidth="1"/>
    <col min="24" max="24" width="2.16015625" style="3" customWidth="1"/>
    <col min="25" max="25" width="1.3359375" style="3" customWidth="1"/>
    <col min="26" max="16384" width="9.33203125" style="3" customWidth="1"/>
  </cols>
  <sheetData>
    <row r="1" spans="1:23" ht="4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76" t="s">
        <v>494</v>
      </c>
      <c r="O1" s="276"/>
      <c r="P1" s="276"/>
      <c r="Q1" s="276"/>
      <c r="R1" s="276"/>
      <c r="S1" s="276"/>
      <c r="T1" s="276"/>
      <c r="U1" s="5"/>
      <c r="V1" s="5"/>
      <c r="W1" s="4"/>
    </row>
    <row r="2" spans="1:23" ht="21.75" customHeight="1">
      <c r="A2" s="277" t="s">
        <v>11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4"/>
    </row>
    <row r="3" ht="6.75" customHeight="1"/>
    <row r="4" spans="1:23" ht="12.75" customHeight="1">
      <c r="A4" s="274" t="s">
        <v>1</v>
      </c>
      <c r="B4" s="274" t="s">
        <v>2</v>
      </c>
      <c r="C4" s="274" t="s">
        <v>60</v>
      </c>
      <c r="D4" s="274" t="s">
        <v>3</v>
      </c>
      <c r="E4" s="274"/>
      <c r="F4" s="274"/>
      <c r="G4" s="274"/>
      <c r="H4" s="274" t="s">
        <v>12</v>
      </c>
      <c r="I4" s="274" t="s">
        <v>13</v>
      </c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</row>
    <row r="5" spans="1:23" ht="12.75" customHeight="1">
      <c r="A5" s="274"/>
      <c r="B5" s="274"/>
      <c r="C5" s="274"/>
      <c r="D5" s="274"/>
      <c r="E5" s="274"/>
      <c r="F5" s="274"/>
      <c r="G5" s="274"/>
      <c r="H5" s="274"/>
      <c r="I5" s="274" t="s">
        <v>14</v>
      </c>
      <c r="J5" s="274" t="s">
        <v>15</v>
      </c>
      <c r="K5" s="274"/>
      <c r="L5" s="274"/>
      <c r="M5" s="274"/>
      <c r="N5" s="274"/>
      <c r="O5" s="274"/>
      <c r="P5" s="274"/>
      <c r="Q5" s="274"/>
      <c r="R5" s="274" t="s">
        <v>16</v>
      </c>
      <c r="S5" s="274" t="s">
        <v>15</v>
      </c>
      <c r="T5" s="274"/>
      <c r="U5" s="274"/>
      <c r="V5" s="274"/>
      <c r="W5" s="274"/>
    </row>
    <row r="6" spans="1:23" ht="12.75" customHeight="1">
      <c r="A6" s="274"/>
      <c r="B6" s="274"/>
      <c r="C6" s="274"/>
      <c r="D6" s="274"/>
      <c r="E6" s="274"/>
      <c r="F6" s="274"/>
      <c r="G6" s="274"/>
      <c r="H6" s="274"/>
      <c r="I6" s="274"/>
      <c r="J6" s="274" t="s">
        <v>56</v>
      </c>
      <c r="K6" s="274" t="s">
        <v>15</v>
      </c>
      <c r="L6" s="274"/>
      <c r="M6" s="274" t="s">
        <v>17</v>
      </c>
      <c r="N6" s="274" t="s">
        <v>18</v>
      </c>
      <c r="O6" s="274" t="s">
        <v>19</v>
      </c>
      <c r="P6" s="274" t="s">
        <v>20</v>
      </c>
      <c r="Q6" s="274" t="s">
        <v>21</v>
      </c>
      <c r="R6" s="274"/>
      <c r="S6" s="274" t="s">
        <v>22</v>
      </c>
      <c r="T6" s="274" t="s">
        <v>23</v>
      </c>
      <c r="U6" s="274"/>
      <c r="V6" s="274" t="s">
        <v>24</v>
      </c>
      <c r="W6" s="274" t="s">
        <v>25</v>
      </c>
    </row>
    <row r="7" spans="1:23" ht="61.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50" t="s">
        <v>26</v>
      </c>
      <c r="L7" s="250" t="s">
        <v>57</v>
      </c>
      <c r="M7" s="274"/>
      <c r="N7" s="274"/>
      <c r="O7" s="274"/>
      <c r="P7" s="274"/>
      <c r="Q7" s="274"/>
      <c r="R7" s="274"/>
      <c r="S7" s="274"/>
      <c r="T7" s="274" t="s">
        <v>27</v>
      </c>
      <c r="U7" s="274"/>
      <c r="V7" s="274"/>
      <c r="W7" s="274"/>
    </row>
    <row r="8" spans="1:23" ht="8.25">
      <c r="A8" s="251" t="s">
        <v>4</v>
      </c>
      <c r="B8" s="251" t="s">
        <v>5</v>
      </c>
      <c r="C8" s="251" t="s">
        <v>6</v>
      </c>
      <c r="D8" s="275" t="s">
        <v>7</v>
      </c>
      <c r="E8" s="275"/>
      <c r="F8" s="275"/>
      <c r="G8" s="275"/>
      <c r="H8" s="251" t="s">
        <v>8</v>
      </c>
      <c r="I8" s="251" t="s">
        <v>37</v>
      </c>
      <c r="J8" s="251" t="s">
        <v>38</v>
      </c>
      <c r="K8" s="251" t="s">
        <v>39</v>
      </c>
      <c r="L8" s="251" t="s">
        <v>40</v>
      </c>
      <c r="M8" s="251" t="s">
        <v>41</v>
      </c>
      <c r="N8" s="251" t="s">
        <v>42</v>
      </c>
      <c r="O8" s="251" t="s">
        <v>43</v>
      </c>
      <c r="P8" s="251" t="s">
        <v>44</v>
      </c>
      <c r="Q8" s="251" t="s">
        <v>45</v>
      </c>
      <c r="R8" s="251" t="s">
        <v>46</v>
      </c>
      <c r="S8" s="251" t="s">
        <v>47</v>
      </c>
      <c r="T8" s="275" t="s">
        <v>48</v>
      </c>
      <c r="U8" s="275"/>
      <c r="V8" s="251" t="s">
        <v>49</v>
      </c>
      <c r="W8" s="251" t="s">
        <v>50</v>
      </c>
    </row>
    <row r="9" spans="1:23" ht="12.75" customHeight="1">
      <c r="A9" s="274" t="s">
        <v>339</v>
      </c>
      <c r="B9" s="274" t="s">
        <v>36</v>
      </c>
      <c r="C9" s="274" t="s">
        <v>36</v>
      </c>
      <c r="D9" s="272" t="s">
        <v>487</v>
      </c>
      <c r="E9" s="272"/>
      <c r="F9" s="272" t="s">
        <v>51</v>
      </c>
      <c r="G9" s="272"/>
      <c r="H9" s="253">
        <v>14021425</v>
      </c>
      <c r="I9" s="253">
        <v>6248806</v>
      </c>
      <c r="J9" s="253">
        <v>5798806</v>
      </c>
      <c r="K9" s="253">
        <v>2041</v>
      </c>
      <c r="L9" s="253">
        <v>5796765</v>
      </c>
      <c r="M9" s="253">
        <v>450000</v>
      </c>
      <c r="N9" s="253">
        <v>0</v>
      </c>
      <c r="O9" s="253">
        <v>0</v>
      </c>
      <c r="P9" s="253">
        <v>0</v>
      </c>
      <c r="Q9" s="253">
        <v>0</v>
      </c>
      <c r="R9" s="253">
        <v>7772619</v>
      </c>
      <c r="S9" s="253">
        <v>7772619</v>
      </c>
      <c r="T9" s="273">
        <v>1573695</v>
      </c>
      <c r="U9" s="273"/>
      <c r="V9" s="253">
        <v>0</v>
      </c>
      <c r="W9" s="253">
        <v>0</v>
      </c>
    </row>
    <row r="10" spans="1:23" ht="12.75" customHeight="1">
      <c r="A10" s="274"/>
      <c r="B10" s="274"/>
      <c r="C10" s="274"/>
      <c r="D10" s="272"/>
      <c r="E10" s="272"/>
      <c r="F10" s="272" t="s">
        <v>52</v>
      </c>
      <c r="G10" s="272"/>
      <c r="H10" s="253">
        <v>-1000</v>
      </c>
      <c r="I10" s="253">
        <v>-1000</v>
      </c>
      <c r="J10" s="253">
        <v>-1000</v>
      </c>
      <c r="K10" s="253">
        <v>0</v>
      </c>
      <c r="L10" s="253">
        <v>-1000</v>
      </c>
      <c r="M10" s="253">
        <v>0</v>
      </c>
      <c r="N10" s="253">
        <v>0</v>
      </c>
      <c r="O10" s="253">
        <v>0</v>
      </c>
      <c r="P10" s="253">
        <v>0</v>
      </c>
      <c r="Q10" s="253">
        <v>0</v>
      </c>
      <c r="R10" s="253">
        <v>0</v>
      </c>
      <c r="S10" s="253">
        <v>0</v>
      </c>
      <c r="T10" s="273">
        <v>0</v>
      </c>
      <c r="U10" s="273"/>
      <c r="V10" s="253">
        <v>0</v>
      </c>
      <c r="W10" s="253">
        <v>0</v>
      </c>
    </row>
    <row r="11" spans="1:23" ht="12.75" customHeight="1">
      <c r="A11" s="274"/>
      <c r="B11" s="274"/>
      <c r="C11" s="274"/>
      <c r="D11" s="272"/>
      <c r="E11" s="272"/>
      <c r="F11" s="272" t="s">
        <v>53</v>
      </c>
      <c r="G11" s="272"/>
      <c r="H11" s="253">
        <v>1000</v>
      </c>
      <c r="I11" s="253">
        <v>0</v>
      </c>
      <c r="J11" s="253">
        <v>0</v>
      </c>
      <c r="K11" s="253">
        <v>0</v>
      </c>
      <c r="L11" s="253">
        <v>0</v>
      </c>
      <c r="M11" s="253">
        <v>0</v>
      </c>
      <c r="N11" s="253">
        <v>0</v>
      </c>
      <c r="O11" s="253">
        <v>0</v>
      </c>
      <c r="P11" s="253">
        <v>0</v>
      </c>
      <c r="Q11" s="253">
        <v>0</v>
      </c>
      <c r="R11" s="253">
        <v>1000</v>
      </c>
      <c r="S11" s="253">
        <v>1000</v>
      </c>
      <c r="T11" s="273">
        <v>0</v>
      </c>
      <c r="U11" s="273"/>
      <c r="V11" s="253">
        <v>0</v>
      </c>
      <c r="W11" s="253">
        <v>0</v>
      </c>
    </row>
    <row r="12" spans="1:23" ht="12.75" customHeight="1">
      <c r="A12" s="274"/>
      <c r="B12" s="274"/>
      <c r="C12" s="274"/>
      <c r="D12" s="272"/>
      <c r="E12" s="272"/>
      <c r="F12" s="272" t="s">
        <v>54</v>
      </c>
      <c r="G12" s="272"/>
      <c r="H12" s="253">
        <v>14021425</v>
      </c>
      <c r="I12" s="253">
        <v>6247806</v>
      </c>
      <c r="J12" s="253">
        <v>5797806</v>
      </c>
      <c r="K12" s="253">
        <v>2041</v>
      </c>
      <c r="L12" s="253">
        <v>5795765</v>
      </c>
      <c r="M12" s="253">
        <v>450000</v>
      </c>
      <c r="N12" s="253">
        <v>0</v>
      </c>
      <c r="O12" s="253">
        <v>0</v>
      </c>
      <c r="P12" s="253">
        <v>0</v>
      </c>
      <c r="Q12" s="253">
        <v>0</v>
      </c>
      <c r="R12" s="253">
        <v>7773619</v>
      </c>
      <c r="S12" s="253">
        <v>7773619</v>
      </c>
      <c r="T12" s="273">
        <v>1573695</v>
      </c>
      <c r="U12" s="273"/>
      <c r="V12" s="253">
        <v>0</v>
      </c>
      <c r="W12" s="253">
        <v>0</v>
      </c>
    </row>
    <row r="13" spans="1:23" ht="12.75" customHeight="1">
      <c r="A13" s="274" t="s">
        <v>36</v>
      </c>
      <c r="B13" s="274" t="s">
        <v>338</v>
      </c>
      <c r="C13" s="274" t="s">
        <v>36</v>
      </c>
      <c r="D13" s="272" t="s">
        <v>488</v>
      </c>
      <c r="E13" s="272"/>
      <c r="F13" s="272" t="s">
        <v>51</v>
      </c>
      <c r="G13" s="272"/>
      <c r="H13" s="253">
        <v>11004184</v>
      </c>
      <c r="I13" s="253">
        <v>3231565</v>
      </c>
      <c r="J13" s="253">
        <v>3231565</v>
      </c>
      <c r="K13" s="253">
        <v>0</v>
      </c>
      <c r="L13" s="253">
        <v>3231565</v>
      </c>
      <c r="M13" s="253">
        <v>0</v>
      </c>
      <c r="N13" s="253">
        <v>0</v>
      </c>
      <c r="O13" s="253">
        <v>0</v>
      </c>
      <c r="P13" s="253">
        <v>0</v>
      </c>
      <c r="Q13" s="253">
        <v>0</v>
      </c>
      <c r="R13" s="253">
        <v>7772619</v>
      </c>
      <c r="S13" s="253">
        <v>7772619</v>
      </c>
      <c r="T13" s="273">
        <v>1573695</v>
      </c>
      <c r="U13" s="273"/>
      <c r="V13" s="253">
        <v>0</v>
      </c>
      <c r="W13" s="253">
        <v>0</v>
      </c>
    </row>
    <row r="14" spans="1:23" ht="12.75" customHeight="1">
      <c r="A14" s="274"/>
      <c r="B14" s="274"/>
      <c r="C14" s="274"/>
      <c r="D14" s="272"/>
      <c r="E14" s="272"/>
      <c r="F14" s="272" t="s">
        <v>52</v>
      </c>
      <c r="G14" s="272"/>
      <c r="H14" s="253">
        <v>-1000</v>
      </c>
      <c r="I14" s="253">
        <v>-1000</v>
      </c>
      <c r="J14" s="253">
        <v>-1000</v>
      </c>
      <c r="K14" s="253">
        <v>0</v>
      </c>
      <c r="L14" s="253">
        <v>-1000</v>
      </c>
      <c r="M14" s="253">
        <v>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73">
        <v>0</v>
      </c>
      <c r="U14" s="273"/>
      <c r="V14" s="253">
        <v>0</v>
      </c>
      <c r="W14" s="253">
        <v>0</v>
      </c>
    </row>
    <row r="15" spans="1:23" ht="12.75" customHeight="1">
      <c r="A15" s="274"/>
      <c r="B15" s="274"/>
      <c r="C15" s="274"/>
      <c r="D15" s="272"/>
      <c r="E15" s="272"/>
      <c r="F15" s="272" t="s">
        <v>53</v>
      </c>
      <c r="G15" s="272"/>
      <c r="H15" s="253">
        <v>1000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1000</v>
      </c>
      <c r="S15" s="253">
        <v>1000</v>
      </c>
      <c r="T15" s="273">
        <v>0</v>
      </c>
      <c r="U15" s="273"/>
      <c r="V15" s="253">
        <v>0</v>
      </c>
      <c r="W15" s="253">
        <v>0</v>
      </c>
    </row>
    <row r="16" spans="1:23" ht="12.75" customHeight="1">
      <c r="A16" s="274"/>
      <c r="B16" s="274"/>
      <c r="C16" s="274"/>
      <c r="D16" s="272"/>
      <c r="E16" s="272"/>
      <c r="F16" s="272" t="s">
        <v>54</v>
      </c>
      <c r="G16" s="272"/>
      <c r="H16" s="253">
        <v>11004184</v>
      </c>
      <c r="I16" s="253">
        <v>3230565</v>
      </c>
      <c r="J16" s="253">
        <v>3230565</v>
      </c>
      <c r="K16" s="253">
        <v>0</v>
      </c>
      <c r="L16" s="253">
        <v>3230565</v>
      </c>
      <c r="M16" s="253">
        <v>0</v>
      </c>
      <c r="N16" s="253">
        <v>0</v>
      </c>
      <c r="O16" s="253">
        <v>0</v>
      </c>
      <c r="P16" s="253">
        <v>0</v>
      </c>
      <c r="Q16" s="253">
        <v>0</v>
      </c>
      <c r="R16" s="253">
        <v>7773619</v>
      </c>
      <c r="S16" s="253">
        <v>7773619</v>
      </c>
      <c r="T16" s="273">
        <v>1573695</v>
      </c>
      <c r="U16" s="273"/>
      <c r="V16" s="253">
        <v>0</v>
      </c>
      <c r="W16" s="253">
        <v>0</v>
      </c>
    </row>
    <row r="17" spans="1:23" ht="12.75" customHeight="1">
      <c r="A17" s="274" t="s">
        <v>10</v>
      </c>
      <c r="B17" s="274" t="s">
        <v>36</v>
      </c>
      <c r="C17" s="274" t="s">
        <v>36</v>
      </c>
      <c r="D17" s="272" t="s">
        <v>61</v>
      </c>
      <c r="E17" s="272"/>
      <c r="F17" s="272" t="s">
        <v>51</v>
      </c>
      <c r="G17" s="272"/>
      <c r="H17" s="253">
        <v>27006835.1</v>
      </c>
      <c r="I17" s="253">
        <v>354610.1</v>
      </c>
      <c r="J17" s="253">
        <v>323274</v>
      </c>
      <c r="K17" s="253">
        <v>58856</v>
      </c>
      <c r="L17" s="253">
        <v>264418</v>
      </c>
      <c r="M17" s="253">
        <v>0</v>
      </c>
      <c r="N17" s="253">
        <v>0</v>
      </c>
      <c r="O17" s="253">
        <v>31336.1</v>
      </c>
      <c r="P17" s="253">
        <v>0</v>
      </c>
      <c r="Q17" s="253">
        <v>0</v>
      </c>
      <c r="R17" s="253">
        <v>26652225</v>
      </c>
      <c r="S17" s="253">
        <v>26652225</v>
      </c>
      <c r="T17" s="273">
        <v>5883915</v>
      </c>
      <c r="U17" s="273"/>
      <c r="V17" s="253">
        <v>0</v>
      </c>
      <c r="W17" s="253">
        <v>0</v>
      </c>
    </row>
    <row r="18" spans="1:23" ht="12.75" customHeight="1">
      <c r="A18" s="274"/>
      <c r="B18" s="274"/>
      <c r="C18" s="274"/>
      <c r="D18" s="272"/>
      <c r="E18" s="272"/>
      <c r="F18" s="272" t="s">
        <v>52</v>
      </c>
      <c r="G18" s="272"/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73">
        <v>0</v>
      </c>
      <c r="U18" s="273"/>
      <c r="V18" s="253">
        <v>0</v>
      </c>
      <c r="W18" s="253">
        <v>0</v>
      </c>
    </row>
    <row r="19" spans="1:23" ht="12.75" customHeight="1">
      <c r="A19" s="274"/>
      <c r="B19" s="274"/>
      <c r="C19" s="274"/>
      <c r="D19" s="272"/>
      <c r="E19" s="272"/>
      <c r="F19" s="272" t="s">
        <v>53</v>
      </c>
      <c r="G19" s="272"/>
      <c r="H19" s="253">
        <v>60000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60000</v>
      </c>
      <c r="S19" s="253">
        <v>60000</v>
      </c>
      <c r="T19" s="273">
        <v>60000</v>
      </c>
      <c r="U19" s="273"/>
      <c r="V19" s="253">
        <v>0</v>
      </c>
      <c r="W19" s="253">
        <v>0</v>
      </c>
    </row>
    <row r="20" spans="1:23" ht="12.75" customHeight="1">
      <c r="A20" s="274"/>
      <c r="B20" s="274"/>
      <c r="C20" s="274"/>
      <c r="D20" s="272"/>
      <c r="E20" s="272"/>
      <c r="F20" s="272" t="s">
        <v>54</v>
      </c>
      <c r="G20" s="272"/>
      <c r="H20" s="253">
        <v>27066835.1</v>
      </c>
      <c r="I20" s="253">
        <v>354610.1</v>
      </c>
      <c r="J20" s="253">
        <v>323274</v>
      </c>
      <c r="K20" s="253">
        <v>58856</v>
      </c>
      <c r="L20" s="253">
        <v>264418</v>
      </c>
      <c r="M20" s="253">
        <v>0</v>
      </c>
      <c r="N20" s="253">
        <v>0</v>
      </c>
      <c r="O20" s="253">
        <v>31336.1</v>
      </c>
      <c r="P20" s="253">
        <v>0</v>
      </c>
      <c r="Q20" s="253">
        <v>0</v>
      </c>
      <c r="R20" s="253">
        <v>26712225</v>
      </c>
      <c r="S20" s="253">
        <v>26712225</v>
      </c>
      <c r="T20" s="273">
        <v>5943915</v>
      </c>
      <c r="U20" s="273"/>
      <c r="V20" s="253">
        <v>0</v>
      </c>
      <c r="W20" s="253">
        <v>0</v>
      </c>
    </row>
    <row r="21" spans="1:23" ht="12.75" customHeight="1">
      <c r="A21" s="274" t="s">
        <v>36</v>
      </c>
      <c r="B21" s="274" t="s">
        <v>62</v>
      </c>
      <c r="C21" s="274" t="s">
        <v>36</v>
      </c>
      <c r="D21" s="272" t="s">
        <v>63</v>
      </c>
      <c r="E21" s="272"/>
      <c r="F21" s="272" t="s">
        <v>51</v>
      </c>
      <c r="G21" s="272"/>
      <c r="H21" s="253">
        <v>27006835.1</v>
      </c>
      <c r="I21" s="253">
        <v>354610.1</v>
      </c>
      <c r="J21" s="253">
        <v>323274</v>
      </c>
      <c r="K21" s="253">
        <v>58856</v>
      </c>
      <c r="L21" s="253">
        <v>264418</v>
      </c>
      <c r="M21" s="253">
        <v>0</v>
      </c>
      <c r="N21" s="253">
        <v>0</v>
      </c>
      <c r="O21" s="253">
        <v>31336.1</v>
      </c>
      <c r="P21" s="253">
        <v>0</v>
      </c>
      <c r="Q21" s="253">
        <v>0</v>
      </c>
      <c r="R21" s="253">
        <v>26652225</v>
      </c>
      <c r="S21" s="253">
        <v>26652225</v>
      </c>
      <c r="T21" s="273">
        <v>5883915</v>
      </c>
      <c r="U21" s="273"/>
      <c r="V21" s="253">
        <v>0</v>
      </c>
      <c r="W21" s="253">
        <v>0</v>
      </c>
    </row>
    <row r="22" spans="1:23" ht="12.75" customHeight="1">
      <c r="A22" s="274"/>
      <c r="B22" s="274"/>
      <c r="C22" s="274"/>
      <c r="D22" s="272"/>
      <c r="E22" s="272"/>
      <c r="F22" s="272" t="s">
        <v>52</v>
      </c>
      <c r="G22" s="272"/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253">
        <v>0</v>
      </c>
      <c r="N22" s="253">
        <v>0</v>
      </c>
      <c r="O22" s="253">
        <v>0</v>
      </c>
      <c r="P22" s="253">
        <v>0</v>
      </c>
      <c r="Q22" s="253">
        <v>0</v>
      </c>
      <c r="R22" s="253">
        <v>0</v>
      </c>
      <c r="S22" s="253">
        <v>0</v>
      </c>
      <c r="T22" s="273">
        <v>0</v>
      </c>
      <c r="U22" s="273"/>
      <c r="V22" s="253">
        <v>0</v>
      </c>
      <c r="W22" s="253">
        <v>0</v>
      </c>
    </row>
    <row r="23" spans="1:23" ht="12.75" customHeight="1">
      <c r="A23" s="274"/>
      <c r="B23" s="274"/>
      <c r="C23" s="274"/>
      <c r="D23" s="272"/>
      <c r="E23" s="272"/>
      <c r="F23" s="272" t="s">
        <v>53</v>
      </c>
      <c r="G23" s="272"/>
      <c r="H23" s="253">
        <v>60000</v>
      </c>
      <c r="I23" s="253">
        <v>0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53">
        <v>0</v>
      </c>
      <c r="Q23" s="253">
        <v>0</v>
      </c>
      <c r="R23" s="253">
        <v>60000</v>
      </c>
      <c r="S23" s="253">
        <v>60000</v>
      </c>
      <c r="T23" s="273">
        <v>60000</v>
      </c>
      <c r="U23" s="273"/>
      <c r="V23" s="253">
        <v>0</v>
      </c>
      <c r="W23" s="253">
        <v>0</v>
      </c>
    </row>
    <row r="24" spans="1:23" ht="12.75" customHeight="1">
      <c r="A24" s="274"/>
      <c r="B24" s="274"/>
      <c r="C24" s="274"/>
      <c r="D24" s="272"/>
      <c r="E24" s="272"/>
      <c r="F24" s="272" t="s">
        <v>54</v>
      </c>
      <c r="G24" s="272"/>
      <c r="H24" s="253">
        <v>27066835.1</v>
      </c>
      <c r="I24" s="253">
        <v>354610.1</v>
      </c>
      <c r="J24" s="253">
        <v>323274</v>
      </c>
      <c r="K24" s="253">
        <v>58856</v>
      </c>
      <c r="L24" s="253">
        <v>264418</v>
      </c>
      <c r="M24" s="253">
        <v>0</v>
      </c>
      <c r="N24" s="253">
        <v>0</v>
      </c>
      <c r="O24" s="253">
        <v>31336.1</v>
      </c>
      <c r="P24" s="253">
        <v>0</v>
      </c>
      <c r="Q24" s="253">
        <v>0</v>
      </c>
      <c r="R24" s="253">
        <v>26712225</v>
      </c>
      <c r="S24" s="253">
        <v>26712225</v>
      </c>
      <c r="T24" s="273">
        <v>5943915</v>
      </c>
      <c r="U24" s="273"/>
      <c r="V24" s="253">
        <v>0</v>
      </c>
      <c r="W24" s="253">
        <v>0</v>
      </c>
    </row>
    <row r="25" spans="1:23" ht="12.75" customHeight="1">
      <c r="A25" s="274" t="s">
        <v>216</v>
      </c>
      <c r="B25" s="274" t="s">
        <v>36</v>
      </c>
      <c r="C25" s="274" t="s">
        <v>36</v>
      </c>
      <c r="D25" s="272" t="s">
        <v>217</v>
      </c>
      <c r="E25" s="272"/>
      <c r="F25" s="272" t="s">
        <v>51</v>
      </c>
      <c r="G25" s="272"/>
      <c r="H25" s="253">
        <v>17678575</v>
      </c>
      <c r="I25" s="253">
        <v>15553662</v>
      </c>
      <c r="J25" s="253">
        <v>15006662</v>
      </c>
      <c r="K25" s="253">
        <v>11203283</v>
      </c>
      <c r="L25" s="253">
        <v>3803379</v>
      </c>
      <c r="M25" s="253">
        <v>0</v>
      </c>
      <c r="N25" s="253">
        <v>547000</v>
      </c>
      <c r="O25" s="253">
        <v>0</v>
      </c>
      <c r="P25" s="253">
        <v>0</v>
      </c>
      <c r="Q25" s="253">
        <v>0</v>
      </c>
      <c r="R25" s="253">
        <v>2124913</v>
      </c>
      <c r="S25" s="253">
        <v>2124913</v>
      </c>
      <c r="T25" s="273">
        <v>0</v>
      </c>
      <c r="U25" s="273"/>
      <c r="V25" s="253">
        <v>0</v>
      </c>
      <c r="W25" s="253">
        <v>0</v>
      </c>
    </row>
    <row r="26" spans="1:23" ht="12.75" customHeight="1">
      <c r="A26" s="274"/>
      <c r="B26" s="274"/>
      <c r="C26" s="274"/>
      <c r="D26" s="272"/>
      <c r="E26" s="272"/>
      <c r="F26" s="272" t="s">
        <v>52</v>
      </c>
      <c r="G26" s="272"/>
      <c r="H26" s="253">
        <v>0</v>
      </c>
      <c r="I26" s="253">
        <v>0</v>
      </c>
      <c r="J26" s="253">
        <v>0</v>
      </c>
      <c r="K26" s="253">
        <v>0</v>
      </c>
      <c r="L26" s="253">
        <v>0</v>
      </c>
      <c r="M26" s="253">
        <v>0</v>
      </c>
      <c r="N26" s="253">
        <v>0</v>
      </c>
      <c r="O26" s="253">
        <v>0</v>
      </c>
      <c r="P26" s="253">
        <v>0</v>
      </c>
      <c r="Q26" s="253">
        <v>0</v>
      </c>
      <c r="R26" s="253">
        <v>0</v>
      </c>
      <c r="S26" s="253">
        <v>0</v>
      </c>
      <c r="T26" s="273">
        <v>0</v>
      </c>
      <c r="U26" s="273"/>
      <c r="V26" s="253">
        <v>0</v>
      </c>
      <c r="W26" s="253">
        <v>0</v>
      </c>
    </row>
    <row r="27" spans="1:23" ht="12.75" customHeight="1">
      <c r="A27" s="274"/>
      <c r="B27" s="274"/>
      <c r="C27" s="274"/>
      <c r="D27" s="272"/>
      <c r="E27" s="272"/>
      <c r="F27" s="272" t="s">
        <v>53</v>
      </c>
      <c r="G27" s="272"/>
      <c r="H27" s="253">
        <v>2500000</v>
      </c>
      <c r="I27" s="253">
        <v>60000</v>
      </c>
      <c r="J27" s="253">
        <v>60000</v>
      </c>
      <c r="K27" s="253">
        <v>0</v>
      </c>
      <c r="L27" s="253">
        <v>60000</v>
      </c>
      <c r="M27" s="253">
        <v>0</v>
      </c>
      <c r="N27" s="253">
        <v>0</v>
      </c>
      <c r="O27" s="253">
        <v>0</v>
      </c>
      <c r="P27" s="253">
        <v>0</v>
      </c>
      <c r="Q27" s="253">
        <v>0</v>
      </c>
      <c r="R27" s="253">
        <v>2440000</v>
      </c>
      <c r="S27" s="253">
        <v>2440000</v>
      </c>
      <c r="T27" s="273">
        <v>0</v>
      </c>
      <c r="U27" s="273"/>
      <c r="V27" s="253">
        <v>0</v>
      </c>
      <c r="W27" s="253">
        <v>0</v>
      </c>
    </row>
    <row r="28" spans="1:23" ht="12.75" customHeight="1">
      <c r="A28" s="274"/>
      <c r="B28" s="274"/>
      <c r="C28" s="274"/>
      <c r="D28" s="272"/>
      <c r="E28" s="272"/>
      <c r="F28" s="272" t="s">
        <v>54</v>
      </c>
      <c r="G28" s="272"/>
      <c r="H28" s="253">
        <v>20178575</v>
      </c>
      <c r="I28" s="253">
        <v>15613662</v>
      </c>
      <c r="J28" s="253">
        <v>15066662</v>
      </c>
      <c r="K28" s="253">
        <v>11203283</v>
      </c>
      <c r="L28" s="253">
        <v>3863379</v>
      </c>
      <c r="M28" s="253">
        <v>0</v>
      </c>
      <c r="N28" s="253">
        <v>547000</v>
      </c>
      <c r="O28" s="253">
        <v>0</v>
      </c>
      <c r="P28" s="253">
        <v>0</v>
      </c>
      <c r="Q28" s="253">
        <v>0</v>
      </c>
      <c r="R28" s="253">
        <v>4564913</v>
      </c>
      <c r="S28" s="253">
        <v>4564913</v>
      </c>
      <c r="T28" s="273">
        <v>0</v>
      </c>
      <c r="U28" s="273"/>
      <c r="V28" s="253">
        <v>0</v>
      </c>
      <c r="W28" s="253">
        <v>0</v>
      </c>
    </row>
    <row r="29" spans="1:23" ht="12.75" customHeight="1">
      <c r="A29" s="274" t="s">
        <v>36</v>
      </c>
      <c r="B29" s="274" t="s">
        <v>218</v>
      </c>
      <c r="C29" s="274" t="s">
        <v>36</v>
      </c>
      <c r="D29" s="272" t="s">
        <v>219</v>
      </c>
      <c r="E29" s="272"/>
      <c r="F29" s="272" t="s">
        <v>51</v>
      </c>
      <c r="G29" s="272"/>
      <c r="H29" s="253">
        <v>15623050</v>
      </c>
      <c r="I29" s="253">
        <v>13498137</v>
      </c>
      <c r="J29" s="253">
        <v>13451137</v>
      </c>
      <c r="K29" s="253">
        <v>11203283</v>
      </c>
      <c r="L29" s="253">
        <v>2247854</v>
      </c>
      <c r="M29" s="253">
        <v>0</v>
      </c>
      <c r="N29" s="253">
        <v>47000</v>
      </c>
      <c r="O29" s="253">
        <v>0</v>
      </c>
      <c r="P29" s="253">
        <v>0</v>
      </c>
      <c r="Q29" s="253">
        <v>0</v>
      </c>
      <c r="R29" s="253">
        <v>2124913</v>
      </c>
      <c r="S29" s="253">
        <v>2124913</v>
      </c>
      <c r="T29" s="273">
        <v>0</v>
      </c>
      <c r="U29" s="273"/>
      <c r="V29" s="253">
        <v>0</v>
      </c>
      <c r="W29" s="253">
        <v>0</v>
      </c>
    </row>
    <row r="30" spans="1:23" ht="12.75" customHeight="1">
      <c r="A30" s="274"/>
      <c r="B30" s="274"/>
      <c r="C30" s="274"/>
      <c r="D30" s="272"/>
      <c r="E30" s="272"/>
      <c r="F30" s="272" t="s">
        <v>52</v>
      </c>
      <c r="G30" s="272"/>
      <c r="H30" s="253">
        <v>0</v>
      </c>
      <c r="I30" s="253">
        <v>0</v>
      </c>
      <c r="J30" s="253">
        <v>0</v>
      </c>
      <c r="K30" s="253">
        <v>0</v>
      </c>
      <c r="L30" s="253">
        <v>0</v>
      </c>
      <c r="M30" s="253">
        <v>0</v>
      </c>
      <c r="N30" s="253">
        <v>0</v>
      </c>
      <c r="O30" s="253">
        <v>0</v>
      </c>
      <c r="P30" s="253">
        <v>0</v>
      </c>
      <c r="Q30" s="253">
        <v>0</v>
      </c>
      <c r="R30" s="253">
        <v>0</v>
      </c>
      <c r="S30" s="253">
        <v>0</v>
      </c>
      <c r="T30" s="273">
        <v>0</v>
      </c>
      <c r="U30" s="273"/>
      <c r="V30" s="253">
        <v>0</v>
      </c>
      <c r="W30" s="253">
        <v>0</v>
      </c>
    </row>
    <row r="31" spans="1:23" ht="12.75" customHeight="1">
      <c r="A31" s="274"/>
      <c r="B31" s="274"/>
      <c r="C31" s="274"/>
      <c r="D31" s="272"/>
      <c r="E31" s="272"/>
      <c r="F31" s="272" t="s">
        <v>53</v>
      </c>
      <c r="G31" s="272"/>
      <c r="H31" s="253">
        <v>2500000</v>
      </c>
      <c r="I31" s="253">
        <v>60000</v>
      </c>
      <c r="J31" s="253">
        <v>60000</v>
      </c>
      <c r="K31" s="253">
        <v>0</v>
      </c>
      <c r="L31" s="253">
        <v>60000</v>
      </c>
      <c r="M31" s="253">
        <v>0</v>
      </c>
      <c r="N31" s="253">
        <v>0</v>
      </c>
      <c r="O31" s="253">
        <v>0</v>
      </c>
      <c r="P31" s="253">
        <v>0</v>
      </c>
      <c r="Q31" s="253">
        <v>0</v>
      </c>
      <c r="R31" s="253">
        <v>2440000</v>
      </c>
      <c r="S31" s="253">
        <v>2440000</v>
      </c>
      <c r="T31" s="273">
        <v>0</v>
      </c>
      <c r="U31" s="273"/>
      <c r="V31" s="253">
        <v>0</v>
      </c>
      <c r="W31" s="253">
        <v>0</v>
      </c>
    </row>
    <row r="32" spans="1:23" ht="12.75" customHeight="1">
      <c r="A32" s="274"/>
      <c r="B32" s="274"/>
      <c r="C32" s="274"/>
      <c r="D32" s="272"/>
      <c r="E32" s="272"/>
      <c r="F32" s="272" t="s">
        <v>54</v>
      </c>
      <c r="G32" s="272"/>
      <c r="H32" s="253">
        <v>18123050</v>
      </c>
      <c r="I32" s="253">
        <v>13558137</v>
      </c>
      <c r="J32" s="253">
        <v>13511137</v>
      </c>
      <c r="K32" s="253">
        <v>11203283</v>
      </c>
      <c r="L32" s="253">
        <v>2307854</v>
      </c>
      <c r="M32" s="253">
        <v>0</v>
      </c>
      <c r="N32" s="253">
        <v>47000</v>
      </c>
      <c r="O32" s="253">
        <v>0</v>
      </c>
      <c r="P32" s="253">
        <v>0</v>
      </c>
      <c r="Q32" s="253">
        <v>0</v>
      </c>
      <c r="R32" s="253">
        <v>4564913</v>
      </c>
      <c r="S32" s="253">
        <v>4564913</v>
      </c>
      <c r="T32" s="273">
        <v>0</v>
      </c>
      <c r="U32" s="273"/>
      <c r="V32" s="253">
        <v>0</v>
      </c>
      <c r="W32" s="253">
        <v>0</v>
      </c>
    </row>
    <row r="33" spans="1:23" ht="12.75" customHeight="1">
      <c r="A33" s="274" t="s">
        <v>454</v>
      </c>
      <c r="B33" s="274" t="s">
        <v>36</v>
      </c>
      <c r="C33" s="274" t="s">
        <v>36</v>
      </c>
      <c r="D33" s="272" t="s">
        <v>455</v>
      </c>
      <c r="E33" s="272"/>
      <c r="F33" s="272" t="s">
        <v>51</v>
      </c>
      <c r="G33" s="272"/>
      <c r="H33" s="253">
        <v>5903907</v>
      </c>
      <c r="I33" s="253">
        <v>5843907</v>
      </c>
      <c r="J33" s="253">
        <v>5649307</v>
      </c>
      <c r="K33" s="253">
        <v>5104134</v>
      </c>
      <c r="L33" s="253">
        <v>545173</v>
      </c>
      <c r="M33" s="253">
        <v>0</v>
      </c>
      <c r="N33" s="253">
        <v>194600</v>
      </c>
      <c r="O33" s="253">
        <v>0</v>
      </c>
      <c r="P33" s="253">
        <v>0</v>
      </c>
      <c r="Q33" s="253">
        <v>0</v>
      </c>
      <c r="R33" s="253">
        <v>60000</v>
      </c>
      <c r="S33" s="253">
        <v>60000</v>
      </c>
      <c r="T33" s="273">
        <v>0</v>
      </c>
      <c r="U33" s="273"/>
      <c r="V33" s="253">
        <v>0</v>
      </c>
      <c r="W33" s="253">
        <v>0</v>
      </c>
    </row>
    <row r="34" spans="1:23" ht="12.75" customHeight="1">
      <c r="A34" s="274"/>
      <c r="B34" s="274"/>
      <c r="C34" s="274"/>
      <c r="D34" s="272"/>
      <c r="E34" s="272"/>
      <c r="F34" s="272" t="s">
        <v>52</v>
      </c>
      <c r="G34" s="272"/>
      <c r="H34" s="253">
        <v>-40000</v>
      </c>
      <c r="I34" s="253">
        <v>-40000</v>
      </c>
      <c r="J34" s="253">
        <v>-40000</v>
      </c>
      <c r="K34" s="253">
        <v>-40000</v>
      </c>
      <c r="L34" s="253">
        <v>0</v>
      </c>
      <c r="M34" s="253">
        <v>0</v>
      </c>
      <c r="N34" s="253">
        <v>0</v>
      </c>
      <c r="O34" s="253">
        <v>0</v>
      </c>
      <c r="P34" s="253">
        <v>0</v>
      </c>
      <c r="Q34" s="253">
        <v>0</v>
      </c>
      <c r="R34" s="253">
        <v>0</v>
      </c>
      <c r="S34" s="253">
        <v>0</v>
      </c>
      <c r="T34" s="273">
        <v>0</v>
      </c>
      <c r="U34" s="273"/>
      <c r="V34" s="253">
        <v>0</v>
      </c>
      <c r="W34" s="253">
        <v>0</v>
      </c>
    </row>
    <row r="35" spans="1:23" ht="12.75" customHeight="1">
      <c r="A35" s="274"/>
      <c r="B35" s="274"/>
      <c r="C35" s="274"/>
      <c r="D35" s="272"/>
      <c r="E35" s="272"/>
      <c r="F35" s="272" t="s">
        <v>53</v>
      </c>
      <c r="G35" s="272"/>
      <c r="H35" s="253">
        <v>40000</v>
      </c>
      <c r="I35" s="253">
        <v>40000</v>
      </c>
      <c r="J35" s="253">
        <v>40000</v>
      </c>
      <c r="K35" s="253">
        <v>0</v>
      </c>
      <c r="L35" s="253">
        <v>40000</v>
      </c>
      <c r="M35" s="253">
        <v>0</v>
      </c>
      <c r="N35" s="253">
        <v>0</v>
      </c>
      <c r="O35" s="253">
        <v>0</v>
      </c>
      <c r="P35" s="253">
        <v>0</v>
      </c>
      <c r="Q35" s="253">
        <v>0</v>
      </c>
      <c r="R35" s="253">
        <v>0</v>
      </c>
      <c r="S35" s="253">
        <v>0</v>
      </c>
      <c r="T35" s="273">
        <v>0</v>
      </c>
      <c r="U35" s="273"/>
      <c r="V35" s="253">
        <v>0</v>
      </c>
      <c r="W35" s="253">
        <v>0</v>
      </c>
    </row>
    <row r="36" spans="1:23" ht="12.75" customHeight="1">
      <c r="A36" s="274"/>
      <c r="B36" s="274"/>
      <c r="C36" s="274"/>
      <c r="D36" s="272"/>
      <c r="E36" s="272"/>
      <c r="F36" s="272" t="s">
        <v>54</v>
      </c>
      <c r="G36" s="272"/>
      <c r="H36" s="253">
        <v>5903907</v>
      </c>
      <c r="I36" s="253">
        <v>5843907</v>
      </c>
      <c r="J36" s="253">
        <v>5649307</v>
      </c>
      <c r="K36" s="253">
        <v>5064134</v>
      </c>
      <c r="L36" s="253">
        <v>585173</v>
      </c>
      <c r="M36" s="253">
        <v>0</v>
      </c>
      <c r="N36" s="253">
        <v>194600</v>
      </c>
      <c r="O36" s="253">
        <v>0</v>
      </c>
      <c r="P36" s="253">
        <v>0</v>
      </c>
      <c r="Q36" s="253">
        <v>0</v>
      </c>
      <c r="R36" s="253">
        <v>60000</v>
      </c>
      <c r="S36" s="253">
        <v>60000</v>
      </c>
      <c r="T36" s="273">
        <v>0</v>
      </c>
      <c r="U36" s="273"/>
      <c r="V36" s="253">
        <v>0</v>
      </c>
      <c r="W36" s="253">
        <v>0</v>
      </c>
    </row>
    <row r="37" spans="1:23" ht="12.75" customHeight="1">
      <c r="A37" s="274" t="s">
        <v>36</v>
      </c>
      <c r="B37" s="274" t="s">
        <v>456</v>
      </c>
      <c r="C37" s="274" t="s">
        <v>36</v>
      </c>
      <c r="D37" s="272" t="s">
        <v>457</v>
      </c>
      <c r="E37" s="272"/>
      <c r="F37" s="272" t="s">
        <v>51</v>
      </c>
      <c r="G37" s="272"/>
      <c r="H37" s="253">
        <v>5608907</v>
      </c>
      <c r="I37" s="253">
        <v>5608907</v>
      </c>
      <c r="J37" s="253">
        <v>5424307</v>
      </c>
      <c r="K37" s="253">
        <v>5104134</v>
      </c>
      <c r="L37" s="253">
        <v>320173</v>
      </c>
      <c r="M37" s="253">
        <v>0</v>
      </c>
      <c r="N37" s="253">
        <v>184600</v>
      </c>
      <c r="O37" s="253">
        <v>0</v>
      </c>
      <c r="P37" s="253">
        <v>0</v>
      </c>
      <c r="Q37" s="253">
        <v>0</v>
      </c>
      <c r="R37" s="253">
        <v>0</v>
      </c>
      <c r="S37" s="253">
        <v>0</v>
      </c>
      <c r="T37" s="273">
        <v>0</v>
      </c>
      <c r="U37" s="273"/>
      <c r="V37" s="253">
        <v>0</v>
      </c>
      <c r="W37" s="253">
        <v>0</v>
      </c>
    </row>
    <row r="38" spans="1:23" ht="8.25" customHeight="1">
      <c r="A38" s="274"/>
      <c r="B38" s="274"/>
      <c r="C38" s="274"/>
      <c r="D38" s="272"/>
      <c r="E38" s="272"/>
      <c r="F38" s="272" t="s">
        <v>52</v>
      </c>
      <c r="G38" s="272"/>
      <c r="H38" s="253">
        <v>-40000</v>
      </c>
      <c r="I38" s="253">
        <v>-40000</v>
      </c>
      <c r="J38" s="253">
        <v>-40000</v>
      </c>
      <c r="K38" s="253">
        <v>-40000</v>
      </c>
      <c r="L38" s="253">
        <v>0</v>
      </c>
      <c r="M38" s="253">
        <v>0</v>
      </c>
      <c r="N38" s="253">
        <v>0</v>
      </c>
      <c r="O38" s="253">
        <v>0</v>
      </c>
      <c r="P38" s="253">
        <v>0</v>
      </c>
      <c r="Q38" s="253">
        <v>0</v>
      </c>
      <c r="R38" s="253">
        <v>0</v>
      </c>
      <c r="S38" s="253">
        <v>0</v>
      </c>
      <c r="T38" s="273">
        <v>0</v>
      </c>
      <c r="U38" s="273"/>
      <c r="V38" s="253">
        <v>0</v>
      </c>
      <c r="W38" s="253">
        <v>0</v>
      </c>
    </row>
    <row r="39" spans="1:23" ht="12" customHeight="1">
      <c r="A39" s="274"/>
      <c r="B39" s="274"/>
      <c r="C39" s="274"/>
      <c r="D39" s="272"/>
      <c r="E39" s="272"/>
      <c r="F39" s="272" t="s">
        <v>53</v>
      </c>
      <c r="G39" s="272"/>
      <c r="H39" s="253">
        <v>40000</v>
      </c>
      <c r="I39" s="253">
        <v>40000</v>
      </c>
      <c r="J39" s="253">
        <v>40000</v>
      </c>
      <c r="K39" s="253">
        <v>0</v>
      </c>
      <c r="L39" s="253">
        <v>40000</v>
      </c>
      <c r="M39" s="253">
        <v>0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53">
        <v>0</v>
      </c>
      <c r="T39" s="273">
        <v>0</v>
      </c>
      <c r="U39" s="273"/>
      <c r="V39" s="253">
        <v>0</v>
      </c>
      <c r="W39" s="253">
        <v>0</v>
      </c>
    </row>
    <row r="40" spans="1:23" ht="14.25" customHeight="1">
      <c r="A40" s="274"/>
      <c r="B40" s="274"/>
      <c r="C40" s="274"/>
      <c r="D40" s="272"/>
      <c r="E40" s="272"/>
      <c r="F40" s="272" t="s">
        <v>54</v>
      </c>
      <c r="G40" s="272"/>
      <c r="H40" s="253">
        <v>5608907</v>
      </c>
      <c r="I40" s="253">
        <v>5608907</v>
      </c>
      <c r="J40" s="253">
        <v>5424307</v>
      </c>
      <c r="K40" s="253">
        <v>5064134</v>
      </c>
      <c r="L40" s="253">
        <v>360173</v>
      </c>
      <c r="M40" s="253">
        <v>0</v>
      </c>
      <c r="N40" s="253">
        <v>184600</v>
      </c>
      <c r="O40" s="253">
        <v>0</v>
      </c>
      <c r="P40" s="253">
        <v>0</v>
      </c>
      <c r="Q40" s="253">
        <v>0</v>
      </c>
      <c r="R40" s="253">
        <v>0</v>
      </c>
      <c r="S40" s="253">
        <v>0</v>
      </c>
      <c r="T40" s="273">
        <v>0</v>
      </c>
      <c r="U40" s="273"/>
      <c r="V40" s="253">
        <v>0</v>
      </c>
      <c r="W40" s="253">
        <v>0</v>
      </c>
    </row>
    <row r="41" spans="1:23" ht="11.25" customHeight="1">
      <c r="A41" s="274" t="s">
        <v>59</v>
      </c>
      <c r="B41" s="274" t="s">
        <v>36</v>
      </c>
      <c r="C41" s="274" t="s">
        <v>36</v>
      </c>
      <c r="D41" s="272" t="s">
        <v>58</v>
      </c>
      <c r="E41" s="272"/>
      <c r="F41" s="272" t="s">
        <v>51</v>
      </c>
      <c r="G41" s="272"/>
      <c r="H41" s="253">
        <v>31517897</v>
      </c>
      <c r="I41" s="253">
        <v>30977434</v>
      </c>
      <c r="J41" s="253">
        <v>27844535</v>
      </c>
      <c r="K41" s="253">
        <v>24615652</v>
      </c>
      <c r="L41" s="253">
        <v>3228883</v>
      </c>
      <c r="M41" s="253">
        <v>2555998</v>
      </c>
      <c r="N41" s="253">
        <v>576901</v>
      </c>
      <c r="O41" s="253">
        <v>0</v>
      </c>
      <c r="P41" s="253">
        <v>0</v>
      </c>
      <c r="Q41" s="253">
        <v>0</v>
      </c>
      <c r="R41" s="253">
        <v>540463</v>
      </c>
      <c r="S41" s="253">
        <v>540463</v>
      </c>
      <c r="T41" s="273">
        <v>0</v>
      </c>
      <c r="U41" s="273"/>
      <c r="V41" s="253">
        <v>0</v>
      </c>
      <c r="W41" s="253">
        <v>0</v>
      </c>
    </row>
    <row r="42" spans="1:23" ht="11.25" customHeight="1">
      <c r="A42" s="274"/>
      <c r="B42" s="274"/>
      <c r="C42" s="274"/>
      <c r="D42" s="272"/>
      <c r="E42" s="272"/>
      <c r="F42" s="272" t="s">
        <v>52</v>
      </c>
      <c r="G42" s="272"/>
      <c r="H42" s="253">
        <v>-17560</v>
      </c>
      <c r="I42" s="253">
        <v>-17560</v>
      </c>
      <c r="J42" s="253">
        <v>-17560</v>
      </c>
      <c r="K42" s="253">
        <v>-10600</v>
      </c>
      <c r="L42" s="253">
        <v>-6960</v>
      </c>
      <c r="M42" s="253">
        <v>0</v>
      </c>
      <c r="N42" s="253">
        <v>0</v>
      </c>
      <c r="O42" s="253">
        <v>0</v>
      </c>
      <c r="P42" s="253">
        <v>0</v>
      </c>
      <c r="Q42" s="253">
        <v>0</v>
      </c>
      <c r="R42" s="253">
        <v>0</v>
      </c>
      <c r="S42" s="253">
        <v>0</v>
      </c>
      <c r="T42" s="273">
        <v>0</v>
      </c>
      <c r="U42" s="273"/>
      <c r="V42" s="253">
        <v>0</v>
      </c>
      <c r="W42" s="253">
        <v>0</v>
      </c>
    </row>
    <row r="43" spans="1:23" ht="12" customHeight="1">
      <c r="A43" s="274"/>
      <c r="B43" s="274"/>
      <c r="C43" s="274"/>
      <c r="D43" s="272"/>
      <c r="E43" s="272"/>
      <c r="F43" s="272" t="s">
        <v>53</v>
      </c>
      <c r="G43" s="272"/>
      <c r="H43" s="253">
        <v>360469</v>
      </c>
      <c r="I43" s="253">
        <v>257489</v>
      </c>
      <c r="J43" s="253">
        <v>255720</v>
      </c>
      <c r="K43" s="253">
        <v>218004</v>
      </c>
      <c r="L43" s="253">
        <v>37716</v>
      </c>
      <c r="M43" s="253">
        <v>1769</v>
      </c>
      <c r="N43" s="253">
        <v>0</v>
      </c>
      <c r="O43" s="253">
        <v>0</v>
      </c>
      <c r="P43" s="253">
        <v>0</v>
      </c>
      <c r="Q43" s="253">
        <v>0</v>
      </c>
      <c r="R43" s="253">
        <v>102980</v>
      </c>
      <c r="S43" s="253">
        <v>102980</v>
      </c>
      <c r="T43" s="273">
        <v>0</v>
      </c>
      <c r="U43" s="273"/>
      <c r="V43" s="253">
        <v>0</v>
      </c>
      <c r="W43" s="253">
        <v>0</v>
      </c>
    </row>
    <row r="44" spans="1:23" ht="11.25" customHeight="1">
      <c r="A44" s="274"/>
      <c r="B44" s="274"/>
      <c r="C44" s="274"/>
      <c r="D44" s="272"/>
      <c r="E44" s="272"/>
      <c r="F44" s="272" t="s">
        <v>54</v>
      </c>
      <c r="G44" s="272"/>
      <c r="H44" s="253">
        <v>31860806</v>
      </c>
      <c r="I44" s="253">
        <v>31217363</v>
      </c>
      <c r="J44" s="253">
        <v>28082695</v>
      </c>
      <c r="K44" s="253">
        <v>24823056</v>
      </c>
      <c r="L44" s="253">
        <v>3259639</v>
      </c>
      <c r="M44" s="253">
        <v>2557767</v>
      </c>
      <c r="N44" s="253">
        <v>576901</v>
      </c>
      <c r="O44" s="253">
        <v>0</v>
      </c>
      <c r="P44" s="253">
        <v>0</v>
      </c>
      <c r="Q44" s="253">
        <v>0</v>
      </c>
      <c r="R44" s="253">
        <v>643443</v>
      </c>
      <c r="S44" s="253">
        <v>643443</v>
      </c>
      <c r="T44" s="273">
        <v>0</v>
      </c>
      <c r="U44" s="273"/>
      <c r="V44" s="253">
        <v>0</v>
      </c>
      <c r="W44" s="253">
        <v>0</v>
      </c>
    </row>
    <row r="45" spans="1:23" ht="13.5" customHeight="1">
      <c r="A45" s="274" t="s">
        <v>36</v>
      </c>
      <c r="B45" s="274" t="s">
        <v>458</v>
      </c>
      <c r="C45" s="274" t="s">
        <v>36</v>
      </c>
      <c r="D45" s="272" t="s">
        <v>459</v>
      </c>
      <c r="E45" s="272"/>
      <c r="F45" s="272" t="s">
        <v>51</v>
      </c>
      <c r="G45" s="272"/>
      <c r="H45" s="253">
        <v>4104770</v>
      </c>
      <c r="I45" s="253">
        <v>4104770</v>
      </c>
      <c r="J45" s="253">
        <v>3901149</v>
      </c>
      <c r="K45" s="253">
        <v>3723040</v>
      </c>
      <c r="L45" s="253">
        <v>178109</v>
      </c>
      <c r="M45" s="253">
        <v>0</v>
      </c>
      <c r="N45" s="253">
        <v>203621</v>
      </c>
      <c r="O45" s="253">
        <v>0</v>
      </c>
      <c r="P45" s="253">
        <v>0</v>
      </c>
      <c r="Q45" s="253">
        <v>0</v>
      </c>
      <c r="R45" s="253">
        <v>0</v>
      </c>
      <c r="S45" s="253">
        <v>0</v>
      </c>
      <c r="T45" s="273">
        <v>0</v>
      </c>
      <c r="U45" s="273"/>
      <c r="V45" s="253">
        <v>0</v>
      </c>
      <c r="W45" s="253">
        <v>0</v>
      </c>
    </row>
    <row r="46" spans="1:23" ht="8.25" customHeight="1">
      <c r="A46" s="274"/>
      <c r="B46" s="274"/>
      <c r="C46" s="274"/>
      <c r="D46" s="272"/>
      <c r="E46" s="272"/>
      <c r="F46" s="272" t="s">
        <v>52</v>
      </c>
      <c r="G46" s="272"/>
      <c r="H46" s="253">
        <v>0</v>
      </c>
      <c r="I46" s="253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3">
        <v>0</v>
      </c>
      <c r="Q46" s="253">
        <v>0</v>
      </c>
      <c r="R46" s="253">
        <v>0</v>
      </c>
      <c r="S46" s="253">
        <v>0</v>
      </c>
      <c r="T46" s="273">
        <v>0</v>
      </c>
      <c r="U46" s="273"/>
      <c r="V46" s="253">
        <v>0</v>
      </c>
      <c r="W46" s="253">
        <v>0</v>
      </c>
    </row>
    <row r="47" spans="1:23" ht="10.5" customHeight="1">
      <c r="A47" s="274"/>
      <c r="B47" s="274"/>
      <c r="C47" s="274"/>
      <c r="D47" s="272"/>
      <c r="E47" s="272"/>
      <c r="F47" s="272" t="s">
        <v>53</v>
      </c>
      <c r="G47" s="272"/>
      <c r="H47" s="253">
        <v>13577</v>
      </c>
      <c r="I47" s="253">
        <v>13577</v>
      </c>
      <c r="J47" s="253">
        <v>13577</v>
      </c>
      <c r="K47" s="253">
        <v>4700</v>
      </c>
      <c r="L47" s="253">
        <v>8877</v>
      </c>
      <c r="M47" s="253">
        <v>0</v>
      </c>
      <c r="N47" s="253">
        <v>0</v>
      </c>
      <c r="O47" s="253">
        <v>0</v>
      </c>
      <c r="P47" s="253">
        <v>0</v>
      </c>
      <c r="Q47" s="253">
        <v>0</v>
      </c>
      <c r="R47" s="253">
        <v>0</v>
      </c>
      <c r="S47" s="253">
        <v>0</v>
      </c>
      <c r="T47" s="273">
        <v>0</v>
      </c>
      <c r="U47" s="273"/>
      <c r="V47" s="253">
        <v>0</v>
      </c>
      <c r="W47" s="253">
        <v>0</v>
      </c>
    </row>
    <row r="48" spans="1:23" ht="16.5" customHeight="1">
      <c r="A48" s="274"/>
      <c r="B48" s="274"/>
      <c r="C48" s="274"/>
      <c r="D48" s="272"/>
      <c r="E48" s="272"/>
      <c r="F48" s="272" t="s">
        <v>54</v>
      </c>
      <c r="G48" s="272"/>
      <c r="H48" s="253">
        <v>4118347</v>
      </c>
      <c r="I48" s="253">
        <v>4118347</v>
      </c>
      <c r="J48" s="253">
        <v>3914726</v>
      </c>
      <c r="K48" s="253">
        <v>3727740</v>
      </c>
      <c r="L48" s="253">
        <v>186986</v>
      </c>
      <c r="M48" s="253">
        <v>0</v>
      </c>
      <c r="N48" s="253">
        <v>203621</v>
      </c>
      <c r="O48" s="253">
        <v>0</v>
      </c>
      <c r="P48" s="253">
        <v>0</v>
      </c>
      <c r="Q48" s="253">
        <v>0</v>
      </c>
      <c r="R48" s="253">
        <v>0</v>
      </c>
      <c r="S48" s="253">
        <v>0</v>
      </c>
      <c r="T48" s="273">
        <v>0</v>
      </c>
      <c r="U48" s="273"/>
      <c r="V48" s="253">
        <v>0</v>
      </c>
      <c r="W48" s="253">
        <v>0</v>
      </c>
    </row>
    <row r="49" spans="1:23" ht="12" customHeight="1">
      <c r="A49" s="274" t="s">
        <v>36</v>
      </c>
      <c r="B49" s="274" t="s">
        <v>460</v>
      </c>
      <c r="C49" s="274" t="s">
        <v>36</v>
      </c>
      <c r="D49" s="272" t="s">
        <v>461</v>
      </c>
      <c r="E49" s="272"/>
      <c r="F49" s="272" t="s">
        <v>51</v>
      </c>
      <c r="G49" s="272"/>
      <c r="H49" s="253">
        <v>652674</v>
      </c>
      <c r="I49" s="253">
        <v>652674</v>
      </c>
      <c r="J49" s="253">
        <v>617674</v>
      </c>
      <c r="K49" s="253">
        <v>567130</v>
      </c>
      <c r="L49" s="253">
        <v>50544</v>
      </c>
      <c r="M49" s="253">
        <v>0</v>
      </c>
      <c r="N49" s="253">
        <v>35000</v>
      </c>
      <c r="O49" s="253">
        <v>0</v>
      </c>
      <c r="P49" s="253">
        <v>0</v>
      </c>
      <c r="Q49" s="253">
        <v>0</v>
      </c>
      <c r="R49" s="253">
        <v>0</v>
      </c>
      <c r="S49" s="253">
        <v>0</v>
      </c>
      <c r="T49" s="273">
        <v>0</v>
      </c>
      <c r="U49" s="273"/>
      <c r="V49" s="253">
        <v>0</v>
      </c>
      <c r="W49" s="253">
        <v>0</v>
      </c>
    </row>
    <row r="50" spans="1:23" ht="12.75" customHeight="1">
      <c r="A50" s="274"/>
      <c r="B50" s="274"/>
      <c r="C50" s="274"/>
      <c r="D50" s="272"/>
      <c r="E50" s="272"/>
      <c r="F50" s="272" t="s">
        <v>52</v>
      </c>
      <c r="G50" s="272"/>
      <c r="H50" s="253">
        <v>0</v>
      </c>
      <c r="I50" s="253">
        <v>0</v>
      </c>
      <c r="J50" s="253">
        <v>0</v>
      </c>
      <c r="K50" s="253">
        <v>0</v>
      </c>
      <c r="L50" s="253">
        <v>0</v>
      </c>
      <c r="M50" s="253">
        <v>0</v>
      </c>
      <c r="N50" s="253">
        <v>0</v>
      </c>
      <c r="O50" s="253">
        <v>0</v>
      </c>
      <c r="P50" s="253">
        <v>0</v>
      </c>
      <c r="Q50" s="253">
        <v>0</v>
      </c>
      <c r="R50" s="253">
        <v>0</v>
      </c>
      <c r="S50" s="253">
        <v>0</v>
      </c>
      <c r="T50" s="273">
        <v>0</v>
      </c>
      <c r="U50" s="273"/>
      <c r="V50" s="253">
        <v>0</v>
      </c>
      <c r="W50" s="253">
        <v>0</v>
      </c>
    </row>
    <row r="51" spans="1:23" ht="12" customHeight="1">
      <c r="A51" s="274"/>
      <c r="B51" s="274"/>
      <c r="C51" s="274"/>
      <c r="D51" s="272"/>
      <c r="E51" s="272"/>
      <c r="F51" s="272" t="s">
        <v>53</v>
      </c>
      <c r="G51" s="272"/>
      <c r="H51" s="253">
        <v>2300</v>
      </c>
      <c r="I51" s="253">
        <v>2300</v>
      </c>
      <c r="J51" s="253">
        <v>2300</v>
      </c>
      <c r="K51" s="253">
        <v>0</v>
      </c>
      <c r="L51" s="253">
        <v>2300</v>
      </c>
      <c r="M51" s="253">
        <v>0</v>
      </c>
      <c r="N51" s="253">
        <v>0</v>
      </c>
      <c r="O51" s="253">
        <v>0</v>
      </c>
      <c r="P51" s="253">
        <v>0</v>
      </c>
      <c r="Q51" s="253">
        <v>0</v>
      </c>
      <c r="R51" s="253">
        <v>0</v>
      </c>
      <c r="S51" s="253">
        <v>0</v>
      </c>
      <c r="T51" s="273">
        <v>0</v>
      </c>
      <c r="U51" s="273"/>
      <c r="V51" s="253">
        <v>0</v>
      </c>
      <c r="W51" s="253">
        <v>0</v>
      </c>
    </row>
    <row r="52" spans="1:23" ht="14.25" customHeight="1">
      <c r="A52" s="274"/>
      <c r="B52" s="274"/>
      <c r="C52" s="274"/>
      <c r="D52" s="272"/>
      <c r="E52" s="272"/>
      <c r="F52" s="272" t="s">
        <v>54</v>
      </c>
      <c r="G52" s="272"/>
      <c r="H52" s="253">
        <v>654974</v>
      </c>
      <c r="I52" s="253">
        <v>654974</v>
      </c>
      <c r="J52" s="253">
        <v>619974</v>
      </c>
      <c r="K52" s="253">
        <v>567130</v>
      </c>
      <c r="L52" s="253">
        <v>52844</v>
      </c>
      <c r="M52" s="253">
        <v>0</v>
      </c>
      <c r="N52" s="253">
        <v>35000</v>
      </c>
      <c r="O52" s="253">
        <v>0</v>
      </c>
      <c r="P52" s="253">
        <v>0</v>
      </c>
      <c r="Q52" s="253">
        <v>0</v>
      </c>
      <c r="R52" s="253">
        <v>0</v>
      </c>
      <c r="S52" s="253">
        <v>0</v>
      </c>
      <c r="T52" s="273">
        <v>0</v>
      </c>
      <c r="U52" s="273"/>
      <c r="V52" s="253">
        <v>0</v>
      </c>
      <c r="W52" s="253">
        <v>0</v>
      </c>
    </row>
    <row r="53" spans="1:23" ht="14.25" customHeight="1">
      <c r="A53" s="274" t="s">
        <v>36</v>
      </c>
      <c r="B53" s="274" t="s">
        <v>392</v>
      </c>
      <c r="C53" s="274" t="s">
        <v>36</v>
      </c>
      <c r="D53" s="272" t="s">
        <v>393</v>
      </c>
      <c r="E53" s="272"/>
      <c r="F53" s="272" t="s">
        <v>51</v>
      </c>
      <c r="G53" s="272"/>
      <c r="H53" s="253">
        <v>12861420</v>
      </c>
      <c r="I53" s="253">
        <v>12861420</v>
      </c>
      <c r="J53" s="253">
        <v>11366922</v>
      </c>
      <c r="K53" s="253">
        <v>9928732</v>
      </c>
      <c r="L53" s="253">
        <v>1438190</v>
      </c>
      <c r="M53" s="253">
        <v>1391998</v>
      </c>
      <c r="N53" s="253">
        <v>102500</v>
      </c>
      <c r="O53" s="253">
        <v>0</v>
      </c>
      <c r="P53" s="253">
        <v>0</v>
      </c>
      <c r="Q53" s="253">
        <v>0</v>
      </c>
      <c r="R53" s="253">
        <v>0</v>
      </c>
      <c r="S53" s="253">
        <v>0</v>
      </c>
      <c r="T53" s="273">
        <v>0</v>
      </c>
      <c r="U53" s="273"/>
      <c r="V53" s="253">
        <v>0</v>
      </c>
      <c r="W53" s="253">
        <v>0</v>
      </c>
    </row>
    <row r="54" spans="1:23" ht="12.75" customHeight="1">
      <c r="A54" s="274"/>
      <c r="B54" s="274"/>
      <c r="C54" s="274"/>
      <c r="D54" s="272"/>
      <c r="E54" s="272"/>
      <c r="F54" s="272" t="s">
        <v>52</v>
      </c>
      <c r="G54" s="272"/>
      <c r="H54" s="253">
        <v>0</v>
      </c>
      <c r="I54" s="253">
        <v>0</v>
      </c>
      <c r="J54" s="253">
        <v>0</v>
      </c>
      <c r="K54" s="253">
        <v>0</v>
      </c>
      <c r="L54" s="253">
        <v>0</v>
      </c>
      <c r="M54" s="253">
        <v>0</v>
      </c>
      <c r="N54" s="253">
        <v>0</v>
      </c>
      <c r="O54" s="253">
        <v>0</v>
      </c>
      <c r="P54" s="253">
        <v>0</v>
      </c>
      <c r="Q54" s="253">
        <v>0</v>
      </c>
      <c r="R54" s="253">
        <v>0</v>
      </c>
      <c r="S54" s="253">
        <v>0</v>
      </c>
      <c r="T54" s="273">
        <v>0</v>
      </c>
      <c r="U54" s="273"/>
      <c r="V54" s="253">
        <v>0</v>
      </c>
      <c r="W54" s="253">
        <v>0</v>
      </c>
    </row>
    <row r="55" spans="1:23" ht="12" customHeight="1">
      <c r="A55" s="274"/>
      <c r="B55" s="274"/>
      <c r="C55" s="274"/>
      <c r="D55" s="272"/>
      <c r="E55" s="272"/>
      <c r="F55" s="272" t="s">
        <v>53</v>
      </c>
      <c r="G55" s="272"/>
      <c r="H55" s="253">
        <v>225985</v>
      </c>
      <c r="I55" s="253">
        <v>123005</v>
      </c>
      <c r="J55" s="253">
        <v>121236</v>
      </c>
      <c r="K55" s="253">
        <v>121236</v>
      </c>
      <c r="L55" s="253">
        <v>0</v>
      </c>
      <c r="M55" s="253">
        <v>1769</v>
      </c>
      <c r="N55" s="253">
        <v>0</v>
      </c>
      <c r="O55" s="253">
        <v>0</v>
      </c>
      <c r="P55" s="253">
        <v>0</v>
      </c>
      <c r="Q55" s="253">
        <v>0</v>
      </c>
      <c r="R55" s="253">
        <v>102980</v>
      </c>
      <c r="S55" s="253">
        <v>102980</v>
      </c>
      <c r="T55" s="273">
        <v>0</v>
      </c>
      <c r="U55" s="273"/>
      <c r="V55" s="253">
        <v>0</v>
      </c>
      <c r="W55" s="253">
        <v>0</v>
      </c>
    </row>
    <row r="56" spans="1:23" ht="12.75" customHeight="1">
      <c r="A56" s="274"/>
      <c r="B56" s="274"/>
      <c r="C56" s="274"/>
      <c r="D56" s="272"/>
      <c r="E56" s="272"/>
      <c r="F56" s="272" t="s">
        <v>54</v>
      </c>
      <c r="G56" s="272"/>
      <c r="H56" s="253">
        <v>13087405</v>
      </c>
      <c r="I56" s="253">
        <v>12984425</v>
      </c>
      <c r="J56" s="253">
        <v>11488158</v>
      </c>
      <c r="K56" s="253">
        <v>10049968</v>
      </c>
      <c r="L56" s="253">
        <v>1438190</v>
      </c>
      <c r="M56" s="253">
        <v>1393767</v>
      </c>
      <c r="N56" s="253">
        <v>102500</v>
      </c>
      <c r="O56" s="253">
        <v>0</v>
      </c>
      <c r="P56" s="253">
        <v>0</v>
      </c>
      <c r="Q56" s="253">
        <v>0</v>
      </c>
      <c r="R56" s="253">
        <v>102980</v>
      </c>
      <c r="S56" s="253">
        <v>102980</v>
      </c>
      <c r="T56" s="273">
        <v>0</v>
      </c>
      <c r="U56" s="273"/>
      <c r="V56" s="253">
        <v>0</v>
      </c>
      <c r="W56" s="253">
        <v>0</v>
      </c>
    </row>
    <row r="57" spans="1:23" ht="14.25" customHeight="1">
      <c r="A57" s="274" t="s">
        <v>36</v>
      </c>
      <c r="B57" s="274" t="s">
        <v>462</v>
      </c>
      <c r="C57" s="274" t="s">
        <v>36</v>
      </c>
      <c r="D57" s="272" t="s">
        <v>463</v>
      </c>
      <c r="E57" s="272"/>
      <c r="F57" s="272" t="s">
        <v>51</v>
      </c>
      <c r="G57" s="272"/>
      <c r="H57" s="253">
        <v>2029403</v>
      </c>
      <c r="I57" s="253">
        <v>2029403</v>
      </c>
      <c r="J57" s="253">
        <v>1983143</v>
      </c>
      <c r="K57" s="253">
        <v>1592140</v>
      </c>
      <c r="L57" s="253">
        <v>391003</v>
      </c>
      <c r="M57" s="253">
        <v>0</v>
      </c>
      <c r="N57" s="253">
        <v>46260</v>
      </c>
      <c r="O57" s="253">
        <v>0</v>
      </c>
      <c r="P57" s="253">
        <v>0</v>
      </c>
      <c r="Q57" s="253">
        <v>0</v>
      </c>
      <c r="R57" s="253">
        <v>0</v>
      </c>
      <c r="S57" s="253">
        <v>0</v>
      </c>
      <c r="T57" s="273">
        <v>0</v>
      </c>
      <c r="U57" s="273"/>
      <c r="V57" s="253">
        <v>0</v>
      </c>
      <c r="W57" s="253">
        <v>0</v>
      </c>
    </row>
    <row r="58" spans="1:23" ht="8.25" customHeight="1">
      <c r="A58" s="274"/>
      <c r="B58" s="274"/>
      <c r="C58" s="274"/>
      <c r="D58" s="272"/>
      <c r="E58" s="272"/>
      <c r="F58" s="272" t="s">
        <v>52</v>
      </c>
      <c r="G58" s="272"/>
      <c r="H58" s="253">
        <v>0</v>
      </c>
      <c r="I58" s="253">
        <v>0</v>
      </c>
      <c r="J58" s="253">
        <v>0</v>
      </c>
      <c r="K58" s="253">
        <v>0</v>
      </c>
      <c r="L58" s="253">
        <v>0</v>
      </c>
      <c r="M58" s="253">
        <v>0</v>
      </c>
      <c r="N58" s="253">
        <v>0</v>
      </c>
      <c r="O58" s="253">
        <v>0</v>
      </c>
      <c r="P58" s="253">
        <v>0</v>
      </c>
      <c r="Q58" s="253">
        <v>0</v>
      </c>
      <c r="R58" s="253">
        <v>0</v>
      </c>
      <c r="S58" s="253">
        <v>0</v>
      </c>
      <c r="T58" s="273">
        <v>0</v>
      </c>
      <c r="U58" s="273"/>
      <c r="V58" s="253">
        <v>0</v>
      </c>
      <c r="W58" s="253">
        <v>0</v>
      </c>
    </row>
    <row r="59" spans="1:23" ht="12" customHeight="1">
      <c r="A59" s="274"/>
      <c r="B59" s="274"/>
      <c r="C59" s="274"/>
      <c r="D59" s="272"/>
      <c r="E59" s="272"/>
      <c r="F59" s="272" t="s">
        <v>53</v>
      </c>
      <c r="G59" s="272"/>
      <c r="H59" s="253">
        <v>823</v>
      </c>
      <c r="I59" s="253">
        <v>823</v>
      </c>
      <c r="J59" s="253">
        <v>823</v>
      </c>
      <c r="K59" s="253">
        <v>0</v>
      </c>
      <c r="L59" s="253">
        <v>823</v>
      </c>
      <c r="M59" s="253">
        <v>0</v>
      </c>
      <c r="N59" s="253">
        <v>0</v>
      </c>
      <c r="O59" s="253">
        <v>0</v>
      </c>
      <c r="P59" s="253">
        <v>0</v>
      </c>
      <c r="Q59" s="253">
        <v>0</v>
      </c>
      <c r="R59" s="253">
        <v>0</v>
      </c>
      <c r="S59" s="253">
        <v>0</v>
      </c>
      <c r="T59" s="273">
        <v>0</v>
      </c>
      <c r="U59" s="273"/>
      <c r="V59" s="253">
        <v>0</v>
      </c>
      <c r="W59" s="253">
        <v>0</v>
      </c>
    </row>
    <row r="60" spans="1:23" ht="15" customHeight="1">
      <c r="A60" s="274"/>
      <c r="B60" s="274"/>
      <c r="C60" s="274"/>
      <c r="D60" s="272"/>
      <c r="E60" s="272"/>
      <c r="F60" s="272" t="s">
        <v>54</v>
      </c>
      <c r="G60" s="272"/>
      <c r="H60" s="253">
        <v>2030226</v>
      </c>
      <c r="I60" s="253">
        <v>2030226</v>
      </c>
      <c r="J60" s="253">
        <v>1983966</v>
      </c>
      <c r="K60" s="253">
        <v>1592140</v>
      </c>
      <c r="L60" s="253">
        <v>391826</v>
      </c>
      <c r="M60" s="253">
        <v>0</v>
      </c>
      <c r="N60" s="253">
        <v>46260</v>
      </c>
      <c r="O60" s="253">
        <v>0</v>
      </c>
      <c r="P60" s="253">
        <v>0</v>
      </c>
      <c r="Q60" s="253">
        <v>0</v>
      </c>
      <c r="R60" s="253">
        <v>0</v>
      </c>
      <c r="S60" s="253">
        <v>0</v>
      </c>
      <c r="T60" s="273">
        <v>0</v>
      </c>
      <c r="U60" s="273"/>
      <c r="V60" s="253">
        <v>0</v>
      </c>
      <c r="W60" s="253">
        <v>0</v>
      </c>
    </row>
    <row r="61" spans="1:23" ht="14.25" customHeight="1">
      <c r="A61" s="274" t="s">
        <v>36</v>
      </c>
      <c r="B61" s="274" t="s">
        <v>397</v>
      </c>
      <c r="C61" s="274" t="s">
        <v>36</v>
      </c>
      <c r="D61" s="272" t="s">
        <v>398</v>
      </c>
      <c r="E61" s="272"/>
      <c r="F61" s="272" t="s">
        <v>51</v>
      </c>
      <c r="G61" s="272"/>
      <c r="H61" s="253">
        <v>5687121</v>
      </c>
      <c r="I61" s="253">
        <v>5687121</v>
      </c>
      <c r="J61" s="253">
        <v>5589071</v>
      </c>
      <c r="K61" s="253">
        <v>5101050</v>
      </c>
      <c r="L61" s="253">
        <v>488021</v>
      </c>
      <c r="M61" s="253">
        <v>54000</v>
      </c>
      <c r="N61" s="253">
        <v>44050</v>
      </c>
      <c r="O61" s="253">
        <v>0</v>
      </c>
      <c r="P61" s="253">
        <v>0</v>
      </c>
      <c r="Q61" s="253">
        <v>0</v>
      </c>
      <c r="R61" s="253">
        <v>0</v>
      </c>
      <c r="S61" s="253">
        <v>0</v>
      </c>
      <c r="T61" s="273">
        <v>0</v>
      </c>
      <c r="U61" s="273"/>
      <c r="V61" s="253">
        <v>0</v>
      </c>
      <c r="W61" s="253">
        <v>0</v>
      </c>
    </row>
    <row r="62" spans="1:23" ht="12" customHeight="1">
      <c r="A62" s="274"/>
      <c r="B62" s="274"/>
      <c r="C62" s="274"/>
      <c r="D62" s="272"/>
      <c r="E62" s="272"/>
      <c r="F62" s="272" t="s">
        <v>52</v>
      </c>
      <c r="G62" s="272"/>
      <c r="H62" s="253">
        <v>0</v>
      </c>
      <c r="I62" s="253">
        <v>0</v>
      </c>
      <c r="J62" s="253">
        <v>0</v>
      </c>
      <c r="K62" s="253">
        <v>0</v>
      </c>
      <c r="L62" s="253">
        <v>0</v>
      </c>
      <c r="M62" s="253">
        <v>0</v>
      </c>
      <c r="N62" s="253">
        <v>0</v>
      </c>
      <c r="O62" s="253">
        <v>0</v>
      </c>
      <c r="P62" s="253">
        <v>0</v>
      </c>
      <c r="Q62" s="253">
        <v>0</v>
      </c>
      <c r="R62" s="253">
        <v>0</v>
      </c>
      <c r="S62" s="253">
        <v>0</v>
      </c>
      <c r="T62" s="273">
        <v>0</v>
      </c>
      <c r="U62" s="273"/>
      <c r="V62" s="253">
        <v>0</v>
      </c>
      <c r="W62" s="253">
        <v>0</v>
      </c>
    </row>
    <row r="63" spans="1:23" ht="18.75" customHeight="1">
      <c r="A63" s="274"/>
      <c r="B63" s="274"/>
      <c r="C63" s="274"/>
      <c r="D63" s="272"/>
      <c r="E63" s="272"/>
      <c r="F63" s="272" t="s">
        <v>53</v>
      </c>
      <c r="G63" s="272"/>
      <c r="H63" s="253">
        <v>49368</v>
      </c>
      <c r="I63" s="253">
        <v>49368</v>
      </c>
      <c r="J63" s="253">
        <v>49368</v>
      </c>
      <c r="K63" s="253">
        <v>49368</v>
      </c>
      <c r="L63" s="253">
        <v>0</v>
      </c>
      <c r="M63" s="253">
        <v>0</v>
      </c>
      <c r="N63" s="253">
        <v>0</v>
      </c>
      <c r="O63" s="253">
        <v>0</v>
      </c>
      <c r="P63" s="253">
        <v>0</v>
      </c>
      <c r="Q63" s="253">
        <v>0</v>
      </c>
      <c r="R63" s="253">
        <v>0</v>
      </c>
      <c r="S63" s="253">
        <v>0</v>
      </c>
      <c r="T63" s="273">
        <v>0</v>
      </c>
      <c r="U63" s="273"/>
      <c r="V63" s="253">
        <v>0</v>
      </c>
      <c r="W63" s="253">
        <v>0</v>
      </c>
    </row>
    <row r="64" spans="1:23" ht="13.5" customHeight="1">
      <c r="A64" s="274"/>
      <c r="B64" s="274"/>
      <c r="C64" s="274"/>
      <c r="D64" s="272"/>
      <c r="E64" s="272"/>
      <c r="F64" s="272" t="s">
        <v>54</v>
      </c>
      <c r="G64" s="272"/>
      <c r="H64" s="253">
        <v>5736489</v>
      </c>
      <c r="I64" s="253">
        <v>5736489</v>
      </c>
      <c r="J64" s="253">
        <v>5638439</v>
      </c>
      <c r="K64" s="253">
        <v>5150418</v>
      </c>
      <c r="L64" s="253">
        <v>488021</v>
      </c>
      <c r="M64" s="253">
        <v>54000</v>
      </c>
      <c r="N64" s="253">
        <v>44050</v>
      </c>
      <c r="O64" s="253">
        <v>0</v>
      </c>
      <c r="P64" s="253">
        <v>0</v>
      </c>
      <c r="Q64" s="253">
        <v>0</v>
      </c>
      <c r="R64" s="253">
        <v>0</v>
      </c>
      <c r="S64" s="253">
        <v>0</v>
      </c>
      <c r="T64" s="273">
        <v>0</v>
      </c>
      <c r="U64" s="273"/>
      <c r="V64" s="253">
        <v>0</v>
      </c>
      <c r="W64" s="253">
        <v>0</v>
      </c>
    </row>
    <row r="65" spans="1:23" ht="14.25" customHeight="1">
      <c r="A65" s="274" t="s">
        <v>36</v>
      </c>
      <c r="B65" s="274" t="s">
        <v>464</v>
      </c>
      <c r="C65" s="274" t="s">
        <v>36</v>
      </c>
      <c r="D65" s="272" t="s">
        <v>465</v>
      </c>
      <c r="E65" s="272"/>
      <c r="F65" s="272" t="s">
        <v>51</v>
      </c>
      <c r="G65" s="272"/>
      <c r="H65" s="253">
        <v>2673635</v>
      </c>
      <c r="I65" s="253">
        <v>2673635</v>
      </c>
      <c r="J65" s="253">
        <v>2550835</v>
      </c>
      <c r="K65" s="253">
        <v>2380835</v>
      </c>
      <c r="L65" s="253">
        <v>170000</v>
      </c>
      <c r="M65" s="253">
        <v>0</v>
      </c>
      <c r="N65" s="253">
        <v>122800</v>
      </c>
      <c r="O65" s="253">
        <v>0</v>
      </c>
      <c r="P65" s="253">
        <v>0</v>
      </c>
      <c r="Q65" s="253">
        <v>0</v>
      </c>
      <c r="R65" s="253">
        <v>0</v>
      </c>
      <c r="S65" s="253">
        <v>0</v>
      </c>
      <c r="T65" s="273">
        <v>0</v>
      </c>
      <c r="U65" s="273"/>
      <c r="V65" s="253">
        <v>0</v>
      </c>
      <c r="W65" s="253">
        <v>0</v>
      </c>
    </row>
    <row r="66" spans="1:23" ht="12" customHeight="1">
      <c r="A66" s="274"/>
      <c r="B66" s="274"/>
      <c r="C66" s="274"/>
      <c r="D66" s="272"/>
      <c r="E66" s="272"/>
      <c r="F66" s="272" t="s">
        <v>52</v>
      </c>
      <c r="G66" s="272"/>
      <c r="H66" s="253">
        <v>0</v>
      </c>
      <c r="I66" s="253">
        <v>0</v>
      </c>
      <c r="J66" s="253">
        <v>0</v>
      </c>
      <c r="K66" s="253">
        <v>0</v>
      </c>
      <c r="L66" s="253">
        <v>0</v>
      </c>
      <c r="M66" s="253">
        <v>0</v>
      </c>
      <c r="N66" s="253">
        <v>0</v>
      </c>
      <c r="O66" s="253">
        <v>0</v>
      </c>
      <c r="P66" s="253">
        <v>0</v>
      </c>
      <c r="Q66" s="253">
        <v>0</v>
      </c>
      <c r="R66" s="253">
        <v>0</v>
      </c>
      <c r="S66" s="253">
        <v>0</v>
      </c>
      <c r="T66" s="273">
        <v>0</v>
      </c>
      <c r="U66" s="273"/>
      <c r="V66" s="253">
        <v>0</v>
      </c>
      <c r="W66" s="253">
        <v>0</v>
      </c>
    </row>
    <row r="67" spans="1:23" ht="15.75" customHeight="1">
      <c r="A67" s="274"/>
      <c r="B67" s="274"/>
      <c r="C67" s="274"/>
      <c r="D67" s="272"/>
      <c r="E67" s="272"/>
      <c r="F67" s="272" t="s">
        <v>53</v>
      </c>
      <c r="G67" s="272"/>
      <c r="H67" s="253">
        <v>12800</v>
      </c>
      <c r="I67" s="253">
        <v>12800</v>
      </c>
      <c r="J67" s="253">
        <v>12800</v>
      </c>
      <c r="K67" s="253">
        <v>10500</v>
      </c>
      <c r="L67" s="253">
        <v>2300</v>
      </c>
      <c r="M67" s="253">
        <v>0</v>
      </c>
      <c r="N67" s="253">
        <v>0</v>
      </c>
      <c r="O67" s="253">
        <v>0</v>
      </c>
      <c r="P67" s="253">
        <v>0</v>
      </c>
      <c r="Q67" s="253">
        <v>0</v>
      </c>
      <c r="R67" s="253">
        <v>0</v>
      </c>
      <c r="S67" s="253">
        <v>0</v>
      </c>
      <c r="T67" s="273">
        <v>0</v>
      </c>
      <c r="U67" s="273"/>
      <c r="V67" s="253">
        <v>0</v>
      </c>
      <c r="W67" s="253">
        <v>0</v>
      </c>
    </row>
    <row r="68" spans="1:23" ht="12.75" customHeight="1">
      <c r="A68" s="274"/>
      <c r="B68" s="274"/>
      <c r="C68" s="274"/>
      <c r="D68" s="272"/>
      <c r="E68" s="272"/>
      <c r="F68" s="272" t="s">
        <v>54</v>
      </c>
      <c r="G68" s="272"/>
      <c r="H68" s="253">
        <v>2686435</v>
      </c>
      <c r="I68" s="253">
        <v>2686435</v>
      </c>
      <c r="J68" s="253">
        <v>2563635</v>
      </c>
      <c r="K68" s="253">
        <v>2391335</v>
      </c>
      <c r="L68" s="253">
        <v>172300</v>
      </c>
      <c r="M68" s="253">
        <v>0</v>
      </c>
      <c r="N68" s="253">
        <v>122800</v>
      </c>
      <c r="O68" s="253">
        <v>0</v>
      </c>
      <c r="P68" s="253">
        <v>0</v>
      </c>
      <c r="Q68" s="253">
        <v>0</v>
      </c>
      <c r="R68" s="253">
        <v>0</v>
      </c>
      <c r="S68" s="253">
        <v>0</v>
      </c>
      <c r="T68" s="273">
        <v>0</v>
      </c>
      <c r="U68" s="273"/>
      <c r="V68" s="253">
        <v>0</v>
      </c>
      <c r="W68" s="253">
        <v>0</v>
      </c>
    </row>
    <row r="69" spans="1:23" ht="12.75" customHeight="1">
      <c r="A69" s="274" t="s">
        <v>36</v>
      </c>
      <c r="B69" s="274" t="s">
        <v>466</v>
      </c>
      <c r="C69" s="274" t="s">
        <v>36</v>
      </c>
      <c r="D69" s="272" t="s">
        <v>467</v>
      </c>
      <c r="E69" s="272"/>
      <c r="F69" s="272" t="s">
        <v>51</v>
      </c>
      <c r="G69" s="272"/>
      <c r="H69" s="253">
        <v>857410</v>
      </c>
      <c r="I69" s="253">
        <v>857410</v>
      </c>
      <c r="J69" s="253">
        <v>844240</v>
      </c>
      <c r="K69" s="253">
        <v>653330</v>
      </c>
      <c r="L69" s="253">
        <v>190910</v>
      </c>
      <c r="M69" s="253">
        <v>0</v>
      </c>
      <c r="N69" s="253">
        <v>13170</v>
      </c>
      <c r="O69" s="253">
        <v>0</v>
      </c>
      <c r="P69" s="253">
        <v>0</v>
      </c>
      <c r="Q69" s="253">
        <v>0</v>
      </c>
      <c r="R69" s="253">
        <v>0</v>
      </c>
      <c r="S69" s="253">
        <v>0</v>
      </c>
      <c r="T69" s="273">
        <v>0</v>
      </c>
      <c r="U69" s="273"/>
      <c r="V69" s="253">
        <v>0</v>
      </c>
      <c r="W69" s="253">
        <v>0</v>
      </c>
    </row>
    <row r="70" spans="1:23" ht="13.5" customHeight="1">
      <c r="A70" s="274"/>
      <c r="B70" s="274"/>
      <c r="C70" s="274"/>
      <c r="D70" s="272"/>
      <c r="E70" s="272"/>
      <c r="F70" s="272" t="s">
        <v>52</v>
      </c>
      <c r="G70" s="272"/>
      <c r="H70" s="253">
        <v>-6960</v>
      </c>
      <c r="I70" s="253">
        <v>-6960</v>
      </c>
      <c r="J70" s="253">
        <v>-6960</v>
      </c>
      <c r="K70" s="253">
        <v>0</v>
      </c>
      <c r="L70" s="253">
        <v>-6960</v>
      </c>
      <c r="M70" s="253">
        <v>0</v>
      </c>
      <c r="N70" s="253">
        <v>0</v>
      </c>
      <c r="O70" s="253">
        <v>0</v>
      </c>
      <c r="P70" s="253">
        <v>0</v>
      </c>
      <c r="Q70" s="253">
        <v>0</v>
      </c>
      <c r="R70" s="253">
        <v>0</v>
      </c>
      <c r="S70" s="253">
        <v>0</v>
      </c>
      <c r="T70" s="273">
        <v>0</v>
      </c>
      <c r="U70" s="273"/>
      <c r="V70" s="253">
        <v>0</v>
      </c>
      <c r="W70" s="253">
        <v>0</v>
      </c>
    </row>
    <row r="71" spans="1:23" ht="10.5" customHeight="1">
      <c r="A71" s="274"/>
      <c r="B71" s="274"/>
      <c r="C71" s="274"/>
      <c r="D71" s="272"/>
      <c r="E71" s="272"/>
      <c r="F71" s="272" t="s">
        <v>53</v>
      </c>
      <c r="G71" s="272"/>
      <c r="H71" s="253">
        <v>14600</v>
      </c>
      <c r="I71" s="253">
        <v>14600</v>
      </c>
      <c r="J71" s="253">
        <v>14600</v>
      </c>
      <c r="K71" s="253">
        <v>14600</v>
      </c>
      <c r="L71" s="253">
        <v>0</v>
      </c>
      <c r="M71" s="253">
        <v>0</v>
      </c>
      <c r="N71" s="253">
        <v>0</v>
      </c>
      <c r="O71" s="253">
        <v>0</v>
      </c>
      <c r="P71" s="253">
        <v>0</v>
      </c>
      <c r="Q71" s="253">
        <v>0</v>
      </c>
      <c r="R71" s="253">
        <v>0</v>
      </c>
      <c r="S71" s="253">
        <v>0</v>
      </c>
      <c r="T71" s="273">
        <v>0</v>
      </c>
      <c r="U71" s="273"/>
      <c r="V71" s="253">
        <v>0</v>
      </c>
      <c r="W71" s="253">
        <v>0</v>
      </c>
    </row>
    <row r="72" spans="1:23" ht="16.5" customHeight="1">
      <c r="A72" s="274"/>
      <c r="B72" s="274"/>
      <c r="C72" s="274"/>
      <c r="D72" s="272"/>
      <c r="E72" s="272"/>
      <c r="F72" s="272" t="s">
        <v>54</v>
      </c>
      <c r="G72" s="272"/>
      <c r="H72" s="253">
        <v>865050</v>
      </c>
      <c r="I72" s="253">
        <v>865050</v>
      </c>
      <c r="J72" s="253">
        <v>851880</v>
      </c>
      <c r="K72" s="253">
        <v>667930</v>
      </c>
      <c r="L72" s="253">
        <v>183950</v>
      </c>
      <c r="M72" s="253">
        <v>0</v>
      </c>
      <c r="N72" s="253">
        <v>13170</v>
      </c>
      <c r="O72" s="253">
        <v>0</v>
      </c>
      <c r="P72" s="253">
        <v>0</v>
      </c>
      <c r="Q72" s="253">
        <v>0</v>
      </c>
      <c r="R72" s="253">
        <v>0</v>
      </c>
      <c r="S72" s="253">
        <v>0</v>
      </c>
      <c r="T72" s="273">
        <v>0</v>
      </c>
      <c r="U72" s="273"/>
      <c r="V72" s="253">
        <v>0</v>
      </c>
      <c r="W72" s="253">
        <v>0</v>
      </c>
    </row>
    <row r="73" spans="1:23" ht="13.5" customHeight="1">
      <c r="A73" s="274" t="s">
        <v>36</v>
      </c>
      <c r="B73" s="274" t="s">
        <v>468</v>
      </c>
      <c r="C73" s="274" t="s">
        <v>36</v>
      </c>
      <c r="D73" s="272" t="s">
        <v>469</v>
      </c>
      <c r="E73" s="272"/>
      <c r="F73" s="272" t="s">
        <v>51</v>
      </c>
      <c r="G73" s="272"/>
      <c r="H73" s="253">
        <v>267770</v>
      </c>
      <c r="I73" s="253">
        <v>267770</v>
      </c>
      <c r="J73" s="253">
        <v>265770</v>
      </c>
      <c r="K73" s="253">
        <v>237470</v>
      </c>
      <c r="L73" s="253">
        <v>28300</v>
      </c>
      <c r="M73" s="253">
        <v>0</v>
      </c>
      <c r="N73" s="253">
        <v>2000</v>
      </c>
      <c r="O73" s="253">
        <v>0</v>
      </c>
      <c r="P73" s="253">
        <v>0</v>
      </c>
      <c r="Q73" s="253">
        <v>0</v>
      </c>
      <c r="R73" s="253">
        <v>0</v>
      </c>
      <c r="S73" s="253">
        <v>0</v>
      </c>
      <c r="T73" s="273">
        <v>0</v>
      </c>
      <c r="U73" s="273"/>
      <c r="V73" s="253">
        <v>0</v>
      </c>
      <c r="W73" s="253">
        <v>0</v>
      </c>
    </row>
    <row r="74" spans="1:23" ht="13.5" customHeight="1">
      <c r="A74" s="274"/>
      <c r="B74" s="274"/>
      <c r="C74" s="274"/>
      <c r="D74" s="272"/>
      <c r="E74" s="272"/>
      <c r="F74" s="272" t="s">
        <v>52</v>
      </c>
      <c r="G74" s="272"/>
      <c r="H74" s="253">
        <v>-10600</v>
      </c>
      <c r="I74" s="253">
        <v>-10600</v>
      </c>
      <c r="J74" s="253">
        <v>-10600</v>
      </c>
      <c r="K74" s="253">
        <v>-10600</v>
      </c>
      <c r="L74" s="253">
        <v>0</v>
      </c>
      <c r="M74" s="253">
        <v>0</v>
      </c>
      <c r="N74" s="253">
        <v>0</v>
      </c>
      <c r="O74" s="253">
        <v>0</v>
      </c>
      <c r="P74" s="253">
        <v>0</v>
      </c>
      <c r="Q74" s="253">
        <v>0</v>
      </c>
      <c r="R74" s="253">
        <v>0</v>
      </c>
      <c r="S74" s="253">
        <v>0</v>
      </c>
      <c r="T74" s="273">
        <v>0</v>
      </c>
      <c r="U74" s="273"/>
      <c r="V74" s="253">
        <v>0</v>
      </c>
      <c r="W74" s="253">
        <v>0</v>
      </c>
    </row>
    <row r="75" spans="1:23" ht="13.5" customHeight="1">
      <c r="A75" s="274"/>
      <c r="B75" s="274"/>
      <c r="C75" s="274"/>
      <c r="D75" s="272"/>
      <c r="E75" s="272"/>
      <c r="F75" s="272" t="s">
        <v>53</v>
      </c>
      <c r="G75" s="272"/>
      <c r="H75" s="253">
        <v>0</v>
      </c>
      <c r="I75" s="253">
        <v>0</v>
      </c>
      <c r="J75" s="253">
        <v>0</v>
      </c>
      <c r="K75" s="253">
        <v>0</v>
      </c>
      <c r="L75" s="253">
        <v>0</v>
      </c>
      <c r="M75" s="253">
        <v>0</v>
      </c>
      <c r="N75" s="253">
        <v>0</v>
      </c>
      <c r="O75" s="253">
        <v>0</v>
      </c>
      <c r="P75" s="253">
        <v>0</v>
      </c>
      <c r="Q75" s="253">
        <v>0</v>
      </c>
      <c r="R75" s="253">
        <v>0</v>
      </c>
      <c r="S75" s="253">
        <v>0</v>
      </c>
      <c r="T75" s="273">
        <v>0</v>
      </c>
      <c r="U75" s="273"/>
      <c r="V75" s="253">
        <v>0</v>
      </c>
      <c r="W75" s="253">
        <v>0</v>
      </c>
    </row>
    <row r="76" spans="1:23" ht="14.25" customHeight="1">
      <c r="A76" s="274"/>
      <c r="B76" s="274"/>
      <c r="C76" s="274"/>
      <c r="D76" s="272"/>
      <c r="E76" s="272"/>
      <c r="F76" s="272" t="s">
        <v>54</v>
      </c>
      <c r="G76" s="272"/>
      <c r="H76" s="253">
        <v>257170</v>
      </c>
      <c r="I76" s="253">
        <v>257170</v>
      </c>
      <c r="J76" s="253">
        <v>255170</v>
      </c>
      <c r="K76" s="253">
        <v>226870</v>
      </c>
      <c r="L76" s="253">
        <v>28300</v>
      </c>
      <c r="M76" s="253">
        <v>0</v>
      </c>
      <c r="N76" s="253">
        <v>2000</v>
      </c>
      <c r="O76" s="253">
        <v>0</v>
      </c>
      <c r="P76" s="253">
        <v>0</v>
      </c>
      <c r="Q76" s="253">
        <v>0</v>
      </c>
      <c r="R76" s="253">
        <v>0</v>
      </c>
      <c r="S76" s="253">
        <v>0</v>
      </c>
      <c r="T76" s="273">
        <v>0</v>
      </c>
      <c r="U76" s="273"/>
      <c r="V76" s="253">
        <v>0</v>
      </c>
      <c r="W76" s="253">
        <v>0</v>
      </c>
    </row>
    <row r="77" spans="1:23" ht="11.25" customHeight="1">
      <c r="A77" s="274" t="s">
        <v>36</v>
      </c>
      <c r="B77" s="274" t="s">
        <v>470</v>
      </c>
      <c r="C77" s="274" t="s">
        <v>36</v>
      </c>
      <c r="D77" s="272" t="s">
        <v>471</v>
      </c>
      <c r="E77" s="272"/>
      <c r="F77" s="272" t="s">
        <v>51</v>
      </c>
      <c r="G77" s="272"/>
      <c r="H77" s="253">
        <v>159625</v>
      </c>
      <c r="I77" s="253">
        <v>159625</v>
      </c>
      <c r="J77" s="253">
        <v>154625</v>
      </c>
      <c r="K77" s="253">
        <v>146525</v>
      </c>
      <c r="L77" s="253">
        <v>8100</v>
      </c>
      <c r="M77" s="253">
        <v>0</v>
      </c>
      <c r="N77" s="253">
        <v>5000</v>
      </c>
      <c r="O77" s="253">
        <v>0</v>
      </c>
      <c r="P77" s="253">
        <v>0</v>
      </c>
      <c r="Q77" s="253">
        <v>0</v>
      </c>
      <c r="R77" s="253">
        <v>0</v>
      </c>
      <c r="S77" s="253">
        <v>0</v>
      </c>
      <c r="T77" s="273">
        <v>0</v>
      </c>
      <c r="U77" s="273"/>
      <c r="V77" s="253">
        <v>0</v>
      </c>
      <c r="W77" s="253">
        <v>0</v>
      </c>
    </row>
    <row r="78" spans="1:23" ht="12.75" customHeight="1">
      <c r="A78" s="274"/>
      <c r="B78" s="274"/>
      <c r="C78" s="274"/>
      <c r="D78" s="272"/>
      <c r="E78" s="272"/>
      <c r="F78" s="272" t="s">
        <v>52</v>
      </c>
      <c r="G78" s="272"/>
      <c r="H78" s="253">
        <v>0</v>
      </c>
      <c r="I78" s="253">
        <v>0</v>
      </c>
      <c r="J78" s="253">
        <v>0</v>
      </c>
      <c r="K78" s="253">
        <v>0</v>
      </c>
      <c r="L78" s="253">
        <v>0</v>
      </c>
      <c r="M78" s="253">
        <v>0</v>
      </c>
      <c r="N78" s="253">
        <v>0</v>
      </c>
      <c r="O78" s="253">
        <v>0</v>
      </c>
      <c r="P78" s="253">
        <v>0</v>
      </c>
      <c r="Q78" s="253">
        <v>0</v>
      </c>
      <c r="R78" s="253">
        <v>0</v>
      </c>
      <c r="S78" s="253">
        <v>0</v>
      </c>
      <c r="T78" s="273">
        <v>0</v>
      </c>
      <c r="U78" s="273"/>
      <c r="V78" s="253">
        <v>0</v>
      </c>
      <c r="W78" s="253">
        <v>0</v>
      </c>
    </row>
    <row r="79" spans="1:23" ht="12" customHeight="1">
      <c r="A79" s="274"/>
      <c r="B79" s="274"/>
      <c r="C79" s="274"/>
      <c r="D79" s="272"/>
      <c r="E79" s="272"/>
      <c r="F79" s="272" t="s">
        <v>53</v>
      </c>
      <c r="G79" s="272"/>
      <c r="H79" s="253">
        <v>17600</v>
      </c>
      <c r="I79" s="253">
        <v>17600</v>
      </c>
      <c r="J79" s="253">
        <v>17600</v>
      </c>
      <c r="K79" s="253">
        <v>17600</v>
      </c>
      <c r="L79" s="253">
        <v>0</v>
      </c>
      <c r="M79" s="253">
        <v>0</v>
      </c>
      <c r="N79" s="253">
        <v>0</v>
      </c>
      <c r="O79" s="253">
        <v>0</v>
      </c>
      <c r="P79" s="253">
        <v>0</v>
      </c>
      <c r="Q79" s="253">
        <v>0</v>
      </c>
      <c r="R79" s="253">
        <v>0</v>
      </c>
      <c r="S79" s="253">
        <v>0</v>
      </c>
      <c r="T79" s="273">
        <v>0</v>
      </c>
      <c r="U79" s="273"/>
      <c r="V79" s="253">
        <v>0</v>
      </c>
      <c r="W79" s="253">
        <v>0</v>
      </c>
    </row>
    <row r="80" spans="1:23" ht="13.5" customHeight="1">
      <c r="A80" s="274"/>
      <c r="B80" s="274"/>
      <c r="C80" s="274"/>
      <c r="D80" s="272"/>
      <c r="E80" s="272"/>
      <c r="F80" s="272" t="s">
        <v>54</v>
      </c>
      <c r="G80" s="272"/>
      <c r="H80" s="253">
        <v>177225</v>
      </c>
      <c r="I80" s="253">
        <v>177225</v>
      </c>
      <c r="J80" s="253">
        <v>172225</v>
      </c>
      <c r="K80" s="253">
        <v>164125</v>
      </c>
      <c r="L80" s="253">
        <v>8100</v>
      </c>
      <c r="M80" s="253">
        <v>0</v>
      </c>
      <c r="N80" s="253">
        <v>5000</v>
      </c>
      <c r="O80" s="253">
        <v>0</v>
      </c>
      <c r="P80" s="253">
        <v>0</v>
      </c>
      <c r="Q80" s="253">
        <v>0</v>
      </c>
      <c r="R80" s="253">
        <v>0</v>
      </c>
      <c r="S80" s="253">
        <v>0</v>
      </c>
      <c r="T80" s="273">
        <v>0</v>
      </c>
      <c r="U80" s="273"/>
      <c r="V80" s="253">
        <v>0</v>
      </c>
      <c r="W80" s="253">
        <v>0</v>
      </c>
    </row>
    <row r="81" spans="1:23" ht="12.75" customHeight="1">
      <c r="A81" s="274" t="s">
        <v>36</v>
      </c>
      <c r="B81" s="274" t="s">
        <v>64</v>
      </c>
      <c r="C81" s="274" t="s">
        <v>36</v>
      </c>
      <c r="D81" s="272" t="s">
        <v>9</v>
      </c>
      <c r="E81" s="272"/>
      <c r="F81" s="272" t="s">
        <v>51</v>
      </c>
      <c r="G81" s="272"/>
      <c r="H81" s="253">
        <v>832932</v>
      </c>
      <c r="I81" s="253">
        <v>292469</v>
      </c>
      <c r="J81" s="253">
        <v>292469</v>
      </c>
      <c r="K81" s="253">
        <v>168832</v>
      </c>
      <c r="L81" s="253">
        <v>123637</v>
      </c>
      <c r="M81" s="253">
        <v>0</v>
      </c>
      <c r="N81" s="253">
        <v>0</v>
      </c>
      <c r="O81" s="253">
        <v>0</v>
      </c>
      <c r="P81" s="253">
        <v>0</v>
      </c>
      <c r="Q81" s="253">
        <v>0</v>
      </c>
      <c r="R81" s="253">
        <v>540463</v>
      </c>
      <c r="S81" s="253">
        <v>540463</v>
      </c>
      <c r="T81" s="273">
        <v>0</v>
      </c>
      <c r="U81" s="273"/>
      <c r="V81" s="253">
        <v>0</v>
      </c>
      <c r="W81" s="253">
        <v>0</v>
      </c>
    </row>
    <row r="82" spans="1:23" ht="14.25" customHeight="1">
      <c r="A82" s="274"/>
      <c r="B82" s="274"/>
      <c r="C82" s="274"/>
      <c r="D82" s="272"/>
      <c r="E82" s="272"/>
      <c r="F82" s="272" t="s">
        <v>52</v>
      </c>
      <c r="G82" s="272"/>
      <c r="H82" s="253">
        <v>0</v>
      </c>
      <c r="I82" s="253">
        <v>0</v>
      </c>
      <c r="J82" s="253">
        <v>0</v>
      </c>
      <c r="K82" s="253">
        <v>0</v>
      </c>
      <c r="L82" s="253">
        <v>0</v>
      </c>
      <c r="M82" s="253">
        <v>0</v>
      </c>
      <c r="N82" s="253">
        <v>0</v>
      </c>
      <c r="O82" s="253">
        <v>0</v>
      </c>
      <c r="P82" s="253">
        <v>0</v>
      </c>
      <c r="Q82" s="253">
        <v>0</v>
      </c>
      <c r="R82" s="253">
        <v>0</v>
      </c>
      <c r="S82" s="253">
        <v>0</v>
      </c>
      <c r="T82" s="273">
        <v>0</v>
      </c>
      <c r="U82" s="273"/>
      <c r="V82" s="253">
        <v>0</v>
      </c>
      <c r="W82" s="253">
        <v>0</v>
      </c>
    </row>
    <row r="83" spans="1:23" ht="13.5" customHeight="1">
      <c r="A83" s="274"/>
      <c r="B83" s="274"/>
      <c r="C83" s="274"/>
      <c r="D83" s="272"/>
      <c r="E83" s="272"/>
      <c r="F83" s="272" t="s">
        <v>53</v>
      </c>
      <c r="G83" s="272"/>
      <c r="H83" s="253">
        <v>23416</v>
      </c>
      <c r="I83" s="253">
        <v>23416</v>
      </c>
      <c r="J83" s="253">
        <v>23416</v>
      </c>
      <c r="K83" s="253">
        <v>0</v>
      </c>
      <c r="L83" s="253">
        <v>23416</v>
      </c>
      <c r="M83" s="253">
        <v>0</v>
      </c>
      <c r="N83" s="253">
        <v>0</v>
      </c>
      <c r="O83" s="253">
        <v>0</v>
      </c>
      <c r="P83" s="253">
        <v>0</v>
      </c>
      <c r="Q83" s="253">
        <v>0</v>
      </c>
      <c r="R83" s="253">
        <v>0</v>
      </c>
      <c r="S83" s="253">
        <v>0</v>
      </c>
      <c r="T83" s="273">
        <v>0</v>
      </c>
      <c r="U83" s="273"/>
      <c r="V83" s="253">
        <v>0</v>
      </c>
      <c r="W83" s="253">
        <v>0</v>
      </c>
    </row>
    <row r="84" spans="1:23" ht="15.75" customHeight="1">
      <c r="A84" s="274"/>
      <c r="B84" s="274"/>
      <c r="C84" s="274"/>
      <c r="D84" s="272"/>
      <c r="E84" s="272"/>
      <c r="F84" s="272" t="s">
        <v>54</v>
      </c>
      <c r="G84" s="272"/>
      <c r="H84" s="253">
        <v>856348</v>
      </c>
      <c r="I84" s="253">
        <v>315885</v>
      </c>
      <c r="J84" s="253">
        <v>315885</v>
      </c>
      <c r="K84" s="253">
        <v>168832</v>
      </c>
      <c r="L84" s="253">
        <v>147053</v>
      </c>
      <c r="M84" s="253">
        <v>0</v>
      </c>
      <c r="N84" s="253">
        <v>0</v>
      </c>
      <c r="O84" s="253">
        <v>0</v>
      </c>
      <c r="P84" s="253">
        <v>0</v>
      </c>
      <c r="Q84" s="253">
        <v>0</v>
      </c>
      <c r="R84" s="253">
        <v>540463</v>
      </c>
      <c r="S84" s="253">
        <v>540463</v>
      </c>
      <c r="T84" s="273">
        <v>0</v>
      </c>
      <c r="U84" s="273"/>
      <c r="V84" s="253">
        <v>0</v>
      </c>
      <c r="W84" s="253">
        <v>0</v>
      </c>
    </row>
    <row r="85" spans="1:23" ht="12.75" customHeight="1">
      <c r="A85" s="274" t="s">
        <v>331</v>
      </c>
      <c r="B85" s="274" t="s">
        <v>36</v>
      </c>
      <c r="C85" s="274" t="s">
        <v>36</v>
      </c>
      <c r="D85" s="272" t="s">
        <v>330</v>
      </c>
      <c r="E85" s="272"/>
      <c r="F85" s="272" t="s">
        <v>51</v>
      </c>
      <c r="G85" s="272"/>
      <c r="H85" s="253">
        <v>31325879.16</v>
      </c>
      <c r="I85" s="253">
        <v>31225879.16</v>
      </c>
      <c r="J85" s="253">
        <v>31157879.16</v>
      </c>
      <c r="K85" s="253">
        <v>23766792</v>
      </c>
      <c r="L85" s="253">
        <v>7391087.16</v>
      </c>
      <c r="M85" s="253">
        <v>0</v>
      </c>
      <c r="N85" s="253">
        <v>68000</v>
      </c>
      <c r="O85" s="253">
        <v>0</v>
      </c>
      <c r="P85" s="253">
        <v>0</v>
      </c>
      <c r="Q85" s="253">
        <v>0</v>
      </c>
      <c r="R85" s="253">
        <v>100000</v>
      </c>
      <c r="S85" s="253">
        <v>100000</v>
      </c>
      <c r="T85" s="273">
        <v>0</v>
      </c>
      <c r="U85" s="273"/>
      <c r="V85" s="253">
        <v>0</v>
      </c>
      <c r="W85" s="253">
        <v>0</v>
      </c>
    </row>
    <row r="86" spans="1:23" ht="15" customHeight="1">
      <c r="A86" s="274"/>
      <c r="B86" s="274"/>
      <c r="C86" s="274"/>
      <c r="D86" s="272"/>
      <c r="E86" s="272"/>
      <c r="F86" s="272" t="s">
        <v>52</v>
      </c>
      <c r="G86" s="272"/>
      <c r="H86" s="253">
        <v>0</v>
      </c>
      <c r="I86" s="253">
        <v>0</v>
      </c>
      <c r="J86" s="253">
        <v>0</v>
      </c>
      <c r="K86" s="253">
        <v>0</v>
      </c>
      <c r="L86" s="253">
        <v>0</v>
      </c>
      <c r="M86" s="253">
        <v>0</v>
      </c>
      <c r="N86" s="253">
        <v>0</v>
      </c>
      <c r="O86" s="253">
        <v>0</v>
      </c>
      <c r="P86" s="253">
        <v>0</v>
      </c>
      <c r="Q86" s="253">
        <v>0</v>
      </c>
      <c r="R86" s="253">
        <v>0</v>
      </c>
      <c r="S86" s="253">
        <v>0</v>
      </c>
      <c r="T86" s="273">
        <v>0</v>
      </c>
      <c r="U86" s="273"/>
      <c r="V86" s="253">
        <v>0</v>
      </c>
      <c r="W86" s="253">
        <v>0</v>
      </c>
    </row>
    <row r="87" spans="1:23" ht="13.5" customHeight="1">
      <c r="A87" s="274"/>
      <c r="B87" s="274"/>
      <c r="C87" s="274"/>
      <c r="D87" s="272"/>
      <c r="E87" s="272"/>
      <c r="F87" s="272" t="s">
        <v>53</v>
      </c>
      <c r="G87" s="272"/>
      <c r="H87" s="253">
        <v>134197</v>
      </c>
      <c r="I87" s="253">
        <v>134197</v>
      </c>
      <c r="J87" s="253">
        <v>134197</v>
      </c>
      <c r="K87" s="253">
        <v>34197</v>
      </c>
      <c r="L87" s="253">
        <v>100000</v>
      </c>
      <c r="M87" s="253">
        <v>0</v>
      </c>
      <c r="N87" s="253">
        <v>0</v>
      </c>
      <c r="O87" s="253">
        <v>0</v>
      </c>
      <c r="P87" s="253">
        <v>0</v>
      </c>
      <c r="Q87" s="253">
        <v>0</v>
      </c>
      <c r="R87" s="253">
        <v>0</v>
      </c>
      <c r="S87" s="253">
        <v>0</v>
      </c>
      <c r="T87" s="273">
        <v>0</v>
      </c>
      <c r="U87" s="273"/>
      <c r="V87" s="253">
        <v>0</v>
      </c>
      <c r="W87" s="253">
        <v>0</v>
      </c>
    </row>
    <row r="88" spans="1:23" ht="15" customHeight="1">
      <c r="A88" s="274"/>
      <c r="B88" s="274"/>
      <c r="C88" s="274"/>
      <c r="D88" s="272"/>
      <c r="E88" s="272"/>
      <c r="F88" s="272" t="s">
        <v>54</v>
      </c>
      <c r="G88" s="272"/>
      <c r="H88" s="253">
        <v>31460076.16</v>
      </c>
      <c r="I88" s="253">
        <v>31360076.16</v>
      </c>
      <c r="J88" s="253">
        <v>31292076.16</v>
      </c>
      <c r="K88" s="253">
        <v>23800989</v>
      </c>
      <c r="L88" s="253">
        <v>7491087.16</v>
      </c>
      <c r="M88" s="253">
        <v>0</v>
      </c>
      <c r="N88" s="253">
        <v>68000</v>
      </c>
      <c r="O88" s="253">
        <v>0</v>
      </c>
      <c r="P88" s="253">
        <v>0</v>
      </c>
      <c r="Q88" s="253">
        <v>0</v>
      </c>
      <c r="R88" s="253">
        <v>100000</v>
      </c>
      <c r="S88" s="253">
        <v>100000</v>
      </c>
      <c r="T88" s="273">
        <v>0</v>
      </c>
      <c r="U88" s="273"/>
      <c r="V88" s="253">
        <v>0</v>
      </c>
      <c r="W88" s="253">
        <v>0</v>
      </c>
    </row>
    <row r="89" spans="1:23" ht="12.75" customHeight="1">
      <c r="A89" s="274" t="s">
        <v>36</v>
      </c>
      <c r="B89" s="274" t="s">
        <v>329</v>
      </c>
      <c r="C89" s="274" t="s">
        <v>36</v>
      </c>
      <c r="D89" s="272" t="s">
        <v>328</v>
      </c>
      <c r="E89" s="272"/>
      <c r="F89" s="272" t="s">
        <v>51</v>
      </c>
      <c r="G89" s="272"/>
      <c r="H89" s="253">
        <v>27671904</v>
      </c>
      <c r="I89" s="253">
        <v>27571904</v>
      </c>
      <c r="J89" s="253">
        <v>27510904</v>
      </c>
      <c r="K89" s="253">
        <v>21351767</v>
      </c>
      <c r="L89" s="253">
        <v>6159137</v>
      </c>
      <c r="M89" s="253">
        <v>0</v>
      </c>
      <c r="N89" s="253">
        <v>61000</v>
      </c>
      <c r="O89" s="253">
        <v>0</v>
      </c>
      <c r="P89" s="253">
        <v>0</v>
      </c>
      <c r="Q89" s="253">
        <v>0</v>
      </c>
      <c r="R89" s="253">
        <v>100000</v>
      </c>
      <c r="S89" s="253">
        <v>100000</v>
      </c>
      <c r="T89" s="273">
        <v>0</v>
      </c>
      <c r="U89" s="273"/>
      <c r="V89" s="253">
        <v>0</v>
      </c>
      <c r="W89" s="253">
        <v>0</v>
      </c>
    </row>
    <row r="90" spans="1:23" ht="12" customHeight="1">
      <c r="A90" s="274"/>
      <c r="B90" s="274"/>
      <c r="C90" s="274"/>
      <c r="D90" s="272"/>
      <c r="E90" s="272"/>
      <c r="F90" s="272" t="s">
        <v>52</v>
      </c>
      <c r="G90" s="272"/>
      <c r="H90" s="253">
        <v>0</v>
      </c>
      <c r="I90" s="253">
        <v>0</v>
      </c>
      <c r="J90" s="253">
        <v>0</v>
      </c>
      <c r="K90" s="253">
        <v>0</v>
      </c>
      <c r="L90" s="253">
        <v>0</v>
      </c>
      <c r="M90" s="253">
        <v>0</v>
      </c>
      <c r="N90" s="253">
        <v>0</v>
      </c>
      <c r="O90" s="253">
        <v>0</v>
      </c>
      <c r="P90" s="253">
        <v>0</v>
      </c>
      <c r="Q90" s="253">
        <v>0</v>
      </c>
      <c r="R90" s="253">
        <v>0</v>
      </c>
      <c r="S90" s="253">
        <v>0</v>
      </c>
      <c r="T90" s="273">
        <v>0</v>
      </c>
      <c r="U90" s="273"/>
      <c r="V90" s="253">
        <v>0</v>
      </c>
      <c r="W90" s="253">
        <v>0</v>
      </c>
    </row>
    <row r="91" spans="1:23" ht="15" customHeight="1">
      <c r="A91" s="274"/>
      <c r="B91" s="274"/>
      <c r="C91" s="274"/>
      <c r="D91" s="272"/>
      <c r="E91" s="272"/>
      <c r="F91" s="272" t="s">
        <v>53</v>
      </c>
      <c r="G91" s="272"/>
      <c r="H91" s="253">
        <v>134197</v>
      </c>
      <c r="I91" s="253">
        <v>134197</v>
      </c>
      <c r="J91" s="253">
        <v>134197</v>
      </c>
      <c r="K91" s="253">
        <v>34197</v>
      </c>
      <c r="L91" s="253">
        <v>100000</v>
      </c>
      <c r="M91" s="253">
        <v>0</v>
      </c>
      <c r="N91" s="253">
        <v>0</v>
      </c>
      <c r="O91" s="253">
        <v>0</v>
      </c>
      <c r="P91" s="253">
        <v>0</v>
      </c>
      <c r="Q91" s="253">
        <v>0</v>
      </c>
      <c r="R91" s="253">
        <v>0</v>
      </c>
      <c r="S91" s="253">
        <v>0</v>
      </c>
      <c r="T91" s="273">
        <v>0</v>
      </c>
      <c r="U91" s="273"/>
      <c r="V91" s="253">
        <v>0</v>
      </c>
      <c r="W91" s="253">
        <v>0</v>
      </c>
    </row>
    <row r="92" spans="1:23" ht="12" customHeight="1">
      <c r="A92" s="274"/>
      <c r="B92" s="274"/>
      <c r="C92" s="274"/>
      <c r="D92" s="272"/>
      <c r="E92" s="272"/>
      <c r="F92" s="272" t="s">
        <v>54</v>
      </c>
      <c r="G92" s="272"/>
      <c r="H92" s="253">
        <v>27806101</v>
      </c>
      <c r="I92" s="253">
        <v>27706101</v>
      </c>
      <c r="J92" s="253">
        <v>27645101</v>
      </c>
      <c r="K92" s="253">
        <v>21385964</v>
      </c>
      <c r="L92" s="253">
        <v>6259137</v>
      </c>
      <c r="M92" s="253">
        <v>0</v>
      </c>
      <c r="N92" s="253">
        <v>61000</v>
      </c>
      <c r="O92" s="253">
        <v>0</v>
      </c>
      <c r="P92" s="253">
        <v>0</v>
      </c>
      <c r="Q92" s="253">
        <v>0</v>
      </c>
      <c r="R92" s="253">
        <v>100000</v>
      </c>
      <c r="S92" s="253">
        <v>100000</v>
      </c>
      <c r="T92" s="273">
        <v>0</v>
      </c>
      <c r="U92" s="273"/>
      <c r="V92" s="253">
        <v>0</v>
      </c>
      <c r="W92" s="253">
        <v>0</v>
      </c>
    </row>
    <row r="93" spans="1:23" ht="15.75" customHeight="1">
      <c r="A93" s="274" t="s">
        <v>356</v>
      </c>
      <c r="B93" s="274" t="s">
        <v>36</v>
      </c>
      <c r="C93" s="274" t="s">
        <v>36</v>
      </c>
      <c r="D93" s="272" t="s">
        <v>414</v>
      </c>
      <c r="E93" s="272"/>
      <c r="F93" s="272" t="s">
        <v>51</v>
      </c>
      <c r="G93" s="272"/>
      <c r="H93" s="253">
        <v>5003401.3</v>
      </c>
      <c r="I93" s="253">
        <v>4690451.3</v>
      </c>
      <c r="J93" s="253">
        <v>4118468.3</v>
      </c>
      <c r="K93" s="253">
        <v>3329156</v>
      </c>
      <c r="L93" s="253">
        <v>789312.3</v>
      </c>
      <c r="M93" s="253">
        <v>538648</v>
      </c>
      <c r="N93" s="253">
        <v>3000</v>
      </c>
      <c r="O93" s="253">
        <v>30335</v>
      </c>
      <c r="P93" s="253">
        <v>0</v>
      </c>
      <c r="Q93" s="253">
        <v>0</v>
      </c>
      <c r="R93" s="253">
        <v>312950</v>
      </c>
      <c r="S93" s="253">
        <v>312950</v>
      </c>
      <c r="T93" s="273">
        <v>217950</v>
      </c>
      <c r="U93" s="273"/>
      <c r="V93" s="253">
        <v>0</v>
      </c>
      <c r="W93" s="253">
        <v>0</v>
      </c>
    </row>
    <row r="94" spans="1:23" ht="14.25" customHeight="1">
      <c r="A94" s="274"/>
      <c r="B94" s="274"/>
      <c r="C94" s="274"/>
      <c r="D94" s="272"/>
      <c r="E94" s="272"/>
      <c r="F94" s="272" t="s">
        <v>52</v>
      </c>
      <c r="G94" s="272"/>
      <c r="H94" s="253">
        <v>0</v>
      </c>
      <c r="I94" s="253">
        <v>0</v>
      </c>
      <c r="J94" s="253">
        <v>0</v>
      </c>
      <c r="K94" s="253">
        <v>0</v>
      </c>
      <c r="L94" s="253">
        <v>0</v>
      </c>
      <c r="M94" s="253">
        <v>0</v>
      </c>
      <c r="N94" s="253">
        <v>0</v>
      </c>
      <c r="O94" s="253">
        <v>0</v>
      </c>
      <c r="P94" s="253">
        <v>0</v>
      </c>
      <c r="Q94" s="253">
        <v>0</v>
      </c>
      <c r="R94" s="253">
        <v>0</v>
      </c>
      <c r="S94" s="253">
        <v>0</v>
      </c>
      <c r="T94" s="273">
        <v>0</v>
      </c>
      <c r="U94" s="273"/>
      <c r="V94" s="253">
        <v>0</v>
      </c>
      <c r="W94" s="253">
        <v>0</v>
      </c>
    </row>
    <row r="95" spans="1:23" ht="8.25" customHeight="1">
      <c r="A95" s="274"/>
      <c r="B95" s="274"/>
      <c r="C95" s="274"/>
      <c r="D95" s="272"/>
      <c r="E95" s="272"/>
      <c r="F95" s="272" t="s">
        <v>53</v>
      </c>
      <c r="G95" s="272"/>
      <c r="H95" s="253">
        <v>2410</v>
      </c>
      <c r="I95" s="253">
        <v>2410</v>
      </c>
      <c r="J95" s="253">
        <v>2410</v>
      </c>
      <c r="K95" s="253">
        <v>0</v>
      </c>
      <c r="L95" s="253">
        <v>2410</v>
      </c>
      <c r="M95" s="253">
        <v>0</v>
      </c>
      <c r="N95" s="253">
        <v>0</v>
      </c>
      <c r="O95" s="253">
        <v>0</v>
      </c>
      <c r="P95" s="253">
        <v>0</v>
      </c>
      <c r="Q95" s="253">
        <v>0</v>
      </c>
      <c r="R95" s="253">
        <v>0</v>
      </c>
      <c r="S95" s="253">
        <v>0</v>
      </c>
      <c r="T95" s="273">
        <v>0</v>
      </c>
      <c r="U95" s="273"/>
      <c r="V95" s="253">
        <v>0</v>
      </c>
      <c r="W95" s="253">
        <v>0</v>
      </c>
    </row>
    <row r="96" spans="1:23" ht="15" customHeight="1">
      <c r="A96" s="274"/>
      <c r="B96" s="274"/>
      <c r="C96" s="274"/>
      <c r="D96" s="272"/>
      <c r="E96" s="272"/>
      <c r="F96" s="272" t="s">
        <v>54</v>
      </c>
      <c r="G96" s="272"/>
      <c r="H96" s="253">
        <v>5005811.3</v>
      </c>
      <c r="I96" s="253">
        <v>4692861.3</v>
      </c>
      <c r="J96" s="253">
        <v>4120878.3</v>
      </c>
      <c r="K96" s="253">
        <v>3329156</v>
      </c>
      <c r="L96" s="253">
        <v>791722.3</v>
      </c>
      <c r="M96" s="253">
        <v>538648</v>
      </c>
      <c r="N96" s="253">
        <v>3000</v>
      </c>
      <c r="O96" s="253">
        <v>30335</v>
      </c>
      <c r="P96" s="253">
        <v>0</v>
      </c>
      <c r="Q96" s="253">
        <v>0</v>
      </c>
      <c r="R96" s="253">
        <v>312950</v>
      </c>
      <c r="S96" s="253">
        <v>312950</v>
      </c>
      <c r="T96" s="273">
        <v>217950</v>
      </c>
      <c r="U96" s="273"/>
      <c r="V96" s="253">
        <v>0</v>
      </c>
      <c r="W96" s="253">
        <v>0</v>
      </c>
    </row>
    <row r="97" spans="1:23" ht="14.25" customHeight="1">
      <c r="A97" s="274" t="s">
        <v>36</v>
      </c>
      <c r="B97" s="274" t="s">
        <v>419</v>
      </c>
      <c r="C97" s="274" t="s">
        <v>36</v>
      </c>
      <c r="D97" s="272" t="s">
        <v>420</v>
      </c>
      <c r="E97" s="272"/>
      <c r="F97" s="272" t="s">
        <v>51</v>
      </c>
      <c r="G97" s="272"/>
      <c r="H97" s="253">
        <v>821735</v>
      </c>
      <c r="I97" s="253">
        <v>821735</v>
      </c>
      <c r="J97" s="253">
        <v>821235</v>
      </c>
      <c r="K97" s="253">
        <v>647942</v>
      </c>
      <c r="L97" s="253">
        <v>173293</v>
      </c>
      <c r="M97" s="253">
        <v>0</v>
      </c>
      <c r="N97" s="253">
        <v>500</v>
      </c>
      <c r="O97" s="253">
        <v>0</v>
      </c>
      <c r="P97" s="253">
        <v>0</v>
      </c>
      <c r="Q97" s="253">
        <v>0</v>
      </c>
      <c r="R97" s="253">
        <v>0</v>
      </c>
      <c r="S97" s="253">
        <v>0</v>
      </c>
      <c r="T97" s="273">
        <v>0</v>
      </c>
      <c r="U97" s="273"/>
      <c r="V97" s="253">
        <v>0</v>
      </c>
      <c r="W97" s="253">
        <v>0</v>
      </c>
    </row>
    <row r="98" spans="1:23" ht="12.75" customHeight="1">
      <c r="A98" s="274"/>
      <c r="B98" s="274"/>
      <c r="C98" s="274"/>
      <c r="D98" s="272"/>
      <c r="E98" s="272"/>
      <c r="F98" s="272" t="s">
        <v>52</v>
      </c>
      <c r="G98" s="272"/>
      <c r="H98" s="253">
        <v>0</v>
      </c>
      <c r="I98" s="253">
        <v>0</v>
      </c>
      <c r="J98" s="253">
        <v>0</v>
      </c>
      <c r="K98" s="253">
        <v>0</v>
      </c>
      <c r="L98" s="253">
        <v>0</v>
      </c>
      <c r="M98" s="253">
        <v>0</v>
      </c>
      <c r="N98" s="253">
        <v>0</v>
      </c>
      <c r="O98" s="253">
        <v>0</v>
      </c>
      <c r="P98" s="253">
        <v>0</v>
      </c>
      <c r="Q98" s="253">
        <v>0</v>
      </c>
      <c r="R98" s="253">
        <v>0</v>
      </c>
      <c r="S98" s="253">
        <v>0</v>
      </c>
      <c r="T98" s="273">
        <v>0</v>
      </c>
      <c r="U98" s="273"/>
      <c r="V98" s="253">
        <v>0</v>
      </c>
      <c r="W98" s="253">
        <v>0</v>
      </c>
    </row>
    <row r="99" spans="1:23" ht="9.75" customHeight="1">
      <c r="A99" s="274"/>
      <c r="B99" s="274"/>
      <c r="C99" s="274"/>
      <c r="D99" s="272"/>
      <c r="E99" s="272"/>
      <c r="F99" s="272" t="s">
        <v>53</v>
      </c>
      <c r="G99" s="272"/>
      <c r="H99" s="253">
        <v>2410</v>
      </c>
      <c r="I99" s="253">
        <v>2410</v>
      </c>
      <c r="J99" s="253">
        <v>2410</v>
      </c>
      <c r="K99" s="253">
        <v>0</v>
      </c>
      <c r="L99" s="253">
        <v>2410</v>
      </c>
      <c r="M99" s="253">
        <v>0</v>
      </c>
      <c r="N99" s="253">
        <v>0</v>
      </c>
      <c r="O99" s="253">
        <v>0</v>
      </c>
      <c r="P99" s="253">
        <v>0</v>
      </c>
      <c r="Q99" s="253">
        <v>0</v>
      </c>
      <c r="R99" s="253">
        <v>0</v>
      </c>
      <c r="S99" s="253">
        <v>0</v>
      </c>
      <c r="T99" s="273">
        <v>0</v>
      </c>
      <c r="U99" s="273"/>
      <c r="V99" s="253">
        <v>0</v>
      </c>
      <c r="W99" s="253">
        <v>0</v>
      </c>
    </row>
    <row r="100" spans="1:23" ht="15" customHeight="1">
      <c r="A100" s="274"/>
      <c r="B100" s="274"/>
      <c r="C100" s="274"/>
      <c r="D100" s="272"/>
      <c r="E100" s="272"/>
      <c r="F100" s="272" t="s">
        <v>54</v>
      </c>
      <c r="G100" s="272"/>
      <c r="H100" s="253">
        <v>824145</v>
      </c>
      <c r="I100" s="253">
        <v>824145</v>
      </c>
      <c r="J100" s="253">
        <v>823645</v>
      </c>
      <c r="K100" s="253">
        <v>647942</v>
      </c>
      <c r="L100" s="253">
        <v>175703</v>
      </c>
      <c r="M100" s="253">
        <v>0</v>
      </c>
      <c r="N100" s="253">
        <v>500</v>
      </c>
      <c r="O100" s="253">
        <v>0</v>
      </c>
      <c r="P100" s="253">
        <v>0</v>
      </c>
      <c r="Q100" s="253">
        <v>0</v>
      </c>
      <c r="R100" s="253">
        <v>0</v>
      </c>
      <c r="S100" s="253">
        <v>0</v>
      </c>
      <c r="T100" s="273">
        <v>0</v>
      </c>
      <c r="U100" s="273"/>
      <c r="V100" s="253">
        <v>0</v>
      </c>
      <c r="W100" s="253">
        <v>0</v>
      </c>
    </row>
    <row r="101" spans="1:23" ht="15.75" customHeight="1">
      <c r="A101" s="274" t="s">
        <v>325</v>
      </c>
      <c r="B101" s="274" t="s">
        <v>36</v>
      </c>
      <c r="C101" s="274" t="s">
        <v>36</v>
      </c>
      <c r="D101" s="272" t="s">
        <v>324</v>
      </c>
      <c r="E101" s="272"/>
      <c r="F101" s="272" t="s">
        <v>51</v>
      </c>
      <c r="G101" s="272"/>
      <c r="H101" s="253">
        <v>10036182</v>
      </c>
      <c r="I101" s="253">
        <v>9772750</v>
      </c>
      <c r="J101" s="253">
        <v>9590242</v>
      </c>
      <c r="K101" s="253">
        <v>7671460</v>
      </c>
      <c r="L101" s="253">
        <v>1918782</v>
      </c>
      <c r="M101" s="253">
        <v>0</v>
      </c>
      <c r="N101" s="253">
        <v>182508</v>
      </c>
      <c r="O101" s="253">
        <v>0</v>
      </c>
      <c r="P101" s="253">
        <v>0</v>
      </c>
      <c r="Q101" s="253">
        <v>0</v>
      </c>
      <c r="R101" s="253">
        <v>263432</v>
      </c>
      <c r="S101" s="253">
        <v>263432</v>
      </c>
      <c r="T101" s="273">
        <v>0</v>
      </c>
      <c r="U101" s="273"/>
      <c r="V101" s="253">
        <v>0</v>
      </c>
      <c r="W101" s="253">
        <v>0</v>
      </c>
    </row>
    <row r="102" spans="1:23" ht="13.5" customHeight="1">
      <c r="A102" s="274"/>
      <c r="B102" s="274"/>
      <c r="C102" s="274"/>
      <c r="D102" s="272"/>
      <c r="E102" s="272"/>
      <c r="F102" s="272" t="s">
        <v>52</v>
      </c>
      <c r="G102" s="272"/>
      <c r="H102" s="253">
        <v>-9981</v>
      </c>
      <c r="I102" s="253">
        <v>-9981</v>
      </c>
      <c r="J102" s="253">
        <v>-9981</v>
      </c>
      <c r="K102" s="253">
        <v>0</v>
      </c>
      <c r="L102" s="253">
        <v>-9981</v>
      </c>
      <c r="M102" s="253">
        <v>0</v>
      </c>
      <c r="N102" s="253">
        <v>0</v>
      </c>
      <c r="O102" s="253">
        <v>0</v>
      </c>
      <c r="P102" s="253">
        <v>0</v>
      </c>
      <c r="Q102" s="253">
        <v>0</v>
      </c>
      <c r="R102" s="253">
        <v>0</v>
      </c>
      <c r="S102" s="253">
        <v>0</v>
      </c>
      <c r="T102" s="273">
        <v>0</v>
      </c>
      <c r="U102" s="273"/>
      <c r="V102" s="253">
        <v>0</v>
      </c>
      <c r="W102" s="253">
        <v>0</v>
      </c>
    </row>
    <row r="103" spans="1:23" ht="16.5" customHeight="1">
      <c r="A103" s="274"/>
      <c r="B103" s="274"/>
      <c r="C103" s="274"/>
      <c r="D103" s="272"/>
      <c r="E103" s="272"/>
      <c r="F103" s="272" t="s">
        <v>53</v>
      </c>
      <c r="G103" s="272"/>
      <c r="H103" s="253">
        <v>280999</v>
      </c>
      <c r="I103" s="253">
        <v>270346</v>
      </c>
      <c r="J103" s="253">
        <v>270346</v>
      </c>
      <c r="K103" s="253">
        <v>261941</v>
      </c>
      <c r="L103" s="253">
        <v>8405</v>
      </c>
      <c r="M103" s="253">
        <v>0</v>
      </c>
      <c r="N103" s="253">
        <v>0</v>
      </c>
      <c r="O103" s="253">
        <v>0</v>
      </c>
      <c r="P103" s="253">
        <v>0</v>
      </c>
      <c r="Q103" s="253">
        <v>0</v>
      </c>
      <c r="R103" s="253">
        <v>10653</v>
      </c>
      <c r="S103" s="253">
        <v>10653</v>
      </c>
      <c r="T103" s="273">
        <v>0</v>
      </c>
      <c r="U103" s="273"/>
      <c r="V103" s="253">
        <v>0</v>
      </c>
      <c r="W103" s="253">
        <v>0</v>
      </c>
    </row>
    <row r="104" spans="1:23" ht="17.25" customHeight="1">
      <c r="A104" s="274"/>
      <c r="B104" s="274"/>
      <c r="C104" s="274"/>
      <c r="D104" s="272"/>
      <c r="E104" s="272"/>
      <c r="F104" s="272" t="s">
        <v>54</v>
      </c>
      <c r="G104" s="272"/>
      <c r="H104" s="253">
        <v>10307200</v>
      </c>
      <c r="I104" s="253">
        <v>10033115</v>
      </c>
      <c r="J104" s="253">
        <v>9850607</v>
      </c>
      <c r="K104" s="253">
        <v>7933401</v>
      </c>
      <c r="L104" s="253">
        <v>1917206</v>
      </c>
      <c r="M104" s="253">
        <v>0</v>
      </c>
      <c r="N104" s="253">
        <v>182508</v>
      </c>
      <c r="O104" s="253">
        <v>0</v>
      </c>
      <c r="P104" s="253">
        <v>0</v>
      </c>
      <c r="Q104" s="253">
        <v>0</v>
      </c>
      <c r="R104" s="253">
        <v>274085</v>
      </c>
      <c r="S104" s="253">
        <v>274085</v>
      </c>
      <c r="T104" s="273">
        <v>0</v>
      </c>
      <c r="U104" s="273"/>
      <c r="V104" s="253">
        <v>0</v>
      </c>
      <c r="W104" s="253">
        <v>0</v>
      </c>
    </row>
    <row r="105" spans="1:23" ht="13.5" customHeight="1">
      <c r="A105" s="274" t="s">
        <v>36</v>
      </c>
      <c r="B105" s="274" t="s">
        <v>323</v>
      </c>
      <c r="C105" s="274" t="s">
        <v>36</v>
      </c>
      <c r="D105" s="272" t="s">
        <v>322</v>
      </c>
      <c r="E105" s="272"/>
      <c r="F105" s="272" t="s">
        <v>51</v>
      </c>
      <c r="G105" s="272"/>
      <c r="H105" s="253">
        <v>6193072</v>
      </c>
      <c r="I105" s="253">
        <v>6070277</v>
      </c>
      <c r="J105" s="253">
        <v>5975277</v>
      </c>
      <c r="K105" s="253">
        <v>4681625</v>
      </c>
      <c r="L105" s="253">
        <v>1293652</v>
      </c>
      <c r="M105" s="253">
        <v>0</v>
      </c>
      <c r="N105" s="253">
        <v>95000</v>
      </c>
      <c r="O105" s="253">
        <v>0</v>
      </c>
      <c r="P105" s="253">
        <v>0</v>
      </c>
      <c r="Q105" s="253">
        <v>0</v>
      </c>
      <c r="R105" s="253">
        <v>122795</v>
      </c>
      <c r="S105" s="253">
        <v>122795</v>
      </c>
      <c r="T105" s="273">
        <v>0</v>
      </c>
      <c r="U105" s="273"/>
      <c r="V105" s="253">
        <v>0</v>
      </c>
      <c r="W105" s="253">
        <v>0</v>
      </c>
    </row>
    <row r="106" spans="1:23" ht="14.25" customHeight="1">
      <c r="A106" s="274"/>
      <c r="B106" s="274"/>
      <c r="C106" s="274"/>
      <c r="D106" s="272"/>
      <c r="E106" s="272"/>
      <c r="F106" s="272" t="s">
        <v>52</v>
      </c>
      <c r="G106" s="272"/>
      <c r="H106" s="253">
        <v>-9981</v>
      </c>
      <c r="I106" s="253">
        <v>-9981</v>
      </c>
      <c r="J106" s="253">
        <v>-9981</v>
      </c>
      <c r="K106" s="253">
        <v>0</v>
      </c>
      <c r="L106" s="253">
        <v>-9981</v>
      </c>
      <c r="M106" s="253">
        <v>0</v>
      </c>
      <c r="N106" s="253">
        <v>0</v>
      </c>
      <c r="O106" s="253">
        <v>0</v>
      </c>
      <c r="P106" s="253">
        <v>0</v>
      </c>
      <c r="Q106" s="253">
        <v>0</v>
      </c>
      <c r="R106" s="253">
        <v>0</v>
      </c>
      <c r="S106" s="253">
        <v>0</v>
      </c>
      <c r="T106" s="273">
        <v>0</v>
      </c>
      <c r="U106" s="273"/>
      <c r="V106" s="253">
        <v>0</v>
      </c>
      <c r="W106" s="253">
        <v>0</v>
      </c>
    </row>
    <row r="107" spans="1:23" ht="14.25" customHeight="1">
      <c r="A107" s="274"/>
      <c r="B107" s="274"/>
      <c r="C107" s="274"/>
      <c r="D107" s="272"/>
      <c r="E107" s="272"/>
      <c r="F107" s="272" t="s">
        <v>53</v>
      </c>
      <c r="G107" s="272"/>
      <c r="H107" s="253">
        <v>145600</v>
      </c>
      <c r="I107" s="253">
        <v>145600</v>
      </c>
      <c r="J107" s="253">
        <v>145600</v>
      </c>
      <c r="K107" s="253">
        <v>145600</v>
      </c>
      <c r="L107" s="253">
        <v>0</v>
      </c>
      <c r="M107" s="253">
        <v>0</v>
      </c>
      <c r="N107" s="253">
        <v>0</v>
      </c>
      <c r="O107" s="253">
        <v>0</v>
      </c>
      <c r="P107" s="253">
        <v>0</v>
      </c>
      <c r="Q107" s="253">
        <v>0</v>
      </c>
      <c r="R107" s="253">
        <v>0</v>
      </c>
      <c r="S107" s="253">
        <v>0</v>
      </c>
      <c r="T107" s="273">
        <v>0</v>
      </c>
      <c r="U107" s="273"/>
      <c r="V107" s="253">
        <v>0</v>
      </c>
      <c r="W107" s="253">
        <v>0</v>
      </c>
    </row>
    <row r="108" spans="1:23" ht="15" customHeight="1">
      <c r="A108" s="274"/>
      <c r="B108" s="274"/>
      <c r="C108" s="274"/>
      <c r="D108" s="272"/>
      <c r="E108" s="272"/>
      <c r="F108" s="272" t="s">
        <v>54</v>
      </c>
      <c r="G108" s="272"/>
      <c r="H108" s="253">
        <v>6328691</v>
      </c>
      <c r="I108" s="253">
        <v>6205896</v>
      </c>
      <c r="J108" s="253">
        <v>6110896</v>
      </c>
      <c r="K108" s="253">
        <v>4827225</v>
      </c>
      <c r="L108" s="253">
        <v>1283671</v>
      </c>
      <c r="M108" s="253">
        <v>0</v>
      </c>
      <c r="N108" s="253">
        <v>95000</v>
      </c>
      <c r="O108" s="253">
        <v>0</v>
      </c>
      <c r="P108" s="253">
        <v>0</v>
      </c>
      <c r="Q108" s="253">
        <v>0</v>
      </c>
      <c r="R108" s="253">
        <v>122795</v>
      </c>
      <c r="S108" s="253">
        <v>122795</v>
      </c>
      <c r="T108" s="273">
        <v>0</v>
      </c>
      <c r="U108" s="273"/>
      <c r="V108" s="253">
        <v>0</v>
      </c>
      <c r="W108" s="253">
        <v>0</v>
      </c>
    </row>
    <row r="109" spans="1:23" ht="12.75" customHeight="1">
      <c r="A109" s="274" t="s">
        <v>36</v>
      </c>
      <c r="B109" s="274" t="s">
        <v>442</v>
      </c>
      <c r="C109" s="274" t="s">
        <v>36</v>
      </c>
      <c r="D109" s="272" t="s">
        <v>443</v>
      </c>
      <c r="E109" s="272"/>
      <c r="F109" s="272" t="s">
        <v>51</v>
      </c>
      <c r="G109" s="272"/>
      <c r="H109" s="253">
        <v>1346217</v>
      </c>
      <c r="I109" s="253">
        <v>1346217</v>
      </c>
      <c r="J109" s="253">
        <v>1322209</v>
      </c>
      <c r="K109" s="253">
        <v>1167909</v>
      </c>
      <c r="L109" s="253">
        <v>154300</v>
      </c>
      <c r="M109" s="253">
        <v>0</v>
      </c>
      <c r="N109" s="253">
        <v>24008</v>
      </c>
      <c r="O109" s="253">
        <v>0</v>
      </c>
      <c r="P109" s="253">
        <v>0</v>
      </c>
      <c r="Q109" s="253">
        <v>0</v>
      </c>
      <c r="R109" s="253">
        <v>0</v>
      </c>
      <c r="S109" s="253">
        <v>0</v>
      </c>
      <c r="T109" s="273">
        <v>0</v>
      </c>
      <c r="U109" s="273"/>
      <c r="V109" s="253">
        <v>0</v>
      </c>
      <c r="W109" s="253">
        <v>0</v>
      </c>
    </row>
    <row r="110" spans="1:23" ht="13.5" customHeight="1">
      <c r="A110" s="274"/>
      <c r="B110" s="274"/>
      <c r="C110" s="274"/>
      <c r="D110" s="272"/>
      <c r="E110" s="272"/>
      <c r="F110" s="272" t="s">
        <v>52</v>
      </c>
      <c r="G110" s="272"/>
      <c r="H110" s="253">
        <v>0</v>
      </c>
      <c r="I110" s="253">
        <v>0</v>
      </c>
      <c r="J110" s="253">
        <v>0</v>
      </c>
      <c r="K110" s="253">
        <v>0</v>
      </c>
      <c r="L110" s="253">
        <v>0</v>
      </c>
      <c r="M110" s="253">
        <v>0</v>
      </c>
      <c r="N110" s="253">
        <v>0</v>
      </c>
      <c r="O110" s="253">
        <v>0</v>
      </c>
      <c r="P110" s="253">
        <v>0</v>
      </c>
      <c r="Q110" s="253">
        <v>0</v>
      </c>
      <c r="R110" s="253">
        <v>0</v>
      </c>
      <c r="S110" s="253">
        <v>0</v>
      </c>
      <c r="T110" s="273">
        <v>0</v>
      </c>
      <c r="U110" s="273"/>
      <c r="V110" s="253">
        <v>0</v>
      </c>
      <c r="W110" s="253">
        <v>0</v>
      </c>
    </row>
    <row r="111" spans="1:23" ht="10.5" customHeight="1">
      <c r="A111" s="274"/>
      <c r="B111" s="274"/>
      <c r="C111" s="274"/>
      <c r="D111" s="272"/>
      <c r="E111" s="272"/>
      <c r="F111" s="272" t="s">
        <v>53</v>
      </c>
      <c r="G111" s="272"/>
      <c r="H111" s="253">
        <v>7728</v>
      </c>
      <c r="I111" s="253">
        <v>7728</v>
      </c>
      <c r="J111" s="253">
        <v>7728</v>
      </c>
      <c r="K111" s="253">
        <v>6323</v>
      </c>
      <c r="L111" s="253">
        <v>1405</v>
      </c>
      <c r="M111" s="253">
        <v>0</v>
      </c>
      <c r="N111" s="253">
        <v>0</v>
      </c>
      <c r="O111" s="253">
        <v>0</v>
      </c>
      <c r="P111" s="253">
        <v>0</v>
      </c>
      <c r="Q111" s="253">
        <v>0</v>
      </c>
      <c r="R111" s="253">
        <v>0</v>
      </c>
      <c r="S111" s="253">
        <v>0</v>
      </c>
      <c r="T111" s="273">
        <v>0</v>
      </c>
      <c r="U111" s="273"/>
      <c r="V111" s="253">
        <v>0</v>
      </c>
      <c r="W111" s="253">
        <v>0</v>
      </c>
    </row>
    <row r="112" spans="1:23" ht="18" customHeight="1">
      <c r="A112" s="274"/>
      <c r="B112" s="274"/>
      <c r="C112" s="274"/>
      <c r="D112" s="272"/>
      <c r="E112" s="272"/>
      <c r="F112" s="272" t="s">
        <v>54</v>
      </c>
      <c r="G112" s="272"/>
      <c r="H112" s="253">
        <v>1353945</v>
      </c>
      <c r="I112" s="253">
        <v>1353945</v>
      </c>
      <c r="J112" s="253">
        <v>1329937</v>
      </c>
      <c r="K112" s="253">
        <v>1174232</v>
      </c>
      <c r="L112" s="253">
        <v>155705</v>
      </c>
      <c r="M112" s="253">
        <v>0</v>
      </c>
      <c r="N112" s="253">
        <v>24008</v>
      </c>
      <c r="O112" s="253">
        <v>0</v>
      </c>
      <c r="P112" s="253">
        <v>0</v>
      </c>
      <c r="Q112" s="253">
        <v>0</v>
      </c>
      <c r="R112" s="253">
        <v>0</v>
      </c>
      <c r="S112" s="253">
        <v>0</v>
      </c>
      <c r="T112" s="273">
        <v>0</v>
      </c>
      <c r="U112" s="273"/>
      <c r="V112" s="253">
        <v>0</v>
      </c>
      <c r="W112" s="253">
        <v>0</v>
      </c>
    </row>
    <row r="113" spans="1:23" ht="12.75" customHeight="1">
      <c r="A113" s="274" t="s">
        <v>36</v>
      </c>
      <c r="B113" s="274" t="s">
        <v>447</v>
      </c>
      <c r="C113" s="274" t="s">
        <v>36</v>
      </c>
      <c r="D113" s="272" t="s">
        <v>448</v>
      </c>
      <c r="E113" s="272"/>
      <c r="F113" s="272" t="s">
        <v>51</v>
      </c>
      <c r="G113" s="272"/>
      <c r="H113" s="253">
        <v>2457483</v>
      </c>
      <c r="I113" s="253">
        <v>2316846</v>
      </c>
      <c r="J113" s="253">
        <v>2269346</v>
      </c>
      <c r="K113" s="253">
        <v>1815826</v>
      </c>
      <c r="L113" s="253">
        <v>453520</v>
      </c>
      <c r="M113" s="253">
        <v>0</v>
      </c>
      <c r="N113" s="253">
        <v>47500</v>
      </c>
      <c r="O113" s="253">
        <v>0</v>
      </c>
      <c r="P113" s="253">
        <v>0</v>
      </c>
      <c r="Q113" s="253">
        <v>0</v>
      </c>
      <c r="R113" s="253">
        <v>140637</v>
      </c>
      <c r="S113" s="253">
        <v>140637</v>
      </c>
      <c r="T113" s="273">
        <v>0</v>
      </c>
      <c r="U113" s="273"/>
      <c r="V113" s="253">
        <v>0</v>
      </c>
      <c r="W113" s="253">
        <v>0</v>
      </c>
    </row>
    <row r="114" spans="1:23" ht="12" customHeight="1">
      <c r="A114" s="274"/>
      <c r="B114" s="274"/>
      <c r="C114" s="274"/>
      <c r="D114" s="272"/>
      <c r="E114" s="272"/>
      <c r="F114" s="272" t="s">
        <v>52</v>
      </c>
      <c r="G114" s="272"/>
      <c r="H114" s="253">
        <v>0</v>
      </c>
      <c r="I114" s="253">
        <v>0</v>
      </c>
      <c r="J114" s="253">
        <v>0</v>
      </c>
      <c r="K114" s="253">
        <v>0</v>
      </c>
      <c r="L114" s="253">
        <v>0</v>
      </c>
      <c r="M114" s="253">
        <v>0</v>
      </c>
      <c r="N114" s="253">
        <v>0</v>
      </c>
      <c r="O114" s="253">
        <v>0</v>
      </c>
      <c r="P114" s="253">
        <v>0</v>
      </c>
      <c r="Q114" s="253">
        <v>0</v>
      </c>
      <c r="R114" s="253">
        <v>0</v>
      </c>
      <c r="S114" s="253">
        <v>0</v>
      </c>
      <c r="T114" s="273">
        <v>0</v>
      </c>
      <c r="U114" s="273"/>
      <c r="V114" s="253">
        <v>0</v>
      </c>
      <c r="W114" s="253">
        <v>0</v>
      </c>
    </row>
    <row r="115" spans="1:23" ht="13.5" customHeight="1">
      <c r="A115" s="274"/>
      <c r="B115" s="274"/>
      <c r="C115" s="274"/>
      <c r="D115" s="272"/>
      <c r="E115" s="272"/>
      <c r="F115" s="272" t="s">
        <v>53</v>
      </c>
      <c r="G115" s="272"/>
      <c r="H115" s="253">
        <v>127671</v>
      </c>
      <c r="I115" s="253">
        <v>117018</v>
      </c>
      <c r="J115" s="253">
        <v>117018</v>
      </c>
      <c r="K115" s="253">
        <v>110018</v>
      </c>
      <c r="L115" s="253">
        <v>7000</v>
      </c>
      <c r="M115" s="253">
        <v>0</v>
      </c>
      <c r="N115" s="253">
        <v>0</v>
      </c>
      <c r="O115" s="253">
        <v>0</v>
      </c>
      <c r="P115" s="253">
        <v>0</v>
      </c>
      <c r="Q115" s="253">
        <v>0</v>
      </c>
      <c r="R115" s="253">
        <v>10653</v>
      </c>
      <c r="S115" s="253">
        <v>10653</v>
      </c>
      <c r="T115" s="273">
        <v>0</v>
      </c>
      <c r="U115" s="273"/>
      <c r="V115" s="253">
        <v>0</v>
      </c>
      <c r="W115" s="253">
        <v>0</v>
      </c>
    </row>
    <row r="116" spans="1:23" ht="13.5" customHeight="1">
      <c r="A116" s="274"/>
      <c r="B116" s="274"/>
      <c r="C116" s="274"/>
      <c r="D116" s="272"/>
      <c r="E116" s="272"/>
      <c r="F116" s="272" t="s">
        <v>54</v>
      </c>
      <c r="G116" s="272"/>
      <c r="H116" s="253">
        <v>2585154</v>
      </c>
      <c r="I116" s="253">
        <v>2433864</v>
      </c>
      <c r="J116" s="253">
        <v>2386364</v>
      </c>
      <c r="K116" s="253">
        <v>1925844</v>
      </c>
      <c r="L116" s="253">
        <v>460520</v>
      </c>
      <c r="M116" s="253">
        <v>0</v>
      </c>
      <c r="N116" s="253">
        <v>47500</v>
      </c>
      <c r="O116" s="253">
        <v>0</v>
      </c>
      <c r="P116" s="253">
        <v>0</v>
      </c>
      <c r="Q116" s="253">
        <v>0</v>
      </c>
      <c r="R116" s="253">
        <v>151290</v>
      </c>
      <c r="S116" s="253">
        <v>151290</v>
      </c>
      <c r="T116" s="273">
        <v>0</v>
      </c>
      <c r="U116" s="273"/>
      <c r="V116" s="253">
        <v>0</v>
      </c>
      <c r="W116" s="253">
        <v>0</v>
      </c>
    </row>
    <row r="117" spans="1:23" ht="18" customHeight="1">
      <c r="A117" s="278" t="s">
        <v>55</v>
      </c>
      <c r="B117" s="278"/>
      <c r="C117" s="278"/>
      <c r="D117" s="278"/>
      <c r="E117" s="278"/>
      <c r="F117" s="272" t="s">
        <v>51</v>
      </c>
      <c r="G117" s="272"/>
      <c r="H117" s="254">
        <v>164725597.96</v>
      </c>
      <c r="I117" s="252"/>
      <c r="J117" s="252"/>
      <c r="K117" s="254">
        <v>81318722</v>
      </c>
      <c r="L117" s="254">
        <v>28309172.46</v>
      </c>
      <c r="M117" s="254">
        <v>4648867</v>
      </c>
      <c r="N117" s="254">
        <v>2778766</v>
      </c>
      <c r="O117" s="254">
        <v>79671.1</v>
      </c>
      <c r="P117" s="254">
        <v>598737</v>
      </c>
      <c r="Q117" s="254">
        <v>0</v>
      </c>
      <c r="R117" s="254">
        <v>46991662.4</v>
      </c>
      <c r="S117" s="254">
        <v>46991662.4</v>
      </c>
      <c r="T117" s="279">
        <v>9782518</v>
      </c>
      <c r="U117" s="279"/>
      <c r="V117" s="254">
        <v>0</v>
      </c>
      <c r="W117" s="253">
        <v>0</v>
      </c>
    </row>
    <row r="118" spans="1:23" ht="13.5" customHeight="1">
      <c r="A118" s="278"/>
      <c r="B118" s="278"/>
      <c r="C118" s="278"/>
      <c r="D118" s="278"/>
      <c r="E118" s="278"/>
      <c r="F118" s="272" t="s">
        <v>52</v>
      </c>
      <c r="G118" s="272"/>
      <c r="H118" s="254">
        <v>-68541</v>
      </c>
      <c r="I118" s="254">
        <v>-68541</v>
      </c>
      <c r="J118" s="254">
        <v>-68541</v>
      </c>
      <c r="K118" s="254">
        <v>-50600</v>
      </c>
      <c r="L118" s="254">
        <v>-17941</v>
      </c>
      <c r="M118" s="254">
        <v>0</v>
      </c>
      <c r="N118" s="254">
        <v>0</v>
      </c>
      <c r="O118" s="254">
        <v>0</v>
      </c>
      <c r="P118" s="254">
        <v>0</v>
      </c>
      <c r="Q118" s="254">
        <v>0</v>
      </c>
      <c r="R118" s="254">
        <v>0</v>
      </c>
      <c r="S118" s="254">
        <v>0</v>
      </c>
      <c r="T118" s="279">
        <v>0</v>
      </c>
      <c r="U118" s="279"/>
      <c r="V118" s="254">
        <v>0</v>
      </c>
      <c r="W118" s="253">
        <v>0</v>
      </c>
    </row>
    <row r="119" spans="1:23" ht="16.5" customHeight="1">
      <c r="A119" s="278"/>
      <c r="B119" s="278"/>
      <c r="C119" s="278"/>
      <c r="D119" s="278"/>
      <c r="E119" s="278"/>
      <c r="F119" s="272" t="s">
        <v>53</v>
      </c>
      <c r="G119" s="272"/>
      <c r="H119" s="254">
        <v>3379075</v>
      </c>
      <c r="I119" s="254">
        <v>764442</v>
      </c>
      <c r="J119" s="254">
        <v>762673</v>
      </c>
      <c r="K119" s="254">
        <v>514142</v>
      </c>
      <c r="L119" s="254">
        <v>248531</v>
      </c>
      <c r="M119" s="254">
        <v>1769</v>
      </c>
      <c r="N119" s="254">
        <v>0</v>
      </c>
      <c r="O119" s="254">
        <v>0</v>
      </c>
      <c r="P119" s="254">
        <v>0</v>
      </c>
      <c r="Q119" s="254">
        <v>0</v>
      </c>
      <c r="R119" s="254">
        <v>2614633</v>
      </c>
      <c r="S119" s="254">
        <v>2614633</v>
      </c>
      <c r="T119" s="279">
        <v>60000</v>
      </c>
      <c r="U119" s="279"/>
      <c r="V119" s="254">
        <v>0</v>
      </c>
      <c r="W119" s="253">
        <v>0</v>
      </c>
    </row>
    <row r="120" spans="1:23" ht="22.5" customHeight="1">
      <c r="A120" s="278"/>
      <c r="B120" s="278"/>
      <c r="C120" s="278"/>
      <c r="D120" s="278"/>
      <c r="E120" s="278"/>
      <c r="F120" s="272" t="s">
        <v>54</v>
      </c>
      <c r="G120" s="272"/>
      <c r="H120" s="254">
        <v>168036131.96</v>
      </c>
      <c r="I120" s="252"/>
      <c r="J120" s="252"/>
      <c r="K120" s="254">
        <v>81782264</v>
      </c>
      <c r="L120" s="254">
        <v>28539762.46</v>
      </c>
      <c r="M120" s="254">
        <v>4650636</v>
      </c>
      <c r="N120" s="254">
        <v>2778766</v>
      </c>
      <c r="O120" s="254">
        <v>79671.1</v>
      </c>
      <c r="P120" s="254">
        <v>598737</v>
      </c>
      <c r="Q120" s="254">
        <v>0</v>
      </c>
      <c r="R120" s="254">
        <v>49606295.4</v>
      </c>
      <c r="S120" s="254">
        <v>49606295.4</v>
      </c>
      <c r="T120" s="279">
        <v>9842518</v>
      </c>
      <c r="U120" s="279"/>
      <c r="V120" s="254">
        <v>0</v>
      </c>
      <c r="W120" s="253">
        <v>0</v>
      </c>
    </row>
  </sheetData>
  <sheetProtection/>
  <mergeCells count="359">
    <mergeCell ref="T118:U118"/>
    <mergeCell ref="F119:G119"/>
    <mergeCell ref="T119:U119"/>
    <mergeCell ref="T113:U113"/>
    <mergeCell ref="F114:G114"/>
    <mergeCell ref="T114:U114"/>
    <mergeCell ref="F115:G115"/>
    <mergeCell ref="T115:U115"/>
    <mergeCell ref="F113:G113"/>
    <mergeCell ref="T120:U120"/>
    <mergeCell ref="F116:G116"/>
    <mergeCell ref="T116:U116"/>
    <mergeCell ref="F117:G117"/>
    <mergeCell ref="T117:U117"/>
    <mergeCell ref="A113:A116"/>
    <mergeCell ref="B113:B116"/>
    <mergeCell ref="C113:C116"/>
    <mergeCell ref="D113:E116"/>
    <mergeCell ref="F120:G120"/>
    <mergeCell ref="A117:E120"/>
    <mergeCell ref="F118:G118"/>
    <mergeCell ref="T109:U109"/>
    <mergeCell ref="F110:G110"/>
    <mergeCell ref="T110:U110"/>
    <mergeCell ref="F111:G111"/>
    <mergeCell ref="T111:U111"/>
    <mergeCell ref="B109:B112"/>
    <mergeCell ref="C109:C112"/>
    <mergeCell ref="D109:E112"/>
    <mergeCell ref="F112:G112"/>
    <mergeCell ref="T112:U112"/>
    <mergeCell ref="A109:A112"/>
    <mergeCell ref="F106:G106"/>
    <mergeCell ref="T106:U106"/>
    <mergeCell ref="F107:G107"/>
    <mergeCell ref="T107:U107"/>
    <mergeCell ref="F108:G108"/>
    <mergeCell ref="T108:U108"/>
    <mergeCell ref="F109:G109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37:G37"/>
    <mergeCell ref="T37:U37"/>
    <mergeCell ref="F38:G38"/>
    <mergeCell ref="T38:U38"/>
    <mergeCell ref="F39:G39"/>
    <mergeCell ref="T39:U39"/>
    <mergeCell ref="A33:A36"/>
    <mergeCell ref="B33:B36"/>
    <mergeCell ref="C33:C36"/>
    <mergeCell ref="D33:E36"/>
    <mergeCell ref="A37:A40"/>
    <mergeCell ref="B37:B40"/>
    <mergeCell ref="C37:C40"/>
    <mergeCell ref="D37:E40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N6:N7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6:G36"/>
    <mergeCell ref="T36:U36"/>
    <mergeCell ref="F33:G33"/>
    <mergeCell ref="T33:U33"/>
    <mergeCell ref="F34:G34"/>
    <mergeCell ref="T34:U34"/>
    <mergeCell ref="F35:G35"/>
    <mergeCell ref="T35:U35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3"/>
  <sheetViews>
    <sheetView zoomScalePageLayoutView="0" workbookViewId="0" topLeftCell="A1">
      <selection activeCell="U9" sqref="U9"/>
    </sheetView>
  </sheetViews>
  <sheetFormatPr defaultColWidth="9.33203125" defaultRowHeight="11.25"/>
  <cols>
    <col min="1" max="1" width="4.16015625" style="6" customWidth="1"/>
    <col min="2" max="2" width="5.66015625" style="6" customWidth="1"/>
    <col min="3" max="3" width="8.16015625" style="6" customWidth="1"/>
    <col min="4" max="4" width="22.16015625" style="6" customWidth="1"/>
    <col min="5" max="5" width="15.33203125" style="6" customWidth="1"/>
    <col min="6" max="6" width="14" style="6" customWidth="1"/>
    <col min="7" max="7" width="13.83203125" style="6" customWidth="1"/>
    <col min="8" max="8" width="12.5" style="6" customWidth="1"/>
    <col min="9" max="9" width="10.33203125" style="6" customWidth="1"/>
    <col min="10" max="10" width="9.33203125" style="6" customWidth="1"/>
    <col min="11" max="11" width="5.83203125" style="6" customWidth="1"/>
    <col min="12" max="12" width="3.83203125" style="6" customWidth="1"/>
    <col min="13" max="13" width="10.33203125" style="6" customWidth="1"/>
    <col min="14" max="14" width="13.33203125" style="6" customWidth="1"/>
    <col min="15" max="16384" width="9.33203125" style="6" customWidth="1"/>
  </cols>
  <sheetData>
    <row r="1" spans="1:15" ht="49.5" customHeight="1">
      <c r="A1" s="46"/>
      <c r="B1" s="46"/>
      <c r="C1" s="46"/>
      <c r="D1" s="46"/>
      <c r="E1" s="46"/>
      <c r="F1" s="46"/>
      <c r="G1" s="46"/>
      <c r="H1" s="46"/>
      <c r="I1" s="46"/>
      <c r="J1" s="280" t="s">
        <v>495</v>
      </c>
      <c r="K1" s="280"/>
      <c r="L1" s="280"/>
      <c r="M1" s="280"/>
      <c r="N1" s="280"/>
      <c r="O1" s="280"/>
    </row>
    <row r="2" spans="1:15" ht="12.75" customHeight="1">
      <c r="A2" s="281" t="s">
        <v>153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45"/>
      <c r="O2" s="45"/>
    </row>
    <row r="3" spans="1:15" ht="27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82" t="s">
        <v>0</v>
      </c>
      <c r="N3" s="282"/>
      <c r="O3" s="282"/>
    </row>
    <row r="4" spans="1:15" ht="15" customHeight="1">
      <c r="A4" s="283" t="s">
        <v>28</v>
      </c>
      <c r="B4" s="283" t="s">
        <v>1</v>
      </c>
      <c r="C4" s="283" t="s">
        <v>152</v>
      </c>
      <c r="D4" s="283" t="s">
        <v>151</v>
      </c>
      <c r="E4" s="283" t="s">
        <v>150</v>
      </c>
      <c r="F4" s="284" t="s">
        <v>149</v>
      </c>
      <c r="G4" s="284"/>
      <c r="H4" s="284"/>
      <c r="I4" s="284"/>
      <c r="J4" s="284"/>
      <c r="K4" s="284"/>
      <c r="L4" s="284"/>
      <c r="M4" s="284"/>
      <c r="N4" s="284"/>
      <c r="O4" s="283" t="s">
        <v>148</v>
      </c>
    </row>
    <row r="5" spans="1:15" ht="15" customHeight="1">
      <c r="A5" s="283"/>
      <c r="B5" s="283"/>
      <c r="C5" s="283"/>
      <c r="D5" s="283"/>
      <c r="E5" s="283"/>
      <c r="F5" s="283" t="s">
        <v>147</v>
      </c>
      <c r="G5" s="283" t="s">
        <v>146</v>
      </c>
      <c r="H5" s="283"/>
      <c r="I5" s="283"/>
      <c r="J5" s="283"/>
      <c r="K5" s="283"/>
      <c r="L5" s="283"/>
      <c r="M5" s="283"/>
      <c r="N5" s="283"/>
      <c r="O5" s="283"/>
    </row>
    <row r="6" spans="1:15" ht="27.75" customHeight="1">
      <c r="A6" s="283"/>
      <c r="B6" s="283"/>
      <c r="C6" s="283"/>
      <c r="D6" s="283"/>
      <c r="E6" s="283"/>
      <c r="F6" s="283"/>
      <c r="G6" s="283" t="s">
        <v>145</v>
      </c>
      <c r="H6" s="285" t="s">
        <v>144</v>
      </c>
      <c r="I6" s="286" t="s">
        <v>143</v>
      </c>
      <c r="J6" s="283" t="s">
        <v>142</v>
      </c>
      <c r="K6" s="18" t="s">
        <v>23</v>
      </c>
      <c r="L6" s="283" t="s">
        <v>141</v>
      </c>
      <c r="M6" s="283"/>
      <c r="N6" s="283" t="s">
        <v>140</v>
      </c>
      <c r="O6" s="283"/>
    </row>
    <row r="7" spans="1:15" ht="12.75" customHeight="1">
      <c r="A7" s="283"/>
      <c r="B7" s="283"/>
      <c r="C7" s="283"/>
      <c r="D7" s="283"/>
      <c r="E7" s="283"/>
      <c r="F7" s="283"/>
      <c r="G7" s="283"/>
      <c r="H7" s="285"/>
      <c r="I7" s="286"/>
      <c r="J7" s="283"/>
      <c r="K7" s="287" t="s">
        <v>139</v>
      </c>
      <c r="L7" s="283"/>
      <c r="M7" s="283"/>
      <c r="N7" s="283"/>
      <c r="O7" s="283"/>
    </row>
    <row r="8" spans="1:15" ht="12.75">
      <c r="A8" s="283"/>
      <c r="B8" s="283"/>
      <c r="C8" s="283"/>
      <c r="D8" s="283"/>
      <c r="E8" s="283"/>
      <c r="F8" s="283"/>
      <c r="G8" s="283"/>
      <c r="H8" s="285"/>
      <c r="I8" s="286"/>
      <c r="J8" s="283"/>
      <c r="K8" s="287"/>
      <c r="L8" s="283"/>
      <c r="M8" s="283"/>
      <c r="N8" s="283"/>
      <c r="O8" s="283"/>
    </row>
    <row r="9" spans="1:15" ht="61.5" customHeight="1">
      <c r="A9" s="283"/>
      <c r="B9" s="283"/>
      <c r="C9" s="283"/>
      <c r="D9" s="283"/>
      <c r="E9" s="283"/>
      <c r="F9" s="283"/>
      <c r="G9" s="283"/>
      <c r="H9" s="285"/>
      <c r="I9" s="286"/>
      <c r="J9" s="283"/>
      <c r="K9" s="287"/>
      <c r="L9" s="283"/>
      <c r="M9" s="283"/>
      <c r="N9" s="283"/>
      <c r="O9" s="283"/>
    </row>
    <row r="10" spans="1:15" ht="12.7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90">
        <v>12</v>
      </c>
      <c r="M10" s="290"/>
      <c r="N10" s="21">
        <v>13</v>
      </c>
      <c r="O10" s="21">
        <v>14</v>
      </c>
    </row>
    <row r="11" spans="1:16" ht="104.25" customHeight="1">
      <c r="A11" s="230" t="s">
        <v>29</v>
      </c>
      <c r="B11" s="230">
        <v>600</v>
      </c>
      <c r="C11" s="230">
        <v>60014</v>
      </c>
      <c r="D11" s="43" t="s">
        <v>138</v>
      </c>
      <c r="E11" s="227">
        <v>70000</v>
      </c>
      <c r="F11" s="227">
        <v>50000</v>
      </c>
      <c r="G11" s="227">
        <v>50000</v>
      </c>
      <c r="H11" s="227">
        <v>0</v>
      </c>
      <c r="I11" s="227">
        <v>0</v>
      </c>
      <c r="J11" s="227">
        <v>0</v>
      </c>
      <c r="K11" s="227">
        <v>0</v>
      </c>
      <c r="L11" s="288" t="s">
        <v>115</v>
      </c>
      <c r="M11" s="288"/>
      <c r="N11" s="227">
        <v>0</v>
      </c>
      <c r="O11" s="19" t="s">
        <v>137</v>
      </c>
      <c r="P11" s="15"/>
    </row>
    <row r="12" spans="1:16" ht="12.75" customHeight="1">
      <c r="A12" s="230"/>
      <c r="B12" s="230"/>
      <c r="C12" s="230"/>
      <c r="D12" s="20" t="s">
        <v>73</v>
      </c>
      <c r="E12" s="227">
        <v>0</v>
      </c>
      <c r="F12" s="227">
        <f>G12+J12++L12+N12</f>
        <v>0</v>
      </c>
      <c r="G12" s="227">
        <v>0</v>
      </c>
      <c r="H12" s="227">
        <v>0</v>
      </c>
      <c r="I12" s="227">
        <v>0</v>
      </c>
      <c r="J12" s="227">
        <v>0</v>
      </c>
      <c r="K12" s="227">
        <v>0</v>
      </c>
      <c r="L12" s="289">
        <v>0</v>
      </c>
      <c r="M12" s="289"/>
      <c r="N12" s="227">
        <v>0</v>
      </c>
      <c r="O12" s="19"/>
      <c r="P12" s="15"/>
    </row>
    <row r="13" spans="1:16" ht="12.75" customHeight="1">
      <c r="A13" s="230"/>
      <c r="B13" s="230"/>
      <c r="C13" s="230"/>
      <c r="D13" s="20" t="s">
        <v>72</v>
      </c>
      <c r="E13" s="227">
        <v>70000</v>
      </c>
      <c r="F13" s="227">
        <v>50000</v>
      </c>
      <c r="G13" s="227">
        <v>50000</v>
      </c>
      <c r="H13" s="227">
        <v>0</v>
      </c>
      <c r="I13" s="227">
        <v>0</v>
      </c>
      <c r="J13" s="227">
        <v>0</v>
      </c>
      <c r="K13" s="227">
        <v>0</v>
      </c>
      <c r="L13" s="289">
        <v>0</v>
      </c>
      <c r="M13" s="289"/>
      <c r="N13" s="227">
        <f>N11</f>
        <v>0</v>
      </c>
      <c r="O13" s="19"/>
      <c r="P13" s="15"/>
    </row>
    <row r="14" spans="1:16" ht="52.5" customHeight="1">
      <c r="A14" s="230" t="s">
        <v>31</v>
      </c>
      <c r="B14" s="230">
        <v>700</v>
      </c>
      <c r="C14" s="230">
        <v>70005</v>
      </c>
      <c r="D14" s="35" t="s">
        <v>136</v>
      </c>
      <c r="E14" s="227">
        <v>37557860</v>
      </c>
      <c r="F14" s="227">
        <v>20733310</v>
      </c>
      <c r="G14" s="227">
        <v>6364810</v>
      </c>
      <c r="H14" s="227">
        <v>0</v>
      </c>
      <c r="I14" s="227">
        <v>0</v>
      </c>
      <c r="J14" s="227">
        <v>0</v>
      </c>
      <c r="K14" s="227">
        <v>0</v>
      </c>
      <c r="L14" s="288" t="s">
        <v>135</v>
      </c>
      <c r="M14" s="288"/>
      <c r="N14" s="227">
        <v>0</v>
      </c>
      <c r="O14" s="19" t="s">
        <v>74</v>
      </c>
      <c r="P14" s="15"/>
    </row>
    <row r="15" spans="1:16" ht="12.75" customHeight="1">
      <c r="A15" s="230"/>
      <c r="B15" s="230"/>
      <c r="C15" s="230"/>
      <c r="D15" s="20" t="s">
        <v>73</v>
      </c>
      <c r="E15" s="227">
        <v>0</v>
      </c>
      <c r="F15" s="227">
        <f>G15+J15++L15+N15</f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89">
        <v>0</v>
      </c>
      <c r="M15" s="289"/>
      <c r="N15" s="227">
        <v>0</v>
      </c>
      <c r="O15" s="19"/>
      <c r="P15" s="15"/>
    </row>
    <row r="16" spans="1:16" ht="12.75" customHeight="1">
      <c r="A16" s="230"/>
      <c r="B16" s="230"/>
      <c r="C16" s="230"/>
      <c r="D16" s="20" t="s">
        <v>72</v>
      </c>
      <c r="E16" s="227">
        <v>37557860</v>
      </c>
      <c r="F16" s="227">
        <v>20733310</v>
      </c>
      <c r="G16" s="227">
        <v>6364810</v>
      </c>
      <c r="H16" s="227">
        <v>0</v>
      </c>
      <c r="I16" s="227">
        <v>0</v>
      </c>
      <c r="J16" s="227">
        <v>0</v>
      </c>
      <c r="K16" s="227">
        <v>0</v>
      </c>
      <c r="L16" s="289">
        <v>14368500</v>
      </c>
      <c r="M16" s="289"/>
      <c r="N16" s="227">
        <f>N14</f>
        <v>0</v>
      </c>
      <c r="O16" s="19"/>
      <c r="P16" s="15"/>
    </row>
    <row r="17" spans="1:16" ht="45" customHeight="1">
      <c r="A17" s="230" t="s">
        <v>32</v>
      </c>
      <c r="B17" s="230">
        <v>700</v>
      </c>
      <c r="C17" s="230">
        <v>70005</v>
      </c>
      <c r="D17" s="20" t="s">
        <v>134</v>
      </c>
      <c r="E17" s="227">
        <v>139550</v>
      </c>
      <c r="F17" s="227">
        <f>G17</f>
        <v>35000</v>
      </c>
      <c r="G17" s="227">
        <f>SUM(G18:G19)</f>
        <v>35000</v>
      </c>
      <c r="H17" s="227">
        <v>0</v>
      </c>
      <c r="I17" s="227">
        <v>0</v>
      </c>
      <c r="J17" s="227">
        <v>0</v>
      </c>
      <c r="K17" s="227">
        <v>0</v>
      </c>
      <c r="L17" s="288" t="s">
        <v>82</v>
      </c>
      <c r="M17" s="288"/>
      <c r="N17" s="227">
        <v>0</v>
      </c>
      <c r="O17" s="19" t="s">
        <v>74</v>
      </c>
      <c r="P17" s="15"/>
    </row>
    <row r="18" spans="1:16" ht="12.75" customHeight="1">
      <c r="A18" s="230"/>
      <c r="B18" s="230"/>
      <c r="C18" s="230"/>
      <c r="D18" s="20" t="s">
        <v>73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89">
        <v>0</v>
      </c>
      <c r="M18" s="289"/>
      <c r="N18" s="227">
        <v>0</v>
      </c>
      <c r="O18" s="19"/>
      <c r="P18" s="15"/>
    </row>
    <row r="19" spans="1:16" ht="12.75" customHeight="1">
      <c r="A19" s="230"/>
      <c r="B19" s="230"/>
      <c r="C19" s="230"/>
      <c r="D19" s="20" t="s">
        <v>72</v>
      </c>
      <c r="E19" s="227">
        <f>E17</f>
        <v>139550</v>
      </c>
      <c r="F19" s="227">
        <f>G19</f>
        <v>35000</v>
      </c>
      <c r="G19" s="227">
        <v>35000</v>
      </c>
      <c r="H19" s="227">
        <v>0</v>
      </c>
      <c r="I19" s="227">
        <v>0</v>
      </c>
      <c r="J19" s="227">
        <v>0</v>
      </c>
      <c r="K19" s="227">
        <v>0</v>
      </c>
      <c r="L19" s="289">
        <v>0</v>
      </c>
      <c r="M19" s="289"/>
      <c r="N19" s="227">
        <f>N17</f>
        <v>0</v>
      </c>
      <c r="O19" s="19"/>
      <c r="P19" s="15"/>
    </row>
    <row r="20" spans="1:16" ht="71.25" customHeight="1">
      <c r="A20" s="230" t="s">
        <v>33</v>
      </c>
      <c r="B20" s="242" t="s">
        <v>133</v>
      </c>
      <c r="C20" s="230" t="s">
        <v>132</v>
      </c>
      <c r="D20" s="20" t="s">
        <v>131</v>
      </c>
      <c r="E20" s="227">
        <f>SUM(E21:E23)</f>
        <v>6870299</v>
      </c>
      <c r="F20" s="227">
        <f>SUM(F21:F23)</f>
        <v>6756715.1</v>
      </c>
      <c r="G20" s="227">
        <f>SUM(G21:G23)</f>
        <v>2904694.82</v>
      </c>
      <c r="H20" s="227">
        <v>0</v>
      </c>
      <c r="I20" s="227">
        <v>0</v>
      </c>
      <c r="J20" s="227">
        <v>0</v>
      </c>
      <c r="K20" s="227">
        <v>0</v>
      </c>
      <c r="L20" s="288" t="s">
        <v>130</v>
      </c>
      <c r="M20" s="288"/>
      <c r="N20" s="227">
        <f>SUM(N21:N23)</f>
        <v>3840334.28</v>
      </c>
      <c r="O20" s="19" t="s">
        <v>74</v>
      </c>
      <c r="P20" s="15"/>
    </row>
    <row r="21" spans="1:16" ht="12.75" customHeight="1">
      <c r="A21" s="230"/>
      <c r="B21" s="230"/>
      <c r="C21" s="230"/>
      <c r="D21" s="20" t="s">
        <v>73</v>
      </c>
      <c r="E21" s="227">
        <v>44404</v>
      </c>
      <c r="F21" s="227">
        <f>G21+H21+N21</f>
        <v>31336.1</v>
      </c>
      <c r="G21" s="42">
        <v>4700.82</v>
      </c>
      <c r="H21" s="227">
        <v>0</v>
      </c>
      <c r="I21" s="227">
        <v>0</v>
      </c>
      <c r="J21" s="227">
        <v>0</v>
      </c>
      <c r="K21" s="227">
        <v>0</v>
      </c>
      <c r="L21" s="289">
        <v>0</v>
      </c>
      <c r="M21" s="289"/>
      <c r="N21" s="42">
        <v>26635.28</v>
      </c>
      <c r="O21" s="243"/>
      <c r="P21" s="15"/>
    </row>
    <row r="22" spans="1:16" ht="22.5" customHeight="1">
      <c r="A22" s="230"/>
      <c r="B22" s="230"/>
      <c r="C22" s="230"/>
      <c r="D22" s="20" t="s">
        <v>129</v>
      </c>
      <c r="E22" s="227">
        <v>5943915</v>
      </c>
      <c r="F22" s="227">
        <f>G22+N22+L22</f>
        <v>5943915</v>
      </c>
      <c r="G22" s="227">
        <v>2130216</v>
      </c>
      <c r="H22" s="227">
        <v>0</v>
      </c>
      <c r="I22" s="227">
        <v>0</v>
      </c>
      <c r="J22" s="227">
        <v>0</v>
      </c>
      <c r="K22" s="227">
        <v>0</v>
      </c>
      <c r="L22" s="289">
        <v>0</v>
      </c>
      <c r="M22" s="289"/>
      <c r="N22" s="227">
        <v>3813699</v>
      </c>
      <c r="O22" s="243"/>
      <c r="P22" s="15"/>
    </row>
    <row r="23" spans="1:16" ht="22.5" customHeight="1">
      <c r="A23" s="230"/>
      <c r="B23" s="230"/>
      <c r="C23" s="230"/>
      <c r="D23" s="20" t="s">
        <v>128</v>
      </c>
      <c r="E23" s="227">
        <v>881980</v>
      </c>
      <c r="F23" s="227">
        <f>G23+H23+L23</f>
        <v>781464</v>
      </c>
      <c r="G23" s="227">
        <v>769778</v>
      </c>
      <c r="H23" s="227">
        <v>0</v>
      </c>
      <c r="I23" s="227">
        <v>0</v>
      </c>
      <c r="J23" s="227">
        <v>0</v>
      </c>
      <c r="K23" s="227">
        <v>0</v>
      </c>
      <c r="L23" s="289">
        <v>11686</v>
      </c>
      <c r="M23" s="289"/>
      <c r="N23" s="227">
        <v>0</v>
      </c>
      <c r="O23" s="243"/>
      <c r="P23" s="15"/>
    </row>
    <row r="24" spans="1:16" ht="67.5" customHeight="1">
      <c r="A24" s="230" t="s">
        <v>34</v>
      </c>
      <c r="B24" s="230">
        <v>710</v>
      </c>
      <c r="C24" s="230">
        <v>71012</v>
      </c>
      <c r="D24" s="20" t="s">
        <v>127</v>
      </c>
      <c r="E24" s="227">
        <v>178618</v>
      </c>
      <c r="F24" s="227">
        <f>SUM(F25:F26)</f>
        <v>18681</v>
      </c>
      <c r="G24" s="227">
        <f>SUM(G25:G26)</f>
        <v>18681</v>
      </c>
      <c r="H24" s="227">
        <v>0</v>
      </c>
      <c r="I24" s="227">
        <v>0</v>
      </c>
      <c r="J24" s="227">
        <v>0</v>
      </c>
      <c r="K24" s="227">
        <v>0</v>
      </c>
      <c r="L24" s="288" t="s">
        <v>126</v>
      </c>
      <c r="M24" s="288"/>
      <c r="N24" s="227">
        <f>SUM(N25:N26)</f>
        <v>0</v>
      </c>
      <c r="O24" s="19" t="s">
        <v>74</v>
      </c>
      <c r="P24" s="15"/>
    </row>
    <row r="25" spans="1:16" ht="12.75" customHeight="1">
      <c r="A25" s="230"/>
      <c r="B25" s="230"/>
      <c r="C25" s="230"/>
      <c r="D25" s="20" t="s">
        <v>73</v>
      </c>
      <c r="E25" s="227">
        <v>178618</v>
      </c>
      <c r="F25" s="227">
        <f>G25+J25+N25+L25</f>
        <v>18681</v>
      </c>
      <c r="G25" s="227">
        <v>18681</v>
      </c>
      <c r="H25" s="227">
        <v>0</v>
      </c>
      <c r="I25" s="227">
        <v>0</v>
      </c>
      <c r="J25" s="227">
        <v>0</v>
      </c>
      <c r="K25" s="227">
        <v>0</v>
      </c>
      <c r="L25" s="289">
        <v>0</v>
      </c>
      <c r="M25" s="289"/>
      <c r="N25" s="227">
        <v>0</v>
      </c>
      <c r="O25" s="19"/>
      <c r="P25" s="15"/>
    </row>
    <row r="26" spans="1:16" ht="12.75" customHeight="1">
      <c r="A26" s="230"/>
      <c r="B26" s="230"/>
      <c r="C26" s="230"/>
      <c r="D26" s="20" t="s">
        <v>72</v>
      </c>
      <c r="E26" s="227">
        <v>0</v>
      </c>
      <c r="F26" s="227">
        <f>G26+J26+N26</f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89">
        <v>0</v>
      </c>
      <c r="M26" s="289"/>
      <c r="N26" s="227">
        <v>0</v>
      </c>
      <c r="O26" s="19"/>
      <c r="P26" s="15"/>
    </row>
    <row r="27" spans="1:16" ht="72" customHeight="1">
      <c r="A27" s="230" t="s">
        <v>35</v>
      </c>
      <c r="B27" s="230">
        <v>710</v>
      </c>
      <c r="C27" s="230">
        <v>71012</v>
      </c>
      <c r="D27" s="20" t="s">
        <v>125</v>
      </c>
      <c r="E27" s="227">
        <v>240000</v>
      </c>
      <c r="F27" s="227">
        <f>SUM(F28:F29)</f>
        <v>168000</v>
      </c>
      <c r="G27" s="227">
        <f>SUM(G28:G29)</f>
        <v>14000</v>
      </c>
      <c r="H27" s="227">
        <v>0</v>
      </c>
      <c r="I27" s="227">
        <v>0</v>
      </c>
      <c r="J27" s="227">
        <v>0</v>
      </c>
      <c r="K27" s="227">
        <v>0</v>
      </c>
      <c r="L27" s="288" t="s">
        <v>124</v>
      </c>
      <c r="M27" s="288"/>
      <c r="N27" s="227">
        <f>SUM(N28:N29)</f>
        <v>0</v>
      </c>
      <c r="O27" s="19" t="s">
        <v>74</v>
      </c>
      <c r="P27" s="15"/>
    </row>
    <row r="28" spans="1:16" ht="12.75" customHeight="1">
      <c r="A28" s="230"/>
      <c r="B28" s="230"/>
      <c r="C28" s="230"/>
      <c r="D28" s="20" t="s">
        <v>73</v>
      </c>
      <c r="E28" s="227">
        <v>240000</v>
      </c>
      <c r="F28" s="227">
        <f>G28+J28+N28+L28</f>
        <v>168000</v>
      </c>
      <c r="G28" s="227">
        <v>14000</v>
      </c>
      <c r="H28" s="227">
        <v>0</v>
      </c>
      <c r="I28" s="227">
        <v>0</v>
      </c>
      <c r="J28" s="227">
        <v>0</v>
      </c>
      <c r="K28" s="227">
        <v>0</v>
      </c>
      <c r="L28" s="289">
        <v>154000</v>
      </c>
      <c r="M28" s="289"/>
      <c r="N28" s="227">
        <v>0</v>
      </c>
      <c r="O28" s="19"/>
      <c r="P28" s="15"/>
    </row>
    <row r="29" spans="1:16" ht="12.75" customHeight="1">
      <c r="A29" s="230"/>
      <c r="B29" s="230"/>
      <c r="C29" s="230"/>
      <c r="D29" s="20" t="s">
        <v>72</v>
      </c>
      <c r="E29" s="227">
        <v>0</v>
      </c>
      <c r="F29" s="227">
        <f>G29+J29+N29</f>
        <v>0</v>
      </c>
      <c r="G29" s="227">
        <v>0</v>
      </c>
      <c r="H29" s="227">
        <v>0</v>
      </c>
      <c r="I29" s="227">
        <v>0</v>
      </c>
      <c r="J29" s="227">
        <v>0</v>
      </c>
      <c r="K29" s="227">
        <v>0</v>
      </c>
      <c r="L29" s="289">
        <v>0</v>
      </c>
      <c r="M29" s="289"/>
      <c r="N29" s="227">
        <v>0</v>
      </c>
      <c r="O29" s="19"/>
      <c r="P29" s="15"/>
    </row>
    <row r="30" spans="1:16" ht="39.75" customHeight="1">
      <c r="A30" s="41" t="s">
        <v>123</v>
      </c>
      <c r="B30" s="27">
        <v>710</v>
      </c>
      <c r="C30" s="27">
        <v>71012</v>
      </c>
      <c r="D30" s="26" t="s">
        <v>122</v>
      </c>
      <c r="E30" s="39">
        <v>50000</v>
      </c>
      <c r="F30" s="39">
        <f>SUM(F31:F32)</f>
        <v>50000</v>
      </c>
      <c r="G30" s="39">
        <f>SUM(G31:G32)</f>
        <v>50000</v>
      </c>
      <c r="H30" s="39">
        <v>0</v>
      </c>
      <c r="I30" s="39">
        <v>0</v>
      </c>
      <c r="J30" s="39">
        <v>0</v>
      </c>
      <c r="K30" s="39">
        <v>0</v>
      </c>
      <c r="L30" s="291" t="s">
        <v>75</v>
      </c>
      <c r="M30" s="292"/>
      <c r="N30" s="39">
        <f>SUM(N31:N32)</f>
        <v>0</v>
      </c>
      <c r="O30" s="38" t="s">
        <v>74</v>
      </c>
      <c r="P30" s="15"/>
    </row>
    <row r="31" spans="1:16" ht="16.5" customHeight="1">
      <c r="A31" s="41"/>
      <c r="B31" s="41"/>
      <c r="C31" s="41"/>
      <c r="D31" s="40" t="s">
        <v>73</v>
      </c>
      <c r="E31" s="39">
        <v>0</v>
      </c>
      <c r="F31" s="39">
        <f>G31+J31+N31+L31</f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293">
        <v>0</v>
      </c>
      <c r="M31" s="294"/>
      <c r="N31" s="39">
        <v>0</v>
      </c>
      <c r="O31" s="38"/>
      <c r="P31" s="15"/>
    </row>
    <row r="32" spans="1:16" ht="18.75" customHeight="1">
      <c r="A32" s="41"/>
      <c r="B32" s="41"/>
      <c r="C32" s="41"/>
      <c r="D32" s="40" t="s">
        <v>72</v>
      </c>
      <c r="E32" s="39">
        <v>50000</v>
      </c>
      <c r="F32" s="39">
        <f>G32+J32+N32</f>
        <v>50000</v>
      </c>
      <c r="G32" s="39">
        <v>50000</v>
      </c>
      <c r="H32" s="39">
        <v>0</v>
      </c>
      <c r="I32" s="39">
        <v>0</v>
      </c>
      <c r="J32" s="39">
        <v>0</v>
      </c>
      <c r="K32" s="39">
        <v>0</v>
      </c>
      <c r="L32" s="293">
        <v>0</v>
      </c>
      <c r="M32" s="294"/>
      <c r="N32" s="39">
        <v>0</v>
      </c>
      <c r="O32" s="38"/>
      <c r="P32" s="15"/>
    </row>
    <row r="33" spans="1:16" ht="80.25" customHeight="1">
      <c r="A33" s="230" t="s">
        <v>121</v>
      </c>
      <c r="B33" s="230">
        <v>710</v>
      </c>
      <c r="C33" s="230">
        <v>71095</v>
      </c>
      <c r="D33" s="20" t="s">
        <v>120</v>
      </c>
      <c r="E33" s="227">
        <f>SUM(E34:E35)</f>
        <v>3002600</v>
      </c>
      <c r="F33" s="227">
        <f>G33+J33+N33</f>
        <v>1343494</v>
      </c>
      <c r="G33" s="227">
        <f>SUM(G34:G35)</f>
        <v>201524</v>
      </c>
      <c r="H33" s="227">
        <v>0</v>
      </c>
      <c r="I33" s="227">
        <v>0</v>
      </c>
      <c r="J33" s="227">
        <v>0</v>
      </c>
      <c r="K33" s="227">
        <v>0</v>
      </c>
      <c r="L33" s="288" t="s">
        <v>82</v>
      </c>
      <c r="M33" s="288"/>
      <c r="N33" s="227">
        <f>SUM(N34:N35)</f>
        <v>1141970</v>
      </c>
      <c r="O33" s="19" t="s">
        <v>74</v>
      </c>
      <c r="P33" s="15"/>
    </row>
    <row r="34" spans="1:16" ht="12.75" customHeight="1">
      <c r="A34" s="230"/>
      <c r="B34" s="230"/>
      <c r="C34" s="230"/>
      <c r="D34" s="20" t="s">
        <v>73</v>
      </c>
      <c r="E34" s="227">
        <v>18000</v>
      </c>
      <c r="F34" s="227">
        <f>G34+J34+N34</f>
        <v>18000</v>
      </c>
      <c r="G34" s="227">
        <v>2700</v>
      </c>
      <c r="H34" s="227">
        <v>0</v>
      </c>
      <c r="I34" s="227">
        <v>0</v>
      </c>
      <c r="J34" s="227">
        <v>0</v>
      </c>
      <c r="K34" s="227">
        <v>0</v>
      </c>
      <c r="L34" s="289">
        <v>0</v>
      </c>
      <c r="M34" s="289"/>
      <c r="N34" s="227">
        <v>15300</v>
      </c>
      <c r="O34" s="19"/>
      <c r="P34" s="15"/>
    </row>
    <row r="35" spans="1:16" ht="19.5" customHeight="1">
      <c r="A35" s="230"/>
      <c r="B35" s="230"/>
      <c r="C35" s="230"/>
      <c r="D35" s="20" t="s">
        <v>72</v>
      </c>
      <c r="E35" s="227">
        <v>2984600</v>
      </c>
      <c r="F35" s="227">
        <f>G35+J35+N35</f>
        <v>1325494</v>
      </c>
      <c r="G35" s="227">
        <v>198824</v>
      </c>
      <c r="H35" s="227">
        <v>0</v>
      </c>
      <c r="I35" s="227">
        <v>0</v>
      </c>
      <c r="J35" s="227">
        <v>0</v>
      </c>
      <c r="K35" s="227">
        <v>0</v>
      </c>
      <c r="L35" s="289">
        <v>0</v>
      </c>
      <c r="M35" s="289"/>
      <c r="N35" s="227">
        <v>1126670</v>
      </c>
      <c r="O35" s="19"/>
      <c r="P35" s="15"/>
    </row>
    <row r="36" spans="1:16" ht="78" customHeight="1">
      <c r="A36" s="230" t="s">
        <v>119</v>
      </c>
      <c r="B36" s="230">
        <v>710</v>
      </c>
      <c r="C36" s="230">
        <v>71095</v>
      </c>
      <c r="D36" s="23" t="s">
        <v>118</v>
      </c>
      <c r="E36" s="227">
        <v>5000</v>
      </c>
      <c r="F36" s="227">
        <f>G36+J36+N36</f>
        <v>5000</v>
      </c>
      <c r="G36" s="227">
        <v>5000</v>
      </c>
      <c r="H36" s="227">
        <v>0</v>
      </c>
      <c r="I36" s="227">
        <v>0</v>
      </c>
      <c r="J36" s="227">
        <v>0</v>
      </c>
      <c r="K36" s="227">
        <v>0</v>
      </c>
      <c r="L36" s="288" t="s">
        <v>82</v>
      </c>
      <c r="M36" s="288"/>
      <c r="N36" s="227">
        <v>0</v>
      </c>
      <c r="O36" s="19" t="s">
        <v>74</v>
      </c>
      <c r="P36" s="15"/>
    </row>
    <row r="37" spans="1:16" ht="12.75" customHeight="1">
      <c r="A37" s="230"/>
      <c r="B37" s="230"/>
      <c r="C37" s="230"/>
      <c r="D37" s="20" t="s">
        <v>73</v>
      </c>
      <c r="E37" s="227">
        <f>E36</f>
        <v>5000</v>
      </c>
      <c r="F37" s="227">
        <f>F36</f>
        <v>5000</v>
      </c>
      <c r="G37" s="227">
        <f>G36</f>
        <v>5000</v>
      </c>
      <c r="H37" s="227">
        <v>0</v>
      </c>
      <c r="I37" s="227">
        <v>0</v>
      </c>
      <c r="J37" s="227">
        <v>0</v>
      </c>
      <c r="K37" s="227">
        <v>0</v>
      </c>
      <c r="L37" s="289">
        <v>0</v>
      </c>
      <c r="M37" s="289"/>
      <c r="N37" s="227">
        <v>0</v>
      </c>
      <c r="O37" s="19"/>
      <c r="P37" s="15"/>
    </row>
    <row r="38" spans="1:16" ht="12.75" customHeight="1">
      <c r="A38" s="230"/>
      <c r="B38" s="230"/>
      <c r="C38" s="230"/>
      <c r="D38" s="20" t="s">
        <v>72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89">
        <v>0</v>
      </c>
      <c r="M38" s="289"/>
      <c r="N38" s="227">
        <f>N36</f>
        <v>0</v>
      </c>
      <c r="O38" s="19"/>
      <c r="P38" s="15"/>
    </row>
    <row r="39" spans="1:16" ht="48.75" customHeight="1">
      <c r="A39" s="230" t="s">
        <v>117</v>
      </c>
      <c r="B39" s="230">
        <v>750</v>
      </c>
      <c r="C39" s="230">
        <v>75020</v>
      </c>
      <c r="D39" s="20" t="s">
        <v>309</v>
      </c>
      <c r="E39" s="227">
        <v>65978</v>
      </c>
      <c r="F39" s="227">
        <f>G39+J39+N39</f>
        <v>32989</v>
      </c>
      <c r="G39" s="227">
        <v>32989</v>
      </c>
      <c r="H39" s="227">
        <v>0</v>
      </c>
      <c r="I39" s="227">
        <v>0</v>
      </c>
      <c r="J39" s="227">
        <v>0</v>
      </c>
      <c r="K39" s="227">
        <v>0</v>
      </c>
      <c r="L39" s="288" t="s">
        <v>82</v>
      </c>
      <c r="M39" s="288"/>
      <c r="N39" s="227">
        <v>0</v>
      </c>
      <c r="O39" s="19" t="s">
        <v>74</v>
      </c>
      <c r="P39" s="15"/>
    </row>
    <row r="40" spans="1:16" ht="12.75" customHeight="1">
      <c r="A40" s="230"/>
      <c r="B40" s="230"/>
      <c r="C40" s="230"/>
      <c r="D40" s="20" t="s">
        <v>73</v>
      </c>
      <c r="E40" s="227">
        <f>E39</f>
        <v>65978</v>
      </c>
      <c r="F40" s="227">
        <f>F39</f>
        <v>32989</v>
      </c>
      <c r="G40" s="227">
        <f>G39</f>
        <v>32989</v>
      </c>
      <c r="H40" s="227">
        <v>0</v>
      </c>
      <c r="I40" s="227">
        <v>0</v>
      </c>
      <c r="J40" s="227">
        <v>0</v>
      </c>
      <c r="K40" s="227">
        <v>0</v>
      </c>
      <c r="L40" s="289">
        <v>0</v>
      </c>
      <c r="M40" s="289"/>
      <c r="N40" s="227">
        <v>0</v>
      </c>
      <c r="O40" s="19"/>
      <c r="P40" s="15"/>
    </row>
    <row r="41" spans="1:16" ht="12.75" customHeight="1">
      <c r="A41" s="230"/>
      <c r="B41" s="230"/>
      <c r="C41" s="230"/>
      <c r="D41" s="20" t="s">
        <v>72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89">
        <v>0</v>
      </c>
      <c r="M41" s="289"/>
      <c r="N41" s="227">
        <f>N39</f>
        <v>0</v>
      </c>
      <c r="O41" s="19"/>
      <c r="P41" s="15"/>
    </row>
    <row r="42" spans="1:16" ht="57.75" customHeight="1">
      <c r="A42" s="256" t="s">
        <v>114</v>
      </c>
      <c r="B42" s="256">
        <v>750</v>
      </c>
      <c r="C42" s="256">
        <v>75020</v>
      </c>
      <c r="D42" s="23" t="s">
        <v>116</v>
      </c>
      <c r="E42" s="255">
        <v>5531836</v>
      </c>
      <c r="F42" s="255">
        <f>F44</f>
        <v>4549913</v>
      </c>
      <c r="G42" s="255">
        <v>2049913</v>
      </c>
      <c r="H42" s="255">
        <v>0</v>
      </c>
      <c r="I42" s="255">
        <v>0</v>
      </c>
      <c r="J42" s="255">
        <v>0</v>
      </c>
      <c r="K42" s="255">
        <v>0</v>
      </c>
      <c r="L42" s="288" t="s">
        <v>490</v>
      </c>
      <c r="M42" s="288"/>
      <c r="N42" s="255">
        <v>0</v>
      </c>
      <c r="O42" s="19" t="s">
        <v>74</v>
      </c>
      <c r="P42" s="15"/>
    </row>
    <row r="43" spans="1:16" ht="12.75" customHeight="1">
      <c r="A43" s="256"/>
      <c r="B43" s="256"/>
      <c r="C43" s="256"/>
      <c r="D43" s="20" t="s">
        <v>73</v>
      </c>
      <c r="E43" s="255">
        <v>0</v>
      </c>
      <c r="F43" s="255">
        <v>0</v>
      </c>
      <c r="G43" s="255">
        <v>0</v>
      </c>
      <c r="H43" s="255">
        <v>0</v>
      </c>
      <c r="I43" s="255">
        <v>0</v>
      </c>
      <c r="J43" s="255">
        <v>0</v>
      </c>
      <c r="K43" s="255">
        <v>0</v>
      </c>
      <c r="L43" s="289">
        <v>0</v>
      </c>
      <c r="M43" s="289"/>
      <c r="N43" s="255">
        <f>N42</f>
        <v>0</v>
      </c>
      <c r="O43" s="19"/>
      <c r="P43" s="15"/>
    </row>
    <row r="44" spans="1:16" ht="12.75" customHeight="1">
      <c r="A44" s="256"/>
      <c r="B44" s="256"/>
      <c r="C44" s="256"/>
      <c r="D44" s="20" t="s">
        <v>72</v>
      </c>
      <c r="E44" s="255">
        <f>E42</f>
        <v>5531836</v>
      </c>
      <c r="F44" s="255">
        <f>G44+J44+L44+N44</f>
        <v>4549913</v>
      </c>
      <c r="G44" s="255">
        <f>G42</f>
        <v>2049913</v>
      </c>
      <c r="H44" s="255">
        <v>0</v>
      </c>
      <c r="I44" s="255">
        <v>0</v>
      </c>
      <c r="J44" s="255">
        <v>0</v>
      </c>
      <c r="K44" s="255">
        <v>0</v>
      </c>
      <c r="L44" s="289">
        <v>2500000</v>
      </c>
      <c r="M44" s="289"/>
      <c r="N44" s="255">
        <v>0</v>
      </c>
      <c r="O44" s="19"/>
      <c r="P44" s="15"/>
    </row>
    <row r="45" spans="1:16" ht="90.75" customHeight="1">
      <c r="A45" s="230" t="s">
        <v>110</v>
      </c>
      <c r="B45" s="230">
        <v>801</v>
      </c>
      <c r="C45" s="230">
        <v>80195</v>
      </c>
      <c r="D45" s="20" t="s">
        <v>113</v>
      </c>
      <c r="E45" s="227">
        <v>1032372</v>
      </c>
      <c r="F45" s="227">
        <v>194832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88" t="s">
        <v>112</v>
      </c>
      <c r="M45" s="288"/>
      <c r="N45" s="227">
        <v>0</v>
      </c>
      <c r="O45" s="37" t="s">
        <v>111</v>
      </c>
      <c r="P45" s="15"/>
    </row>
    <row r="46" spans="1:16" ht="12.75" customHeight="1">
      <c r="A46" s="230"/>
      <c r="B46" s="230"/>
      <c r="C46" s="230"/>
      <c r="D46" s="20" t="s">
        <v>73</v>
      </c>
      <c r="E46" s="227">
        <v>1032372</v>
      </c>
      <c r="F46" s="227">
        <f>F45</f>
        <v>194832</v>
      </c>
      <c r="G46" s="227">
        <f>G45</f>
        <v>0</v>
      </c>
      <c r="H46" s="227">
        <v>0</v>
      </c>
      <c r="I46" s="227">
        <v>0</v>
      </c>
      <c r="J46" s="227">
        <v>0</v>
      </c>
      <c r="K46" s="227">
        <v>0</v>
      </c>
      <c r="L46" s="289">
        <v>194832</v>
      </c>
      <c r="M46" s="289"/>
      <c r="N46" s="227">
        <f>N45</f>
        <v>0</v>
      </c>
      <c r="O46" s="19"/>
      <c r="P46" s="15"/>
    </row>
    <row r="47" spans="1:16" ht="12.75" customHeight="1">
      <c r="A47" s="230"/>
      <c r="B47" s="230"/>
      <c r="C47" s="230"/>
      <c r="D47" s="20" t="s">
        <v>72</v>
      </c>
      <c r="E47" s="227">
        <v>0</v>
      </c>
      <c r="F47" s="227">
        <v>0</v>
      </c>
      <c r="G47" s="227">
        <v>0</v>
      </c>
      <c r="H47" s="227">
        <v>0</v>
      </c>
      <c r="I47" s="227">
        <v>0</v>
      </c>
      <c r="J47" s="227">
        <v>0</v>
      </c>
      <c r="K47" s="227">
        <v>0</v>
      </c>
      <c r="L47" s="289">
        <v>0</v>
      </c>
      <c r="M47" s="289"/>
      <c r="N47" s="227">
        <v>0</v>
      </c>
      <c r="O47" s="19"/>
      <c r="P47" s="15"/>
    </row>
    <row r="48" spans="1:16" ht="60.75" customHeight="1">
      <c r="A48" s="230" t="s">
        <v>108</v>
      </c>
      <c r="B48" s="230">
        <v>851</v>
      </c>
      <c r="C48" s="230">
        <v>85111</v>
      </c>
      <c r="D48" s="20" t="s">
        <v>109</v>
      </c>
      <c r="E48" s="227">
        <v>1267956</v>
      </c>
      <c r="F48" s="227">
        <v>1111992</v>
      </c>
      <c r="G48" s="227">
        <v>1111992</v>
      </c>
      <c r="H48" s="227"/>
      <c r="I48" s="227"/>
      <c r="J48" s="227"/>
      <c r="K48" s="227"/>
      <c r="L48" s="288" t="s">
        <v>82</v>
      </c>
      <c r="M48" s="288"/>
      <c r="N48" s="227"/>
      <c r="O48" s="19" t="s">
        <v>74</v>
      </c>
      <c r="P48" s="15"/>
    </row>
    <row r="49" spans="1:16" ht="12.75" customHeight="1">
      <c r="A49" s="230"/>
      <c r="B49" s="230"/>
      <c r="C49" s="230"/>
      <c r="D49" s="20" t="s">
        <v>73</v>
      </c>
      <c r="E49" s="227">
        <v>0</v>
      </c>
      <c r="F49" s="227">
        <f>G49+J49++L49+N49</f>
        <v>0</v>
      </c>
      <c r="G49" s="227">
        <v>0</v>
      </c>
      <c r="H49" s="227">
        <v>0</v>
      </c>
      <c r="I49" s="227">
        <v>0</v>
      </c>
      <c r="J49" s="227">
        <v>0</v>
      </c>
      <c r="K49" s="227">
        <v>0</v>
      </c>
      <c r="L49" s="289">
        <v>0</v>
      </c>
      <c r="M49" s="289"/>
      <c r="N49" s="227">
        <v>0</v>
      </c>
      <c r="O49" s="19"/>
      <c r="P49" s="15"/>
    </row>
    <row r="50" spans="1:16" ht="12.75" customHeight="1">
      <c r="A50" s="230"/>
      <c r="B50" s="230"/>
      <c r="C50" s="230"/>
      <c r="D50" s="20" t="s">
        <v>72</v>
      </c>
      <c r="E50" s="227">
        <f aca="true" t="shared" si="0" ref="E50:K50">SUM(E48)</f>
        <v>1267956</v>
      </c>
      <c r="F50" s="227">
        <f t="shared" si="0"/>
        <v>1111992</v>
      </c>
      <c r="G50" s="227">
        <f t="shared" si="0"/>
        <v>1111992</v>
      </c>
      <c r="H50" s="227">
        <f t="shared" si="0"/>
        <v>0</v>
      </c>
      <c r="I50" s="227">
        <f t="shared" si="0"/>
        <v>0</v>
      </c>
      <c r="J50" s="227">
        <f t="shared" si="0"/>
        <v>0</v>
      </c>
      <c r="K50" s="227">
        <f t="shared" si="0"/>
        <v>0</v>
      </c>
      <c r="L50" s="289">
        <v>0</v>
      </c>
      <c r="M50" s="289"/>
      <c r="N50" s="227">
        <f>SUM(N48)</f>
        <v>0</v>
      </c>
      <c r="O50" s="36">
        <f>SUM(O48)</f>
        <v>0</v>
      </c>
      <c r="P50" s="15"/>
    </row>
    <row r="51" spans="1:16" ht="56.25" customHeight="1">
      <c r="A51" s="230" t="s">
        <v>106</v>
      </c>
      <c r="B51" s="230">
        <v>851</v>
      </c>
      <c r="C51" s="230">
        <v>85195</v>
      </c>
      <c r="D51" s="35" t="s">
        <v>107</v>
      </c>
      <c r="E51" s="227">
        <v>3843580.09</v>
      </c>
      <c r="F51" s="227">
        <f>SUM(G51:H51)</f>
        <v>3403594.09</v>
      </c>
      <c r="G51" s="227">
        <v>2653641</v>
      </c>
      <c r="H51" s="227">
        <v>749953.09</v>
      </c>
      <c r="I51" s="227">
        <v>0</v>
      </c>
      <c r="J51" s="227">
        <v>0</v>
      </c>
      <c r="K51" s="227">
        <v>0</v>
      </c>
      <c r="L51" s="288" t="s">
        <v>75</v>
      </c>
      <c r="M51" s="288"/>
      <c r="N51" s="227">
        <v>0</v>
      </c>
      <c r="O51" s="19" t="s">
        <v>74</v>
      </c>
      <c r="P51" s="15"/>
    </row>
    <row r="52" spans="1:16" ht="12.75" customHeight="1">
      <c r="A52" s="230"/>
      <c r="B52" s="230"/>
      <c r="C52" s="230"/>
      <c r="D52" s="20" t="s">
        <v>73</v>
      </c>
      <c r="E52" s="227">
        <v>0</v>
      </c>
      <c r="F52" s="227">
        <v>0</v>
      </c>
      <c r="G52" s="227">
        <v>0</v>
      </c>
      <c r="H52" s="227">
        <v>0</v>
      </c>
      <c r="I52" s="227">
        <v>0</v>
      </c>
      <c r="J52" s="227">
        <v>0</v>
      </c>
      <c r="K52" s="227">
        <v>0</v>
      </c>
      <c r="L52" s="289">
        <v>0</v>
      </c>
      <c r="M52" s="289"/>
      <c r="N52" s="227">
        <v>0</v>
      </c>
      <c r="O52" s="19"/>
      <c r="P52" s="15"/>
    </row>
    <row r="53" spans="1:16" ht="12.75" customHeight="1">
      <c r="A53" s="230"/>
      <c r="B53" s="230"/>
      <c r="C53" s="230"/>
      <c r="D53" s="20" t="s">
        <v>72</v>
      </c>
      <c r="E53" s="227">
        <f>E51</f>
        <v>3843580.09</v>
      </c>
      <c r="F53" s="227">
        <f>F51</f>
        <v>3403594.09</v>
      </c>
      <c r="G53" s="227">
        <f>G51</f>
        <v>2653641</v>
      </c>
      <c r="H53" s="227">
        <f>H51</f>
        <v>749953.09</v>
      </c>
      <c r="I53" s="227">
        <v>0</v>
      </c>
      <c r="J53" s="227">
        <v>0</v>
      </c>
      <c r="K53" s="227">
        <v>0</v>
      </c>
      <c r="L53" s="289"/>
      <c r="M53" s="289"/>
      <c r="N53" s="227">
        <f>N51</f>
        <v>0</v>
      </c>
      <c r="O53" s="19"/>
      <c r="P53" s="15"/>
    </row>
    <row r="54" spans="1:16" ht="80.25" customHeight="1">
      <c r="A54" s="27" t="s">
        <v>103</v>
      </c>
      <c r="B54" s="34">
        <v>851</v>
      </c>
      <c r="C54" s="34">
        <v>85195</v>
      </c>
      <c r="D54" s="33" t="s">
        <v>105</v>
      </c>
      <c r="E54" s="32">
        <v>137300</v>
      </c>
      <c r="F54" s="32">
        <v>2000</v>
      </c>
      <c r="G54" s="32">
        <v>2000</v>
      </c>
      <c r="H54" s="25">
        <v>0</v>
      </c>
      <c r="I54" s="25">
        <v>0</v>
      </c>
      <c r="J54" s="25">
        <v>0</v>
      </c>
      <c r="K54" s="25">
        <v>0</v>
      </c>
      <c r="L54" s="295" t="s">
        <v>104</v>
      </c>
      <c r="M54" s="296"/>
      <c r="N54" s="25">
        <v>0</v>
      </c>
      <c r="O54" s="24" t="s">
        <v>74</v>
      </c>
      <c r="P54" s="15"/>
    </row>
    <row r="55" spans="1:16" ht="12.75">
      <c r="A55" s="27"/>
      <c r="B55" s="27"/>
      <c r="C55" s="27"/>
      <c r="D55" s="26" t="s">
        <v>73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31">
        <v>0</v>
      </c>
      <c r="M55" s="30"/>
      <c r="N55" s="29">
        <v>0</v>
      </c>
      <c r="O55" s="28"/>
      <c r="P55" s="15"/>
    </row>
    <row r="56" spans="1:16" ht="12.75">
      <c r="A56" s="27"/>
      <c r="B56" s="27"/>
      <c r="C56" s="27"/>
      <c r="D56" s="26" t="s">
        <v>72</v>
      </c>
      <c r="E56" s="25">
        <v>137300</v>
      </c>
      <c r="F56" s="25">
        <v>2000</v>
      </c>
      <c r="G56" s="25">
        <v>2000</v>
      </c>
      <c r="H56" s="25"/>
      <c r="I56" s="25"/>
      <c r="J56" s="25"/>
      <c r="K56" s="25"/>
      <c r="L56" s="228"/>
      <c r="M56" s="229"/>
      <c r="N56" s="25"/>
      <c r="O56" s="24"/>
      <c r="P56" s="15"/>
    </row>
    <row r="57" spans="1:16" ht="56.25">
      <c r="A57" s="27" t="s">
        <v>100</v>
      </c>
      <c r="B57" s="34">
        <v>852</v>
      </c>
      <c r="C57" s="34">
        <v>85203</v>
      </c>
      <c r="D57" s="69" t="s">
        <v>220</v>
      </c>
      <c r="E57" s="32">
        <v>117659</v>
      </c>
      <c r="F57" s="32">
        <v>0</v>
      </c>
      <c r="G57" s="32">
        <v>0</v>
      </c>
      <c r="H57" s="25">
        <v>0</v>
      </c>
      <c r="I57" s="25">
        <v>0</v>
      </c>
      <c r="J57" s="25">
        <v>0</v>
      </c>
      <c r="K57" s="25">
        <v>0</v>
      </c>
      <c r="L57" s="295" t="s">
        <v>104</v>
      </c>
      <c r="M57" s="296"/>
      <c r="N57" s="25">
        <v>0</v>
      </c>
      <c r="O57" s="24" t="s">
        <v>74</v>
      </c>
      <c r="P57" s="15"/>
    </row>
    <row r="58" spans="1:16" ht="12.75">
      <c r="A58" s="27"/>
      <c r="B58" s="27"/>
      <c r="C58" s="27"/>
      <c r="D58" s="26" t="s">
        <v>73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31">
        <v>0</v>
      </c>
      <c r="M58" s="30"/>
      <c r="N58" s="29">
        <v>0</v>
      </c>
      <c r="O58" s="28"/>
      <c r="P58" s="15"/>
    </row>
    <row r="59" spans="1:16" ht="12.75">
      <c r="A59" s="27"/>
      <c r="B59" s="27"/>
      <c r="C59" s="27"/>
      <c r="D59" s="26" t="s">
        <v>72</v>
      </c>
      <c r="E59" s="25">
        <v>117659</v>
      </c>
      <c r="F59" s="25">
        <v>0</v>
      </c>
      <c r="G59" s="25">
        <v>0</v>
      </c>
      <c r="H59" s="25"/>
      <c r="I59" s="25"/>
      <c r="J59" s="25"/>
      <c r="K59" s="25"/>
      <c r="L59" s="228"/>
      <c r="M59" s="229"/>
      <c r="N59" s="25"/>
      <c r="O59" s="24"/>
      <c r="P59" s="15"/>
    </row>
    <row r="60" spans="1:16" ht="63" customHeight="1">
      <c r="A60" s="230" t="s">
        <v>96</v>
      </c>
      <c r="B60" s="230">
        <v>852</v>
      </c>
      <c r="C60" s="230">
        <v>85295</v>
      </c>
      <c r="D60" s="20" t="s">
        <v>102</v>
      </c>
      <c r="E60" s="227">
        <f>SUM(E61:E62)</f>
        <v>534077</v>
      </c>
      <c r="F60" s="227">
        <f>F61</f>
        <v>195000</v>
      </c>
      <c r="G60" s="227">
        <v>195000</v>
      </c>
      <c r="H60" s="227">
        <v>0</v>
      </c>
      <c r="I60" s="227">
        <v>0</v>
      </c>
      <c r="J60" s="227">
        <v>0</v>
      </c>
      <c r="K60" s="227">
        <v>0</v>
      </c>
      <c r="L60" s="288" t="s">
        <v>98</v>
      </c>
      <c r="M60" s="288"/>
      <c r="N60" s="227">
        <v>0</v>
      </c>
      <c r="O60" s="19" t="s">
        <v>101</v>
      </c>
      <c r="P60" s="15"/>
    </row>
    <row r="61" spans="1:16" ht="12.75" customHeight="1">
      <c r="A61" s="230"/>
      <c r="B61" s="230"/>
      <c r="C61" s="230"/>
      <c r="D61" s="20" t="s">
        <v>73</v>
      </c>
      <c r="E61" s="227">
        <v>534077</v>
      </c>
      <c r="F61" s="227">
        <f>G61+J61+L61+N61</f>
        <v>195000</v>
      </c>
      <c r="G61" s="227">
        <f>G60</f>
        <v>195000</v>
      </c>
      <c r="H61" s="227">
        <v>0</v>
      </c>
      <c r="I61" s="227">
        <v>0</v>
      </c>
      <c r="J61" s="227">
        <v>0</v>
      </c>
      <c r="K61" s="227">
        <v>0</v>
      </c>
      <c r="L61" s="289">
        <v>0</v>
      </c>
      <c r="M61" s="289"/>
      <c r="N61" s="227">
        <f>N60</f>
        <v>0</v>
      </c>
      <c r="O61" s="19"/>
      <c r="P61" s="15"/>
    </row>
    <row r="62" spans="1:16" ht="12.75" customHeight="1">
      <c r="A62" s="230"/>
      <c r="B62" s="230"/>
      <c r="C62" s="230"/>
      <c r="D62" s="20" t="s">
        <v>72</v>
      </c>
      <c r="E62" s="227">
        <v>0</v>
      </c>
      <c r="F62" s="227">
        <v>0</v>
      </c>
      <c r="G62" s="227">
        <v>0</v>
      </c>
      <c r="H62" s="227">
        <v>0</v>
      </c>
      <c r="I62" s="227">
        <v>0</v>
      </c>
      <c r="J62" s="227">
        <v>0</v>
      </c>
      <c r="K62" s="227">
        <v>0</v>
      </c>
      <c r="L62" s="289">
        <v>0</v>
      </c>
      <c r="M62" s="289"/>
      <c r="N62" s="227">
        <v>0</v>
      </c>
      <c r="O62" s="19"/>
      <c r="P62" s="15"/>
    </row>
    <row r="63" spans="1:16" ht="71.25" customHeight="1">
      <c r="A63" s="230" t="s">
        <v>92</v>
      </c>
      <c r="B63" s="230">
        <v>852</v>
      </c>
      <c r="C63" s="230">
        <v>85295</v>
      </c>
      <c r="D63" s="20" t="s">
        <v>99</v>
      </c>
      <c r="E63" s="227">
        <f>SUM(E64:E65)</f>
        <v>770057</v>
      </c>
      <c r="F63" s="227">
        <f>SUM(F64:F65)</f>
        <v>237600</v>
      </c>
      <c r="G63" s="227">
        <f>SUM(G64:G65)</f>
        <v>237600</v>
      </c>
      <c r="H63" s="227">
        <v>0</v>
      </c>
      <c r="I63" s="227">
        <v>0</v>
      </c>
      <c r="J63" s="227">
        <v>0</v>
      </c>
      <c r="K63" s="227">
        <v>0</v>
      </c>
      <c r="L63" s="288" t="s">
        <v>98</v>
      </c>
      <c r="M63" s="288"/>
      <c r="N63" s="227">
        <v>0</v>
      </c>
      <c r="O63" s="19" t="s">
        <v>97</v>
      </c>
      <c r="P63" s="15"/>
    </row>
    <row r="64" spans="1:16" ht="12.75" customHeight="1">
      <c r="A64" s="230"/>
      <c r="B64" s="230"/>
      <c r="C64" s="230"/>
      <c r="D64" s="20" t="s">
        <v>73</v>
      </c>
      <c r="E64" s="227">
        <v>770057</v>
      </c>
      <c r="F64" s="227">
        <f>G64+J64+L64+N64</f>
        <v>237600</v>
      </c>
      <c r="G64" s="227">
        <v>237600</v>
      </c>
      <c r="H64" s="227">
        <v>0</v>
      </c>
      <c r="I64" s="227">
        <v>0</v>
      </c>
      <c r="J64" s="227">
        <v>0</v>
      </c>
      <c r="K64" s="227">
        <v>0</v>
      </c>
      <c r="L64" s="289">
        <v>0</v>
      </c>
      <c r="M64" s="289"/>
      <c r="N64" s="227">
        <f>N63</f>
        <v>0</v>
      </c>
      <c r="O64" s="19"/>
      <c r="P64" s="15"/>
    </row>
    <row r="65" spans="1:16" ht="12.75" customHeight="1">
      <c r="A65" s="230"/>
      <c r="B65" s="230"/>
      <c r="C65" s="230"/>
      <c r="D65" s="20" t="s">
        <v>72</v>
      </c>
      <c r="E65" s="227">
        <v>0</v>
      </c>
      <c r="F65" s="227">
        <f>G65+J65+L65+N65</f>
        <v>0</v>
      </c>
      <c r="G65" s="227">
        <v>0</v>
      </c>
      <c r="H65" s="227">
        <v>0</v>
      </c>
      <c r="I65" s="227">
        <v>0</v>
      </c>
      <c r="J65" s="227">
        <v>0</v>
      </c>
      <c r="K65" s="227">
        <v>0</v>
      </c>
      <c r="L65" s="289">
        <v>0</v>
      </c>
      <c r="M65" s="289"/>
      <c r="N65" s="227">
        <v>0</v>
      </c>
      <c r="O65" s="19"/>
      <c r="P65" s="15"/>
    </row>
    <row r="66" spans="1:16" ht="45" customHeight="1">
      <c r="A66" s="230" t="s">
        <v>89</v>
      </c>
      <c r="B66" s="230">
        <v>852</v>
      </c>
      <c r="C66" s="230">
        <v>85295</v>
      </c>
      <c r="D66" s="20" t="s">
        <v>95</v>
      </c>
      <c r="E66" s="227">
        <f>SUM(E67:E68)</f>
        <v>1922862.6</v>
      </c>
      <c r="F66" s="227">
        <f>SUM(F67:F68)</f>
        <v>247752</v>
      </c>
      <c r="G66" s="227">
        <f>SUM(G67:G68)</f>
        <v>182472</v>
      </c>
      <c r="H66" s="227">
        <v>0</v>
      </c>
      <c r="I66" s="227">
        <v>0</v>
      </c>
      <c r="J66" s="227">
        <v>0</v>
      </c>
      <c r="K66" s="227">
        <v>0</v>
      </c>
      <c r="L66" s="288" t="s">
        <v>94</v>
      </c>
      <c r="M66" s="288"/>
      <c r="N66" s="227">
        <v>0</v>
      </c>
      <c r="O66" s="19" t="s">
        <v>93</v>
      </c>
      <c r="P66" s="15"/>
    </row>
    <row r="67" spans="1:16" ht="12.75" customHeight="1">
      <c r="A67" s="230"/>
      <c r="B67" s="230"/>
      <c r="C67" s="230"/>
      <c r="D67" s="20" t="s">
        <v>73</v>
      </c>
      <c r="E67" s="227">
        <v>1763610</v>
      </c>
      <c r="F67" s="227">
        <f>G67+J67+L67+N67</f>
        <v>247752</v>
      </c>
      <c r="G67" s="227">
        <v>182472</v>
      </c>
      <c r="H67" s="227">
        <v>0</v>
      </c>
      <c r="I67" s="227">
        <v>0</v>
      </c>
      <c r="J67" s="227">
        <v>0</v>
      </c>
      <c r="K67" s="227">
        <v>0</v>
      </c>
      <c r="L67" s="289">
        <v>65280</v>
      </c>
      <c r="M67" s="289"/>
      <c r="N67" s="227">
        <f>N66</f>
        <v>0</v>
      </c>
      <c r="O67" s="19"/>
      <c r="P67" s="15"/>
    </row>
    <row r="68" spans="1:16" ht="12.75" customHeight="1">
      <c r="A68" s="230"/>
      <c r="B68" s="230"/>
      <c r="C68" s="230"/>
      <c r="D68" s="20" t="s">
        <v>72</v>
      </c>
      <c r="E68" s="227">
        <v>159252.6</v>
      </c>
      <c r="F68" s="227">
        <f>G68+J68+L68+N68</f>
        <v>0</v>
      </c>
      <c r="G68" s="227">
        <v>0</v>
      </c>
      <c r="H68" s="227">
        <v>0</v>
      </c>
      <c r="I68" s="227">
        <v>0</v>
      </c>
      <c r="J68" s="227">
        <v>0</v>
      </c>
      <c r="K68" s="227">
        <v>0</v>
      </c>
      <c r="L68" s="289">
        <v>0</v>
      </c>
      <c r="M68" s="289"/>
      <c r="N68" s="227">
        <v>0</v>
      </c>
      <c r="O68" s="19"/>
      <c r="P68" s="15"/>
    </row>
    <row r="69" spans="1:16" ht="45.75" customHeight="1">
      <c r="A69" s="230" t="s">
        <v>86</v>
      </c>
      <c r="B69" s="230">
        <v>853</v>
      </c>
      <c r="C69" s="230">
        <v>85395</v>
      </c>
      <c r="D69" s="20" t="s">
        <v>91</v>
      </c>
      <c r="E69" s="227">
        <f>SUM(E70:E71)</f>
        <v>248285</v>
      </c>
      <c r="F69" s="227">
        <f>SUM(F70:F71)</f>
        <v>248285</v>
      </c>
      <c r="G69" s="227">
        <v>50725</v>
      </c>
      <c r="H69" s="227">
        <f>SUM(H70:H71)</f>
        <v>177804</v>
      </c>
      <c r="I69" s="227">
        <v>0</v>
      </c>
      <c r="J69" s="227">
        <v>0</v>
      </c>
      <c r="K69" s="227">
        <v>0</v>
      </c>
      <c r="L69" s="288" t="s">
        <v>90</v>
      </c>
      <c r="M69" s="288"/>
      <c r="N69" s="227">
        <v>16650</v>
      </c>
      <c r="O69" s="19" t="s">
        <v>74</v>
      </c>
      <c r="P69" s="15"/>
    </row>
    <row r="70" spans="1:16" ht="12.75" customHeight="1">
      <c r="A70" s="230"/>
      <c r="B70" s="230"/>
      <c r="C70" s="230"/>
      <c r="D70" s="20" t="s">
        <v>73</v>
      </c>
      <c r="E70" s="227">
        <v>30335</v>
      </c>
      <c r="F70" s="227">
        <f>G70+J70+L70+N70+H70</f>
        <v>30335</v>
      </c>
      <c r="G70" s="227">
        <v>4725</v>
      </c>
      <c r="H70" s="227">
        <v>23061</v>
      </c>
      <c r="I70" s="227">
        <v>0</v>
      </c>
      <c r="J70" s="227">
        <v>0</v>
      </c>
      <c r="K70" s="227">
        <v>0</v>
      </c>
      <c r="L70" s="289">
        <v>401</v>
      </c>
      <c r="M70" s="289"/>
      <c r="N70" s="227">
        <v>2148</v>
      </c>
      <c r="O70" s="19"/>
      <c r="P70" s="15"/>
    </row>
    <row r="71" spans="1:16" ht="12.75" customHeight="1">
      <c r="A71" s="230"/>
      <c r="B71" s="230"/>
      <c r="C71" s="230"/>
      <c r="D71" s="20" t="s">
        <v>72</v>
      </c>
      <c r="E71" s="227">
        <v>217950</v>
      </c>
      <c r="F71" s="227">
        <f>G71+J71+L71+N71+H71</f>
        <v>217950</v>
      </c>
      <c r="G71" s="227">
        <v>46000</v>
      </c>
      <c r="H71" s="227">
        <v>154743</v>
      </c>
      <c r="I71" s="227">
        <v>0</v>
      </c>
      <c r="J71" s="227">
        <v>0</v>
      </c>
      <c r="K71" s="227">
        <v>0</v>
      </c>
      <c r="L71" s="289">
        <v>2705</v>
      </c>
      <c r="M71" s="289"/>
      <c r="N71" s="227">
        <v>14502</v>
      </c>
      <c r="O71" s="19"/>
      <c r="P71" s="15"/>
    </row>
    <row r="72" spans="1:16" ht="86.25" customHeight="1">
      <c r="A72" s="230" t="s">
        <v>84</v>
      </c>
      <c r="B72" s="230">
        <v>855</v>
      </c>
      <c r="C72" s="230">
        <v>85510</v>
      </c>
      <c r="D72" s="23" t="s">
        <v>88</v>
      </c>
      <c r="E72" s="227">
        <v>4459184.62</v>
      </c>
      <c r="F72" s="227">
        <f>F74</f>
        <v>2414174.31</v>
      </c>
      <c r="G72" s="227">
        <v>723726</v>
      </c>
      <c r="H72" s="227">
        <v>0</v>
      </c>
      <c r="I72" s="227">
        <v>0</v>
      </c>
      <c r="J72" s="227">
        <v>0</v>
      </c>
      <c r="K72" s="227">
        <v>0</v>
      </c>
      <c r="L72" s="288" t="s">
        <v>87</v>
      </c>
      <c r="M72" s="288"/>
      <c r="N72" s="227">
        <v>0</v>
      </c>
      <c r="O72" s="19" t="s">
        <v>74</v>
      </c>
      <c r="P72" s="15"/>
    </row>
    <row r="73" spans="1:16" ht="12.75" customHeight="1">
      <c r="A73" s="230"/>
      <c r="B73" s="230"/>
      <c r="C73" s="230"/>
      <c r="D73" s="20" t="s">
        <v>73</v>
      </c>
      <c r="E73" s="227">
        <v>0</v>
      </c>
      <c r="F73" s="227">
        <v>0</v>
      </c>
      <c r="G73" s="227">
        <v>0</v>
      </c>
      <c r="H73" s="227">
        <v>0</v>
      </c>
      <c r="I73" s="227">
        <v>0</v>
      </c>
      <c r="J73" s="227">
        <v>0</v>
      </c>
      <c r="K73" s="227">
        <v>0</v>
      </c>
      <c r="L73" s="289">
        <v>0</v>
      </c>
      <c r="M73" s="289"/>
      <c r="N73" s="227">
        <v>0</v>
      </c>
      <c r="O73" s="19"/>
      <c r="P73" s="15"/>
    </row>
    <row r="74" spans="1:16" ht="12.75" customHeight="1">
      <c r="A74" s="230"/>
      <c r="B74" s="230"/>
      <c r="C74" s="230"/>
      <c r="D74" s="20" t="s">
        <v>72</v>
      </c>
      <c r="E74" s="227">
        <f>E72</f>
        <v>4459184.62</v>
      </c>
      <c r="F74" s="227">
        <f>G74+N74+L74</f>
        <v>2414174.31</v>
      </c>
      <c r="G74" s="227">
        <v>723726</v>
      </c>
      <c r="H74" s="227">
        <v>0</v>
      </c>
      <c r="I74" s="227">
        <v>0</v>
      </c>
      <c r="J74" s="227">
        <v>0</v>
      </c>
      <c r="K74" s="227">
        <v>0</v>
      </c>
      <c r="L74" s="289">
        <v>1690448.31</v>
      </c>
      <c r="M74" s="289"/>
      <c r="N74" s="227">
        <f>N72</f>
        <v>0</v>
      </c>
      <c r="O74" s="19"/>
      <c r="P74" s="15"/>
    </row>
    <row r="75" spans="1:16" ht="72.75" customHeight="1">
      <c r="A75" s="230" t="s">
        <v>81</v>
      </c>
      <c r="B75" s="22">
        <v>855</v>
      </c>
      <c r="C75" s="22">
        <v>85510</v>
      </c>
      <c r="D75" s="23" t="s">
        <v>85</v>
      </c>
      <c r="E75" s="227">
        <v>3154827</v>
      </c>
      <c r="F75" s="227">
        <v>4077</v>
      </c>
      <c r="G75" s="227">
        <v>4077</v>
      </c>
      <c r="H75" s="227">
        <v>0</v>
      </c>
      <c r="I75" s="227">
        <v>0</v>
      </c>
      <c r="J75" s="227">
        <v>0</v>
      </c>
      <c r="K75" s="227">
        <v>0</v>
      </c>
      <c r="L75" s="288" t="s">
        <v>82</v>
      </c>
      <c r="M75" s="288"/>
      <c r="N75" s="227">
        <v>0</v>
      </c>
      <c r="O75" s="19" t="s">
        <v>74</v>
      </c>
      <c r="P75" s="15"/>
    </row>
    <row r="76" spans="1:16" ht="12.75" customHeight="1">
      <c r="A76" s="230"/>
      <c r="B76" s="230"/>
      <c r="C76" s="230"/>
      <c r="D76" s="20" t="s">
        <v>73</v>
      </c>
      <c r="E76" s="227">
        <v>0</v>
      </c>
      <c r="F76" s="227">
        <v>0</v>
      </c>
      <c r="G76" s="227">
        <v>0</v>
      </c>
      <c r="H76" s="227">
        <v>0</v>
      </c>
      <c r="I76" s="227">
        <v>0</v>
      </c>
      <c r="J76" s="227">
        <v>0</v>
      </c>
      <c r="K76" s="227">
        <v>0</v>
      </c>
      <c r="L76" s="289">
        <v>0</v>
      </c>
      <c r="M76" s="289"/>
      <c r="N76" s="227">
        <v>0</v>
      </c>
      <c r="O76" s="19"/>
      <c r="P76" s="15"/>
    </row>
    <row r="77" spans="1:16" ht="12.75" customHeight="1">
      <c r="A77" s="230"/>
      <c r="B77" s="230"/>
      <c r="C77" s="230"/>
      <c r="D77" s="20" t="s">
        <v>72</v>
      </c>
      <c r="E77" s="227">
        <f>E75</f>
        <v>3154827</v>
      </c>
      <c r="F77" s="227">
        <v>4077</v>
      </c>
      <c r="G77" s="227">
        <v>4077</v>
      </c>
      <c r="H77" s="227">
        <v>0</v>
      </c>
      <c r="I77" s="227">
        <v>0</v>
      </c>
      <c r="J77" s="227">
        <v>0</v>
      </c>
      <c r="K77" s="227">
        <v>0</v>
      </c>
      <c r="L77" s="289">
        <v>0</v>
      </c>
      <c r="M77" s="289"/>
      <c r="N77" s="227">
        <f>N75</f>
        <v>0</v>
      </c>
      <c r="O77" s="19"/>
      <c r="P77" s="15"/>
    </row>
    <row r="78" spans="1:16" ht="46.5" customHeight="1">
      <c r="A78" s="230" t="s">
        <v>79</v>
      </c>
      <c r="B78" s="230">
        <v>921</v>
      </c>
      <c r="C78" s="230">
        <v>92195</v>
      </c>
      <c r="D78" s="20" t="s">
        <v>83</v>
      </c>
      <c r="E78" s="227">
        <v>65500</v>
      </c>
      <c r="F78" s="227">
        <f>G78</f>
        <v>65500</v>
      </c>
      <c r="G78" s="227">
        <v>65500</v>
      </c>
      <c r="H78" s="227">
        <v>0</v>
      </c>
      <c r="I78" s="227">
        <v>0</v>
      </c>
      <c r="J78" s="227">
        <v>0</v>
      </c>
      <c r="K78" s="227">
        <v>0</v>
      </c>
      <c r="L78" s="288" t="s">
        <v>82</v>
      </c>
      <c r="M78" s="288"/>
      <c r="N78" s="227">
        <v>0</v>
      </c>
      <c r="O78" s="19" t="s">
        <v>74</v>
      </c>
      <c r="P78" s="15"/>
    </row>
    <row r="79" spans="1:16" ht="12.75" customHeight="1">
      <c r="A79" s="230"/>
      <c r="B79" s="230"/>
      <c r="C79" s="230"/>
      <c r="D79" s="20" t="s">
        <v>73</v>
      </c>
      <c r="E79" s="227">
        <v>0</v>
      </c>
      <c r="F79" s="227">
        <v>0</v>
      </c>
      <c r="G79" s="227">
        <v>0</v>
      </c>
      <c r="H79" s="227">
        <v>0</v>
      </c>
      <c r="I79" s="227">
        <v>0</v>
      </c>
      <c r="J79" s="227">
        <v>0</v>
      </c>
      <c r="K79" s="227">
        <v>0</v>
      </c>
      <c r="L79" s="289">
        <v>0</v>
      </c>
      <c r="M79" s="289"/>
      <c r="N79" s="227">
        <v>0</v>
      </c>
      <c r="O79" s="19"/>
      <c r="P79" s="15"/>
    </row>
    <row r="80" spans="1:16" ht="12.75" customHeight="1">
      <c r="A80" s="230"/>
      <c r="B80" s="230"/>
      <c r="C80" s="230"/>
      <c r="D80" s="20" t="s">
        <v>72</v>
      </c>
      <c r="E80" s="227">
        <f>E78</f>
        <v>65500</v>
      </c>
      <c r="F80" s="227">
        <f>G80</f>
        <v>65500</v>
      </c>
      <c r="G80" s="227">
        <v>65500</v>
      </c>
      <c r="H80" s="227">
        <v>0</v>
      </c>
      <c r="I80" s="227">
        <v>0</v>
      </c>
      <c r="J80" s="227">
        <v>0</v>
      </c>
      <c r="K80" s="227">
        <v>0</v>
      </c>
      <c r="L80" s="289">
        <v>0</v>
      </c>
      <c r="M80" s="289"/>
      <c r="N80" s="227">
        <f>N78</f>
        <v>0</v>
      </c>
      <c r="O80" s="19"/>
      <c r="P80" s="15"/>
    </row>
    <row r="81" spans="1:16" ht="56.25" customHeight="1">
      <c r="A81" s="230" t="s">
        <v>77</v>
      </c>
      <c r="B81" s="22">
        <v>926</v>
      </c>
      <c r="C81" s="22">
        <v>92695</v>
      </c>
      <c r="D81" s="20" t="s">
        <v>80</v>
      </c>
      <c r="E81" s="227">
        <f>(E82+E83)</f>
        <v>7000</v>
      </c>
      <c r="F81" s="227">
        <f>(F82+F83)</f>
        <v>1000</v>
      </c>
      <c r="G81" s="227">
        <v>1000</v>
      </c>
      <c r="H81" s="227">
        <v>0</v>
      </c>
      <c r="I81" s="227">
        <v>0</v>
      </c>
      <c r="J81" s="227">
        <v>0</v>
      </c>
      <c r="K81" s="227">
        <v>0</v>
      </c>
      <c r="L81" s="288" t="s">
        <v>75</v>
      </c>
      <c r="M81" s="288"/>
      <c r="N81" s="227">
        <f>(N82+N83)</f>
        <v>0</v>
      </c>
      <c r="O81" s="19" t="s">
        <v>74</v>
      </c>
      <c r="P81" s="15"/>
    </row>
    <row r="82" spans="1:16" ht="12.75" customHeight="1">
      <c r="A82" s="230"/>
      <c r="B82" s="230"/>
      <c r="C82" s="230"/>
      <c r="D82" s="20" t="s">
        <v>73</v>
      </c>
      <c r="E82" s="227">
        <v>7000</v>
      </c>
      <c r="F82" s="227">
        <f>G82+J82++L82+N82</f>
        <v>1000</v>
      </c>
      <c r="G82" s="227">
        <f>G81</f>
        <v>1000</v>
      </c>
      <c r="H82" s="227">
        <v>0</v>
      </c>
      <c r="I82" s="227">
        <v>0</v>
      </c>
      <c r="J82" s="227">
        <v>0</v>
      </c>
      <c r="K82" s="227">
        <v>0</v>
      </c>
      <c r="L82" s="289">
        <v>0</v>
      </c>
      <c r="M82" s="289"/>
      <c r="N82" s="227">
        <v>0</v>
      </c>
      <c r="O82" s="19"/>
      <c r="P82" s="15"/>
    </row>
    <row r="83" spans="1:16" ht="12.75" customHeight="1">
      <c r="A83" s="230"/>
      <c r="B83" s="230"/>
      <c r="C83" s="230"/>
      <c r="D83" s="20" t="s">
        <v>72</v>
      </c>
      <c r="E83" s="227">
        <v>0</v>
      </c>
      <c r="F83" s="227">
        <f>G83+J83+L83+N83</f>
        <v>0</v>
      </c>
      <c r="G83" s="227">
        <v>0</v>
      </c>
      <c r="H83" s="227">
        <v>0</v>
      </c>
      <c r="I83" s="227">
        <v>0</v>
      </c>
      <c r="J83" s="227">
        <v>0</v>
      </c>
      <c r="K83" s="227">
        <v>0</v>
      </c>
      <c r="L83" s="289">
        <v>0</v>
      </c>
      <c r="M83" s="289"/>
      <c r="N83" s="227">
        <v>0</v>
      </c>
      <c r="O83" s="19"/>
      <c r="P83" s="15"/>
    </row>
    <row r="84" spans="1:16" ht="54.75" customHeight="1">
      <c r="A84" s="230" t="s">
        <v>221</v>
      </c>
      <c r="B84" s="22">
        <v>926</v>
      </c>
      <c r="C84" s="22">
        <v>92695</v>
      </c>
      <c r="D84" s="20" t="s">
        <v>78</v>
      </c>
      <c r="E84" s="227">
        <f>(E85+E86)</f>
        <v>7000</v>
      </c>
      <c r="F84" s="227">
        <f>(F85+F86)</f>
        <v>1000</v>
      </c>
      <c r="G84" s="227">
        <v>1000</v>
      </c>
      <c r="H84" s="227">
        <v>0</v>
      </c>
      <c r="I84" s="227">
        <v>0</v>
      </c>
      <c r="J84" s="227">
        <v>0</v>
      </c>
      <c r="K84" s="227">
        <v>0</v>
      </c>
      <c r="L84" s="288" t="s">
        <v>75</v>
      </c>
      <c r="M84" s="288"/>
      <c r="N84" s="227">
        <f>(N85+N86)</f>
        <v>0</v>
      </c>
      <c r="O84" s="19" t="s">
        <v>74</v>
      </c>
      <c r="P84" s="15"/>
    </row>
    <row r="85" spans="1:16" ht="12.75" customHeight="1">
      <c r="A85" s="230"/>
      <c r="B85" s="230"/>
      <c r="C85" s="230"/>
      <c r="D85" s="20" t="s">
        <v>73</v>
      </c>
      <c r="E85" s="227">
        <v>7000</v>
      </c>
      <c r="F85" s="227">
        <f>G85+J85++L85+N85</f>
        <v>1000</v>
      </c>
      <c r="G85" s="227">
        <f>G84</f>
        <v>1000</v>
      </c>
      <c r="H85" s="227">
        <v>0</v>
      </c>
      <c r="I85" s="227">
        <v>0</v>
      </c>
      <c r="J85" s="227">
        <v>0</v>
      </c>
      <c r="K85" s="227">
        <v>0</v>
      </c>
      <c r="L85" s="289">
        <v>0</v>
      </c>
      <c r="M85" s="289"/>
      <c r="N85" s="227">
        <v>0</v>
      </c>
      <c r="O85" s="19"/>
      <c r="P85" s="15"/>
    </row>
    <row r="86" spans="1:16" ht="12.75" customHeight="1">
      <c r="A86" s="230"/>
      <c r="B86" s="230"/>
      <c r="C86" s="230"/>
      <c r="D86" s="20" t="s">
        <v>72</v>
      </c>
      <c r="E86" s="227">
        <v>0</v>
      </c>
      <c r="F86" s="227">
        <f>G86+J86+L86+N86</f>
        <v>0</v>
      </c>
      <c r="G86" s="227">
        <v>0</v>
      </c>
      <c r="H86" s="227">
        <v>0</v>
      </c>
      <c r="I86" s="227">
        <v>0</v>
      </c>
      <c r="J86" s="227">
        <v>0</v>
      </c>
      <c r="K86" s="227">
        <v>0</v>
      </c>
      <c r="L86" s="289">
        <v>0</v>
      </c>
      <c r="M86" s="289"/>
      <c r="N86" s="227">
        <v>0</v>
      </c>
      <c r="O86" s="19"/>
      <c r="P86" s="15"/>
    </row>
    <row r="87" spans="1:16" ht="56.25" customHeight="1">
      <c r="A87" s="230" t="s">
        <v>255</v>
      </c>
      <c r="B87" s="22">
        <v>926</v>
      </c>
      <c r="C87" s="22">
        <v>92695</v>
      </c>
      <c r="D87" s="20" t="s">
        <v>76</v>
      </c>
      <c r="E87" s="227">
        <f>(E88+E89)</f>
        <v>7000</v>
      </c>
      <c r="F87" s="227">
        <f>(F88+F89)</f>
        <v>1000</v>
      </c>
      <c r="G87" s="227">
        <v>1000</v>
      </c>
      <c r="H87" s="227">
        <v>0</v>
      </c>
      <c r="I87" s="227">
        <v>0</v>
      </c>
      <c r="J87" s="227">
        <v>0</v>
      </c>
      <c r="K87" s="227">
        <v>0</v>
      </c>
      <c r="L87" s="288" t="s">
        <v>75</v>
      </c>
      <c r="M87" s="288"/>
      <c r="N87" s="227">
        <f>(N88+N89)</f>
        <v>0</v>
      </c>
      <c r="O87" s="19" t="s">
        <v>74</v>
      </c>
      <c r="P87" s="15"/>
    </row>
    <row r="88" spans="1:16" ht="12.75" customHeight="1">
      <c r="A88" s="230"/>
      <c r="B88" s="230"/>
      <c r="C88" s="230"/>
      <c r="D88" s="20" t="s">
        <v>73</v>
      </c>
      <c r="E88" s="227">
        <v>7000</v>
      </c>
      <c r="F88" s="227">
        <f>G88+J88++L88+N88</f>
        <v>1000</v>
      </c>
      <c r="G88" s="227">
        <f>G87</f>
        <v>1000</v>
      </c>
      <c r="H88" s="227">
        <v>0</v>
      </c>
      <c r="I88" s="227">
        <v>0</v>
      </c>
      <c r="J88" s="227">
        <v>0</v>
      </c>
      <c r="K88" s="227">
        <v>0</v>
      </c>
      <c r="L88" s="289">
        <v>0</v>
      </c>
      <c r="M88" s="289"/>
      <c r="N88" s="227">
        <v>0</v>
      </c>
      <c r="O88" s="19"/>
      <c r="P88" s="15"/>
    </row>
    <row r="89" spans="1:16" ht="12.75" customHeight="1">
      <c r="A89" s="230"/>
      <c r="B89" s="230"/>
      <c r="C89" s="230"/>
      <c r="D89" s="20" t="s">
        <v>72</v>
      </c>
      <c r="E89" s="227">
        <v>0</v>
      </c>
      <c r="F89" s="227">
        <f>G89+J89+L89+N89</f>
        <v>0</v>
      </c>
      <c r="G89" s="227">
        <v>0</v>
      </c>
      <c r="H89" s="227">
        <v>0</v>
      </c>
      <c r="I89" s="227">
        <v>0</v>
      </c>
      <c r="J89" s="227">
        <v>0</v>
      </c>
      <c r="K89" s="227">
        <v>0</v>
      </c>
      <c r="L89" s="289">
        <v>0</v>
      </c>
      <c r="M89" s="289"/>
      <c r="N89" s="227">
        <v>0</v>
      </c>
      <c r="O89" s="19"/>
      <c r="P89" s="15"/>
    </row>
    <row r="90" spans="1:16" ht="21" customHeight="1">
      <c r="A90" s="284" t="s">
        <v>30</v>
      </c>
      <c r="B90" s="284"/>
      <c r="C90" s="284"/>
      <c r="D90" s="284"/>
      <c r="E90" s="17">
        <f>SUM(E11+E14+E17+E20+E24+E27+E30+E33+E36+E39+E42+E45+E48+E51+E54+E57+E60+E63+E66+E69+E72+E75+E78+E81+E84+E87)</f>
        <v>71286401.31</v>
      </c>
      <c r="F90" s="17">
        <f aca="true" t="shared" si="1" ref="F90:K90">SUM(F11+F14+F17+F20+F24+F27+F30+F33+F36+F39+F42+F45+F48+F51+F54+F57+F60+F63+F66+F69+F72+F75+F78+F81+F84+F87)</f>
        <v>41870908.5</v>
      </c>
      <c r="G90" s="17">
        <f t="shared" si="1"/>
        <v>16956344.82</v>
      </c>
      <c r="H90" s="17">
        <f t="shared" si="1"/>
        <v>927757.09</v>
      </c>
      <c r="I90" s="17">
        <f t="shared" si="1"/>
        <v>0</v>
      </c>
      <c r="J90" s="17">
        <f t="shared" si="1"/>
        <v>0</v>
      </c>
      <c r="K90" s="17">
        <f t="shared" si="1"/>
        <v>0</v>
      </c>
      <c r="L90" s="297">
        <f>SUM(L91:L92)</f>
        <v>18987852.31</v>
      </c>
      <c r="M90" s="297"/>
      <c r="N90" s="17">
        <f>SUM(N11+N14+N17+N20+N24+N27+N30+N33+N36+N39+N42+N45+N48+N51+N54+N57+N60+N63+N66+N69+N72+N75+N78+N81+N84+N87)</f>
        <v>4998954.279999999</v>
      </c>
      <c r="O90" s="232" t="s">
        <v>71</v>
      </c>
      <c r="P90" s="15"/>
    </row>
    <row r="91" spans="1:16" ht="21" customHeight="1">
      <c r="A91" s="284" t="s">
        <v>30</v>
      </c>
      <c r="B91" s="284"/>
      <c r="C91" s="284"/>
      <c r="D91" s="231" t="s">
        <v>73</v>
      </c>
      <c r="E91" s="17">
        <f>SUM(E12+E15+E18+E21+E25+E28+E31+E34+E37+E40+E43+E46+E49+E52+E55+E61+E64+E67+E70+E73+E76+E79+E82+E85+E88)</f>
        <v>4703451</v>
      </c>
      <c r="F91" s="17">
        <f aca="true" t="shared" si="2" ref="F91:K91">SUM(F12+F15+F18+F21+F25+F28+F31+F34+F37+F40+F43+F46+F49+F52+F55+F61+F64+F67+F70+F73+F76+F79+F82+F85+F88)</f>
        <v>1182525.1</v>
      </c>
      <c r="G91" s="17">
        <f t="shared" si="2"/>
        <v>700867.8200000001</v>
      </c>
      <c r="H91" s="17">
        <f t="shared" si="2"/>
        <v>23061</v>
      </c>
      <c r="I91" s="17">
        <f t="shared" si="2"/>
        <v>0</v>
      </c>
      <c r="J91" s="17">
        <f t="shared" si="2"/>
        <v>0</v>
      </c>
      <c r="K91" s="17">
        <f t="shared" si="2"/>
        <v>0</v>
      </c>
      <c r="L91" s="299">
        <v>414513</v>
      </c>
      <c r="M91" s="299"/>
      <c r="N91" s="17">
        <f>SUM(N12+N15+N18+N21+N25+N28+N31+N34+N37+N40+N43+N46+N49+N52+N55+N61+N64+N67+N70+N73+N76+N79+N82+N85+N88)</f>
        <v>44083.28</v>
      </c>
      <c r="O91" s="16" t="s">
        <v>71</v>
      </c>
      <c r="P91" s="15"/>
    </row>
    <row r="92" spans="1:16" ht="21" customHeight="1">
      <c r="A92" s="284" t="s">
        <v>30</v>
      </c>
      <c r="B92" s="284"/>
      <c r="C92" s="284"/>
      <c r="D92" s="231" t="s">
        <v>72</v>
      </c>
      <c r="E92" s="17">
        <f>SUM(E13+E16+E19+E22+E23+E26+E29+E32+E35+E38+E41+E44+E47+E50+E53+E56+E59+E62+E65+E68+E71+E74+E77+E80+E83+E86+E89)</f>
        <v>66582950.31</v>
      </c>
      <c r="F92" s="17">
        <f aca="true" t="shared" si="3" ref="F92:K92">SUM(F13+F16+F19+F22+F23+F26+F29+F32+F35+F38+F41+F44+F47+F50+F53+F56+F59+F62+F65+F68+F71+F74+F77+F80+F83+F86+F89)</f>
        <v>40688383.400000006</v>
      </c>
      <c r="G92" s="17">
        <f t="shared" si="3"/>
        <v>16255477</v>
      </c>
      <c r="H92" s="17">
        <f t="shared" si="3"/>
        <v>904696.09</v>
      </c>
      <c r="I92" s="17">
        <f t="shared" si="3"/>
        <v>0</v>
      </c>
      <c r="J92" s="17">
        <f t="shared" si="3"/>
        <v>0</v>
      </c>
      <c r="K92" s="17">
        <f t="shared" si="3"/>
        <v>0</v>
      </c>
      <c r="L92" s="299">
        <v>18573339.31</v>
      </c>
      <c r="M92" s="299"/>
      <c r="N92" s="17">
        <f>SUM(N13+N16+N19+N22+N23+N26+N29+N32+N35+N38+N41+N44+N47+N50+N53+N56+N59+N62+N65+N68+N71+N74+N77+N80+N83+N86+N89)</f>
        <v>4954871</v>
      </c>
      <c r="O92" s="16" t="s">
        <v>71</v>
      </c>
      <c r="P92" s="15"/>
    </row>
    <row r="93" spans="1:15" ht="4.5" customHeight="1">
      <c r="A93" s="13"/>
      <c r="B93" s="13"/>
      <c r="C93" s="13"/>
      <c r="D93" s="13"/>
      <c r="E93" s="13"/>
      <c r="F93" s="13"/>
      <c r="G93" s="14"/>
      <c r="H93" s="14"/>
      <c r="I93" s="14"/>
      <c r="J93" s="13"/>
      <c r="K93" s="13"/>
      <c r="L93" s="300"/>
      <c r="M93" s="300"/>
      <c r="N93" s="13"/>
      <c r="O93" s="13"/>
    </row>
    <row r="94" spans="1:15" ht="12.75" customHeight="1">
      <c r="A94" s="298"/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</row>
    <row r="95" spans="1:15" ht="12.75" customHeight="1">
      <c r="A95" s="301" t="s">
        <v>70</v>
      </c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</row>
    <row r="96" spans="1:15" ht="12.75" customHeight="1">
      <c r="A96" s="298" t="s">
        <v>69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</row>
    <row r="97" spans="1:15" ht="12.75" customHeight="1">
      <c r="A97" s="298" t="s">
        <v>68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</row>
    <row r="98" spans="1:15" ht="12.75" customHeight="1">
      <c r="A98" s="298" t="s">
        <v>67</v>
      </c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</row>
    <row r="99" spans="1:15" ht="7.5" customHeight="1">
      <c r="A99" s="298" t="s">
        <v>66</v>
      </c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</row>
    <row r="100" spans="1:15" ht="21" customHeight="1">
      <c r="A100" s="298" t="s">
        <v>65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</row>
    <row r="101" spans="1:15" ht="12.75">
      <c r="A101" s="8"/>
      <c r="B101" s="8"/>
      <c r="C101" s="8"/>
      <c r="D101" s="8"/>
      <c r="E101" s="12"/>
      <c r="F101" s="11"/>
      <c r="G101" s="9"/>
      <c r="H101" s="9"/>
      <c r="I101" s="10"/>
      <c r="J101" s="10"/>
      <c r="K101" s="10"/>
      <c r="L101" s="10"/>
      <c r="M101" s="9"/>
      <c r="N101" s="9"/>
      <c r="O101" s="8"/>
    </row>
    <row r="103" ht="12.75">
      <c r="F103" s="7"/>
    </row>
  </sheetData>
  <sheetProtection selectLockedCells="1" selectUnlockedCells="1"/>
  <mergeCells count="109">
    <mergeCell ref="L28:M28"/>
    <mergeCell ref="L29:M29"/>
    <mergeCell ref="A95:O95"/>
    <mergeCell ref="A96:O96"/>
    <mergeCell ref="A97:O97"/>
    <mergeCell ref="A98:O98"/>
    <mergeCell ref="L85:M85"/>
    <mergeCell ref="L86:M86"/>
    <mergeCell ref="L87:M87"/>
    <mergeCell ref="L88:M88"/>
    <mergeCell ref="A99:O99"/>
    <mergeCell ref="A100:O100"/>
    <mergeCell ref="A91:C91"/>
    <mergeCell ref="L91:M91"/>
    <mergeCell ref="A92:C92"/>
    <mergeCell ref="L92:M92"/>
    <mergeCell ref="L93:M93"/>
    <mergeCell ref="A94:O94"/>
    <mergeCell ref="L89:M89"/>
    <mergeCell ref="A90:D90"/>
    <mergeCell ref="L90:M90"/>
    <mergeCell ref="L79:M79"/>
    <mergeCell ref="L80:M80"/>
    <mergeCell ref="L81:M81"/>
    <mergeCell ref="L82:M82"/>
    <mergeCell ref="L83:M83"/>
    <mergeCell ref="L84:M84"/>
    <mergeCell ref="L73:M73"/>
    <mergeCell ref="L74:M74"/>
    <mergeCell ref="L75:M75"/>
    <mergeCell ref="L76:M76"/>
    <mergeCell ref="L77:M77"/>
    <mergeCell ref="L78:M78"/>
    <mergeCell ref="L70:M70"/>
    <mergeCell ref="L71:M71"/>
    <mergeCell ref="L72:M72"/>
    <mergeCell ref="L54:M54"/>
    <mergeCell ref="L64:M64"/>
    <mergeCell ref="L65:M65"/>
    <mergeCell ref="L66:M66"/>
    <mergeCell ref="L67:M67"/>
    <mergeCell ref="L68:M68"/>
    <mergeCell ref="L69:M69"/>
    <mergeCell ref="L52:M52"/>
    <mergeCell ref="L53:M53"/>
    <mergeCell ref="L60:M60"/>
    <mergeCell ref="L61:M61"/>
    <mergeCell ref="L62:M62"/>
    <mergeCell ref="L63:M63"/>
    <mergeCell ref="L57:M57"/>
    <mergeCell ref="L43:M43"/>
    <mergeCell ref="L44:M44"/>
    <mergeCell ref="L45:M45"/>
    <mergeCell ref="L46:M46"/>
    <mergeCell ref="L47:M47"/>
    <mergeCell ref="L51:M51"/>
    <mergeCell ref="L48:M48"/>
    <mergeCell ref="L49:M49"/>
    <mergeCell ref="L50:M50"/>
    <mergeCell ref="L34:M34"/>
    <mergeCell ref="L35:M35"/>
    <mergeCell ref="L36:M36"/>
    <mergeCell ref="L37:M37"/>
    <mergeCell ref="L38:M38"/>
    <mergeCell ref="L42:M42"/>
    <mergeCell ref="L39:M39"/>
    <mergeCell ref="L40:M40"/>
    <mergeCell ref="L41:M41"/>
    <mergeCell ref="L22:M22"/>
    <mergeCell ref="L23:M23"/>
    <mergeCell ref="L24:M24"/>
    <mergeCell ref="L25:M25"/>
    <mergeCell ref="L26:M26"/>
    <mergeCell ref="L33:M33"/>
    <mergeCell ref="L30:M30"/>
    <mergeCell ref="L31:M31"/>
    <mergeCell ref="L32:M32"/>
    <mergeCell ref="L27:M27"/>
    <mergeCell ref="L16:M16"/>
    <mergeCell ref="L17:M17"/>
    <mergeCell ref="L18:M18"/>
    <mergeCell ref="L19:M19"/>
    <mergeCell ref="L20:M20"/>
    <mergeCell ref="L21:M21"/>
    <mergeCell ref="L14:M14"/>
    <mergeCell ref="L15:M15"/>
    <mergeCell ref="L10:M10"/>
    <mergeCell ref="L11:M11"/>
    <mergeCell ref="L12:M12"/>
    <mergeCell ref="L13:M13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2"/>
  <sheetViews>
    <sheetView view="pageLayout" workbookViewId="0" topLeftCell="A1">
      <selection activeCell="Q6" sqref="Q6"/>
    </sheetView>
  </sheetViews>
  <sheetFormatPr defaultColWidth="9.33203125" defaultRowHeight="11.25"/>
  <cols>
    <col min="1" max="1" width="4.83203125" style="71" customWidth="1"/>
    <col min="2" max="2" width="6.5" style="71" customWidth="1"/>
    <col min="3" max="3" width="7.5" style="71" customWidth="1"/>
    <col min="4" max="4" width="20.83203125" style="71" customWidth="1"/>
    <col min="5" max="5" width="12" style="71" customWidth="1"/>
    <col min="6" max="6" width="11.16015625" style="71" customWidth="1"/>
    <col min="7" max="7" width="12.33203125" style="71" customWidth="1"/>
    <col min="8" max="8" width="8.83203125" style="71" customWidth="1"/>
    <col min="9" max="9" width="7" style="71" customWidth="1"/>
    <col min="10" max="10" width="11.5" style="71" customWidth="1"/>
    <col min="11" max="11" width="9.66015625" style="71" customWidth="1"/>
    <col min="12" max="12" width="9.83203125" style="71" customWidth="1"/>
    <col min="13" max="16384" width="9.33203125" style="71" customWidth="1"/>
  </cols>
  <sheetData>
    <row r="1" spans="1:12" ht="31.5" customHeight="1">
      <c r="A1" s="304" t="s">
        <v>222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70"/>
    </row>
    <row r="2" spans="1:12" ht="18.75">
      <c r="A2" s="99"/>
      <c r="B2" s="99"/>
      <c r="C2" s="99"/>
      <c r="D2" s="99"/>
      <c r="E2" s="99"/>
      <c r="F2" s="99"/>
      <c r="G2" s="99"/>
      <c r="H2" s="99"/>
      <c r="I2" s="99"/>
      <c r="J2" s="99"/>
      <c r="K2" s="305" t="s">
        <v>0</v>
      </c>
      <c r="L2" s="305"/>
    </row>
    <row r="3" spans="1:12" ht="10.5" customHeight="1">
      <c r="A3" s="302" t="s">
        <v>28</v>
      </c>
      <c r="B3" s="302" t="s">
        <v>1</v>
      </c>
      <c r="C3" s="302" t="s">
        <v>152</v>
      </c>
      <c r="D3" s="284" t="s">
        <v>223</v>
      </c>
      <c r="E3" s="284" t="s">
        <v>149</v>
      </c>
      <c r="F3" s="284"/>
      <c r="G3" s="284"/>
      <c r="H3" s="284"/>
      <c r="I3" s="284"/>
      <c r="J3" s="284"/>
      <c r="K3" s="284"/>
      <c r="L3" s="284" t="s">
        <v>148</v>
      </c>
    </row>
    <row r="4" spans="1:12" ht="19.5" customHeight="1">
      <c r="A4" s="302"/>
      <c r="B4" s="302"/>
      <c r="C4" s="302"/>
      <c r="D4" s="284"/>
      <c r="E4" s="284" t="s">
        <v>224</v>
      </c>
      <c r="F4" s="284" t="s">
        <v>146</v>
      </c>
      <c r="G4" s="284"/>
      <c r="H4" s="284"/>
      <c r="I4" s="284"/>
      <c r="J4" s="284"/>
      <c r="K4" s="284"/>
      <c r="L4" s="284"/>
    </row>
    <row r="5" spans="1:12" ht="19.5" customHeight="1">
      <c r="A5" s="302"/>
      <c r="B5" s="302"/>
      <c r="C5" s="302"/>
      <c r="D5" s="284"/>
      <c r="E5" s="284"/>
      <c r="F5" s="284" t="s">
        <v>145</v>
      </c>
      <c r="G5" s="285" t="s">
        <v>225</v>
      </c>
      <c r="H5" s="303" t="s">
        <v>142</v>
      </c>
      <c r="I5" s="72" t="s">
        <v>23</v>
      </c>
      <c r="J5" s="284" t="s">
        <v>226</v>
      </c>
      <c r="K5" s="303" t="s">
        <v>140</v>
      </c>
      <c r="L5" s="284"/>
    </row>
    <row r="6" spans="1:12" ht="19.5" customHeight="1">
      <c r="A6" s="302"/>
      <c r="B6" s="302"/>
      <c r="C6" s="302"/>
      <c r="D6" s="284"/>
      <c r="E6" s="284"/>
      <c r="F6" s="284"/>
      <c r="G6" s="285"/>
      <c r="H6" s="303"/>
      <c r="I6" s="286" t="s">
        <v>139</v>
      </c>
      <c r="J6" s="284"/>
      <c r="K6" s="284"/>
      <c r="L6" s="284"/>
    </row>
    <row r="7" spans="1:12" ht="29.25" customHeight="1">
      <c r="A7" s="302"/>
      <c r="B7" s="302"/>
      <c r="C7" s="302"/>
      <c r="D7" s="284"/>
      <c r="E7" s="284"/>
      <c r="F7" s="284"/>
      <c r="G7" s="285"/>
      <c r="H7" s="303"/>
      <c r="I7" s="286"/>
      <c r="J7" s="284"/>
      <c r="K7" s="284"/>
      <c r="L7" s="284"/>
    </row>
    <row r="8" spans="1:12" ht="29.25" customHeight="1">
      <c r="A8" s="302"/>
      <c r="B8" s="302"/>
      <c r="C8" s="302"/>
      <c r="D8" s="284"/>
      <c r="E8" s="284"/>
      <c r="F8" s="284"/>
      <c r="G8" s="285"/>
      <c r="H8" s="303"/>
      <c r="I8" s="286"/>
      <c r="J8" s="284"/>
      <c r="K8" s="284"/>
      <c r="L8" s="284"/>
    </row>
    <row r="9" spans="1:12" ht="15.75" customHeight="1" thickBot="1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</row>
    <row r="10" spans="1:12" ht="45" customHeight="1" thickBot="1">
      <c r="A10" s="22" t="s">
        <v>29</v>
      </c>
      <c r="B10" s="22">
        <v>600</v>
      </c>
      <c r="C10" s="22">
        <v>60014</v>
      </c>
      <c r="D10" s="74" t="s">
        <v>227</v>
      </c>
      <c r="E10" s="75">
        <v>330000</v>
      </c>
      <c r="F10" s="75">
        <v>330000</v>
      </c>
      <c r="G10" s="76">
        <v>0</v>
      </c>
      <c r="H10" s="76">
        <v>0</v>
      </c>
      <c r="I10" s="76">
        <v>0</v>
      </c>
      <c r="J10" s="23" t="s">
        <v>228</v>
      </c>
      <c r="K10" s="77">
        <v>0</v>
      </c>
      <c r="L10" s="78" t="s">
        <v>229</v>
      </c>
    </row>
    <row r="11" spans="1:12" ht="95.25" customHeight="1" thickBot="1">
      <c r="A11" s="22" t="s">
        <v>31</v>
      </c>
      <c r="B11" s="22">
        <v>600</v>
      </c>
      <c r="C11" s="22">
        <v>60014</v>
      </c>
      <c r="D11" s="74" t="s">
        <v>230</v>
      </c>
      <c r="E11" s="75">
        <v>233167</v>
      </c>
      <c r="F11" s="75">
        <v>233167</v>
      </c>
      <c r="G11" s="76">
        <v>0</v>
      </c>
      <c r="H11" s="76">
        <v>0</v>
      </c>
      <c r="I11" s="76">
        <v>0</v>
      </c>
      <c r="J11" s="23" t="s">
        <v>231</v>
      </c>
      <c r="K11" s="77">
        <v>0</v>
      </c>
      <c r="L11" s="78" t="s">
        <v>229</v>
      </c>
    </row>
    <row r="12" spans="1:12" ht="83.25" customHeight="1" thickBot="1">
      <c r="A12" s="22" t="s">
        <v>32</v>
      </c>
      <c r="B12" s="22">
        <v>600</v>
      </c>
      <c r="C12" s="22">
        <v>60014</v>
      </c>
      <c r="D12" s="79" t="s">
        <v>232</v>
      </c>
      <c r="E12" s="80">
        <v>1546864</v>
      </c>
      <c r="F12" s="80">
        <v>1546864</v>
      </c>
      <c r="G12" s="76">
        <v>0</v>
      </c>
      <c r="H12" s="76">
        <v>0</v>
      </c>
      <c r="I12" s="76">
        <v>0</v>
      </c>
      <c r="J12" s="23" t="s">
        <v>231</v>
      </c>
      <c r="K12" s="77">
        <v>0</v>
      </c>
      <c r="L12" s="78" t="s">
        <v>229</v>
      </c>
    </row>
    <row r="13" spans="1:12" ht="74.25" customHeight="1" thickBot="1">
      <c r="A13" s="22" t="s">
        <v>33</v>
      </c>
      <c r="B13" s="22">
        <v>600</v>
      </c>
      <c r="C13" s="22">
        <v>60014</v>
      </c>
      <c r="D13" s="79" t="s">
        <v>233</v>
      </c>
      <c r="E13" s="80">
        <v>20000</v>
      </c>
      <c r="F13" s="80">
        <v>20000</v>
      </c>
      <c r="G13" s="76">
        <v>0</v>
      </c>
      <c r="H13" s="76">
        <v>0</v>
      </c>
      <c r="I13" s="76">
        <v>0</v>
      </c>
      <c r="J13" s="23" t="s">
        <v>231</v>
      </c>
      <c r="K13" s="77">
        <v>0</v>
      </c>
      <c r="L13" s="78" t="s">
        <v>229</v>
      </c>
    </row>
    <row r="14" spans="1:12" ht="93" customHeight="1" thickBot="1">
      <c r="A14" s="22" t="s">
        <v>34</v>
      </c>
      <c r="B14" s="22">
        <v>600</v>
      </c>
      <c r="C14" s="22">
        <v>60014</v>
      </c>
      <c r="D14" s="79" t="s">
        <v>234</v>
      </c>
      <c r="E14" s="80">
        <v>2008228</v>
      </c>
      <c r="F14" s="80">
        <v>1007714</v>
      </c>
      <c r="G14" s="76">
        <v>0</v>
      </c>
      <c r="H14" s="76">
        <v>0</v>
      </c>
      <c r="I14" s="76">
        <v>0</v>
      </c>
      <c r="J14" s="23" t="s">
        <v>235</v>
      </c>
      <c r="K14" s="77">
        <v>0</v>
      </c>
      <c r="L14" s="78" t="s">
        <v>229</v>
      </c>
    </row>
    <row r="15" spans="1:12" ht="54.75" customHeight="1" thickBot="1">
      <c r="A15" s="22" t="s">
        <v>35</v>
      </c>
      <c r="B15" s="22">
        <v>600</v>
      </c>
      <c r="C15" s="22">
        <v>60014</v>
      </c>
      <c r="D15" s="79" t="s">
        <v>236</v>
      </c>
      <c r="E15" s="80">
        <v>127382</v>
      </c>
      <c r="F15" s="80">
        <v>127382</v>
      </c>
      <c r="G15" s="76">
        <v>0</v>
      </c>
      <c r="H15" s="76">
        <v>0</v>
      </c>
      <c r="I15" s="76">
        <v>0</v>
      </c>
      <c r="J15" s="23" t="s">
        <v>228</v>
      </c>
      <c r="K15" s="77">
        <v>0</v>
      </c>
      <c r="L15" s="78" t="s">
        <v>229</v>
      </c>
    </row>
    <row r="16" spans="1:12" ht="58.5" customHeight="1" thickBot="1">
      <c r="A16" s="22" t="s">
        <v>123</v>
      </c>
      <c r="B16" s="22">
        <v>600</v>
      </c>
      <c r="C16" s="22">
        <v>60014</v>
      </c>
      <c r="D16" s="79" t="s">
        <v>237</v>
      </c>
      <c r="E16" s="80">
        <v>78010</v>
      </c>
      <c r="F16" s="80">
        <v>78010</v>
      </c>
      <c r="G16" s="76">
        <v>0</v>
      </c>
      <c r="H16" s="76">
        <v>0</v>
      </c>
      <c r="I16" s="76">
        <v>0</v>
      </c>
      <c r="J16" s="23" t="s">
        <v>228</v>
      </c>
      <c r="K16" s="77">
        <v>0</v>
      </c>
      <c r="L16" s="78" t="s">
        <v>229</v>
      </c>
    </row>
    <row r="17" spans="1:12" ht="66.75" customHeight="1" thickBot="1">
      <c r="A17" s="22" t="s">
        <v>121</v>
      </c>
      <c r="B17" s="22">
        <v>600</v>
      </c>
      <c r="C17" s="22">
        <v>60014</v>
      </c>
      <c r="D17" s="79" t="s">
        <v>238</v>
      </c>
      <c r="E17" s="80">
        <v>134800</v>
      </c>
      <c r="F17" s="80">
        <v>134800</v>
      </c>
      <c r="G17" s="76">
        <v>0</v>
      </c>
      <c r="H17" s="76">
        <v>0</v>
      </c>
      <c r="I17" s="76">
        <v>0</v>
      </c>
      <c r="J17" s="23" t="s">
        <v>228</v>
      </c>
      <c r="K17" s="77">
        <v>0</v>
      </c>
      <c r="L17" s="78" t="s">
        <v>229</v>
      </c>
    </row>
    <row r="18" spans="1:12" ht="62.25" customHeight="1" thickBot="1">
      <c r="A18" s="22" t="s">
        <v>119</v>
      </c>
      <c r="B18" s="22">
        <v>600</v>
      </c>
      <c r="C18" s="22">
        <v>60014</v>
      </c>
      <c r="D18" s="79" t="s">
        <v>239</v>
      </c>
      <c r="E18" s="80">
        <v>158487</v>
      </c>
      <c r="F18" s="80">
        <v>158487</v>
      </c>
      <c r="G18" s="76">
        <v>0</v>
      </c>
      <c r="H18" s="76">
        <v>0</v>
      </c>
      <c r="I18" s="76">
        <v>0</v>
      </c>
      <c r="J18" s="23" t="s">
        <v>228</v>
      </c>
      <c r="K18" s="77">
        <v>0</v>
      </c>
      <c r="L18" s="78" t="s">
        <v>229</v>
      </c>
    </row>
    <row r="19" spans="1:12" ht="60.75" customHeight="1" thickBot="1">
      <c r="A19" s="22" t="s">
        <v>117</v>
      </c>
      <c r="B19" s="22">
        <v>600</v>
      </c>
      <c r="C19" s="22">
        <v>60014</v>
      </c>
      <c r="D19" s="81" t="s">
        <v>240</v>
      </c>
      <c r="E19" s="80">
        <v>101743</v>
      </c>
      <c r="F19" s="80">
        <v>101743</v>
      </c>
      <c r="G19" s="76">
        <v>0</v>
      </c>
      <c r="H19" s="76">
        <v>0</v>
      </c>
      <c r="I19" s="76">
        <v>0</v>
      </c>
      <c r="J19" s="23" t="s">
        <v>228</v>
      </c>
      <c r="K19" s="77">
        <v>0</v>
      </c>
      <c r="L19" s="78" t="s">
        <v>229</v>
      </c>
    </row>
    <row r="20" spans="1:12" ht="54.75" customHeight="1" thickBot="1">
      <c r="A20" s="22" t="s">
        <v>114</v>
      </c>
      <c r="B20" s="22">
        <v>600</v>
      </c>
      <c r="C20" s="22">
        <v>60014</v>
      </c>
      <c r="D20" s="79" t="s">
        <v>241</v>
      </c>
      <c r="E20" s="80">
        <v>147793</v>
      </c>
      <c r="F20" s="80">
        <v>147793</v>
      </c>
      <c r="G20" s="76">
        <v>0</v>
      </c>
      <c r="H20" s="76">
        <v>0</v>
      </c>
      <c r="I20" s="76">
        <v>0</v>
      </c>
      <c r="J20" s="23" t="s">
        <v>228</v>
      </c>
      <c r="K20" s="77">
        <v>0</v>
      </c>
      <c r="L20" s="78" t="s">
        <v>229</v>
      </c>
    </row>
    <row r="21" spans="1:12" ht="71.25" customHeight="1" thickBot="1">
      <c r="A21" s="22" t="s">
        <v>110</v>
      </c>
      <c r="B21" s="22">
        <v>600</v>
      </c>
      <c r="C21" s="22">
        <v>60014</v>
      </c>
      <c r="D21" s="79" t="s">
        <v>242</v>
      </c>
      <c r="E21" s="80">
        <v>145622</v>
      </c>
      <c r="F21" s="80">
        <v>145622</v>
      </c>
      <c r="G21" s="76">
        <v>0</v>
      </c>
      <c r="H21" s="76">
        <v>0</v>
      </c>
      <c r="I21" s="76">
        <v>0</v>
      </c>
      <c r="J21" s="23" t="s">
        <v>228</v>
      </c>
      <c r="K21" s="77">
        <v>0</v>
      </c>
      <c r="L21" s="78" t="s">
        <v>229</v>
      </c>
    </row>
    <row r="22" spans="1:12" ht="63" customHeight="1" thickBot="1">
      <c r="A22" s="22" t="s">
        <v>108</v>
      </c>
      <c r="B22" s="22">
        <v>600</v>
      </c>
      <c r="C22" s="22">
        <v>60014</v>
      </c>
      <c r="D22" s="79" t="s">
        <v>243</v>
      </c>
      <c r="E22" s="80">
        <v>150674</v>
      </c>
      <c r="F22" s="80">
        <v>150674</v>
      </c>
      <c r="G22" s="76">
        <v>0</v>
      </c>
      <c r="H22" s="76">
        <v>0</v>
      </c>
      <c r="I22" s="76">
        <v>0</v>
      </c>
      <c r="J22" s="23" t="s">
        <v>228</v>
      </c>
      <c r="K22" s="77">
        <v>0</v>
      </c>
      <c r="L22" s="78" t="s">
        <v>229</v>
      </c>
    </row>
    <row r="23" spans="1:12" ht="54.75" customHeight="1" thickBot="1">
      <c r="A23" s="22" t="s">
        <v>106</v>
      </c>
      <c r="B23" s="22">
        <v>600</v>
      </c>
      <c r="C23" s="22">
        <v>60014</v>
      </c>
      <c r="D23" s="79" t="s">
        <v>244</v>
      </c>
      <c r="E23" s="80">
        <v>144807</v>
      </c>
      <c r="F23" s="80">
        <v>144807</v>
      </c>
      <c r="G23" s="76">
        <v>0</v>
      </c>
      <c r="H23" s="76">
        <v>0</v>
      </c>
      <c r="I23" s="76">
        <v>0</v>
      </c>
      <c r="J23" s="23" t="s">
        <v>228</v>
      </c>
      <c r="K23" s="77">
        <v>0</v>
      </c>
      <c r="L23" s="78" t="s">
        <v>229</v>
      </c>
    </row>
    <row r="24" spans="1:12" ht="63" customHeight="1" thickBot="1">
      <c r="A24" s="22" t="s">
        <v>103</v>
      </c>
      <c r="B24" s="22">
        <v>600</v>
      </c>
      <c r="C24" s="22">
        <v>60014</v>
      </c>
      <c r="D24" s="79" t="s">
        <v>245</v>
      </c>
      <c r="E24" s="80">
        <v>331347</v>
      </c>
      <c r="F24" s="80">
        <v>331347</v>
      </c>
      <c r="G24" s="76">
        <v>0</v>
      </c>
      <c r="H24" s="76">
        <v>0</v>
      </c>
      <c r="I24" s="76">
        <v>0</v>
      </c>
      <c r="J24" s="23" t="s">
        <v>228</v>
      </c>
      <c r="K24" s="77">
        <v>0</v>
      </c>
      <c r="L24" s="78" t="s">
        <v>229</v>
      </c>
    </row>
    <row r="25" spans="1:12" ht="123" customHeight="1" thickBot="1">
      <c r="A25" s="22" t="s">
        <v>100</v>
      </c>
      <c r="B25" s="22">
        <v>600</v>
      </c>
      <c r="C25" s="22">
        <v>60014</v>
      </c>
      <c r="D25" s="79" t="s">
        <v>246</v>
      </c>
      <c r="E25" s="80">
        <v>50000</v>
      </c>
      <c r="F25" s="80">
        <v>50000</v>
      </c>
      <c r="G25" s="76">
        <v>0</v>
      </c>
      <c r="H25" s="76">
        <v>0</v>
      </c>
      <c r="I25" s="76">
        <v>0</v>
      </c>
      <c r="J25" s="23" t="s">
        <v>228</v>
      </c>
      <c r="K25" s="77">
        <v>0</v>
      </c>
      <c r="L25" s="78" t="s">
        <v>229</v>
      </c>
    </row>
    <row r="26" spans="1:12" ht="112.5" customHeight="1" thickBot="1">
      <c r="A26" s="22" t="s">
        <v>96</v>
      </c>
      <c r="B26" s="22">
        <v>600</v>
      </c>
      <c r="C26" s="22">
        <v>60014</v>
      </c>
      <c r="D26" s="79" t="s">
        <v>489</v>
      </c>
      <c r="E26" s="80">
        <v>79021</v>
      </c>
      <c r="F26" s="80">
        <v>79021</v>
      </c>
      <c r="G26" s="76">
        <v>0</v>
      </c>
      <c r="H26" s="76">
        <v>0</v>
      </c>
      <c r="I26" s="76">
        <v>0</v>
      </c>
      <c r="J26" s="23" t="s">
        <v>228</v>
      </c>
      <c r="K26" s="77">
        <v>0</v>
      </c>
      <c r="L26" s="78" t="s">
        <v>229</v>
      </c>
    </row>
    <row r="27" spans="1:12" ht="137.25" customHeight="1" thickBot="1">
      <c r="A27" s="22" t="s">
        <v>92</v>
      </c>
      <c r="B27" s="22">
        <v>600</v>
      </c>
      <c r="C27" s="22">
        <v>60014</v>
      </c>
      <c r="D27" s="79" t="s">
        <v>247</v>
      </c>
      <c r="E27" s="80">
        <v>50000</v>
      </c>
      <c r="F27" s="80">
        <v>50000</v>
      </c>
      <c r="G27" s="76">
        <v>0</v>
      </c>
      <c r="H27" s="76">
        <v>0</v>
      </c>
      <c r="I27" s="76">
        <v>0</v>
      </c>
      <c r="J27" s="23" t="s">
        <v>228</v>
      </c>
      <c r="K27" s="77">
        <v>0</v>
      </c>
      <c r="L27" s="78" t="s">
        <v>229</v>
      </c>
    </row>
    <row r="28" spans="1:12" ht="93" customHeight="1" thickBot="1">
      <c r="A28" s="22" t="s">
        <v>89</v>
      </c>
      <c r="B28" s="22">
        <v>600</v>
      </c>
      <c r="C28" s="22">
        <v>60014</v>
      </c>
      <c r="D28" s="79" t="s">
        <v>248</v>
      </c>
      <c r="E28" s="80">
        <v>65000</v>
      </c>
      <c r="F28" s="80">
        <v>65000</v>
      </c>
      <c r="G28" s="76">
        <v>0</v>
      </c>
      <c r="H28" s="76">
        <v>0</v>
      </c>
      <c r="I28" s="76">
        <v>0</v>
      </c>
      <c r="J28" s="23" t="s">
        <v>228</v>
      </c>
      <c r="K28" s="77">
        <v>0</v>
      </c>
      <c r="L28" s="78" t="s">
        <v>229</v>
      </c>
    </row>
    <row r="29" spans="1:12" ht="105.75" customHeight="1" thickBot="1">
      <c r="A29" s="22" t="s">
        <v>86</v>
      </c>
      <c r="B29" s="22">
        <v>600</v>
      </c>
      <c r="C29" s="22">
        <v>60014</v>
      </c>
      <c r="D29" s="79" t="s">
        <v>249</v>
      </c>
      <c r="E29" s="80">
        <v>65000</v>
      </c>
      <c r="F29" s="80">
        <v>65000</v>
      </c>
      <c r="G29" s="76">
        <v>0</v>
      </c>
      <c r="H29" s="76">
        <v>0</v>
      </c>
      <c r="I29" s="76">
        <v>0</v>
      </c>
      <c r="J29" s="23" t="s">
        <v>228</v>
      </c>
      <c r="K29" s="77">
        <v>0</v>
      </c>
      <c r="L29" s="78" t="s">
        <v>229</v>
      </c>
    </row>
    <row r="30" spans="1:12" ht="111" customHeight="1" thickBot="1">
      <c r="A30" s="22" t="s">
        <v>84</v>
      </c>
      <c r="B30" s="22">
        <v>600</v>
      </c>
      <c r="C30" s="22">
        <v>60014</v>
      </c>
      <c r="D30" s="79" t="s">
        <v>250</v>
      </c>
      <c r="E30" s="80">
        <v>65000</v>
      </c>
      <c r="F30" s="80">
        <v>65000</v>
      </c>
      <c r="G30" s="76">
        <v>0</v>
      </c>
      <c r="H30" s="76">
        <v>0</v>
      </c>
      <c r="I30" s="76">
        <v>0</v>
      </c>
      <c r="J30" s="23" t="s">
        <v>228</v>
      </c>
      <c r="K30" s="77">
        <v>0</v>
      </c>
      <c r="L30" s="78" t="s">
        <v>229</v>
      </c>
    </row>
    <row r="31" spans="1:12" ht="93.75" customHeight="1" thickBot="1">
      <c r="A31" s="22" t="s">
        <v>81</v>
      </c>
      <c r="B31" s="22">
        <v>600</v>
      </c>
      <c r="C31" s="22">
        <v>60014</v>
      </c>
      <c r="D31" s="79" t="s">
        <v>251</v>
      </c>
      <c r="E31" s="80">
        <v>64458</v>
      </c>
      <c r="F31" s="80">
        <v>64458</v>
      </c>
      <c r="G31" s="76">
        <v>0</v>
      </c>
      <c r="H31" s="76">
        <v>0</v>
      </c>
      <c r="I31" s="76">
        <v>0</v>
      </c>
      <c r="J31" s="23" t="s">
        <v>228</v>
      </c>
      <c r="K31" s="77">
        <v>0</v>
      </c>
      <c r="L31" s="78" t="s">
        <v>229</v>
      </c>
    </row>
    <row r="32" spans="1:12" ht="97.5" customHeight="1" thickBot="1">
      <c r="A32" s="22" t="s">
        <v>79</v>
      </c>
      <c r="B32" s="22">
        <v>600</v>
      </c>
      <c r="C32" s="22">
        <v>60014</v>
      </c>
      <c r="D32" s="79" t="s">
        <v>252</v>
      </c>
      <c r="E32" s="80">
        <v>52521</v>
      </c>
      <c r="F32" s="80">
        <v>52521</v>
      </c>
      <c r="G32" s="76">
        <v>0</v>
      </c>
      <c r="H32" s="76">
        <v>0</v>
      </c>
      <c r="I32" s="76">
        <v>0</v>
      </c>
      <c r="J32" s="23" t="s">
        <v>228</v>
      </c>
      <c r="K32" s="77">
        <v>0</v>
      </c>
      <c r="L32" s="78" t="s">
        <v>229</v>
      </c>
    </row>
    <row r="33" spans="1:12" ht="180" customHeight="1" thickBot="1">
      <c r="A33" s="22" t="s">
        <v>77</v>
      </c>
      <c r="B33" s="22">
        <v>600</v>
      </c>
      <c r="C33" s="22">
        <v>60014</v>
      </c>
      <c r="D33" s="82" t="s">
        <v>253</v>
      </c>
      <c r="E33" s="80">
        <v>1573695</v>
      </c>
      <c r="F33" s="80">
        <v>773695</v>
      </c>
      <c r="G33" s="76">
        <v>0</v>
      </c>
      <c r="H33" s="76">
        <v>0</v>
      </c>
      <c r="I33" s="76">
        <v>0</v>
      </c>
      <c r="J33" s="23" t="s">
        <v>228</v>
      </c>
      <c r="K33" s="83">
        <v>800000</v>
      </c>
      <c r="L33" s="78" t="s">
        <v>229</v>
      </c>
    </row>
    <row r="34" spans="1:12" ht="86.25" customHeight="1">
      <c r="A34" s="22" t="s">
        <v>221</v>
      </c>
      <c r="B34" s="22">
        <v>630</v>
      </c>
      <c r="C34" s="22">
        <v>63095</v>
      </c>
      <c r="D34" s="23" t="s">
        <v>254</v>
      </c>
      <c r="E34" s="84">
        <f>F34</f>
        <v>6765</v>
      </c>
      <c r="F34" s="84">
        <v>6765</v>
      </c>
      <c r="G34" s="76">
        <v>0</v>
      </c>
      <c r="H34" s="76">
        <v>0</v>
      </c>
      <c r="I34" s="76">
        <v>0</v>
      </c>
      <c r="J34" s="23" t="s">
        <v>82</v>
      </c>
      <c r="K34" s="77">
        <v>0</v>
      </c>
      <c r="L34" s="78" t="s">
        <v>74</v>
      </c>
    </row>
    <row r="35" spans="1:12" ht="67.5" customHeight="1">
      <c r="A35" s="22" t="s">
        <v>255</v>
      </c>
      <c r="B35" s="22">
        <v>750</v>
      </c>
      <c r="C35" s="22">
        <v>75020</v>
      </c>
      <c r="D35" s="20" t="s">
        <v>256</v>
      </c>
      <c r="E35" s="84">
        <f>F35</f>
        <v>15000</v>
      </c>
      <c r="F35" s="84">
        <v>15000</v>
      </c>
      <c r="G35" s="76">
        <v>0</v>
      </c>
      <c r="H35" s="76">
        <v>0</v>
      </c>
      <c r="I35" s="76">
        <v>0</v>
      </c>
      <c r="J35" s="23" t="s">
        <v>82</v>
      </c>
      <c r="K35" s="77">
        <v>0</v>
      </c>
      <c r="L35" s="78" t="s">
        <v>74</v>
      </c>
    </row>
    <row r="36" spans="1:12" ht="104.25" customHeight="1">
      <c r="A36" s="22" t="s">
        <v>472</v>
      </c>
      <c r="B36" s="22">
        <v>801</v>
      </c>
      <c r="C36" s="22">
        <v>80115</v>
      </c>
      <c r="D36" s="23" t="s">
        <v>491</v>
      </c>
      <c r="E36" s="84">
        <f>F36</f>
        <v>102980</v>
      </c>
      <c r="F36" s="84">
        <v>102980</v>
      </c>
      <c r="G36" s="76">
        <v>0</v>
      </c>
      <c r="H36" s="76">
        <v>0</v>
      </c>
      <c r="I36" s="76">
        <v>0</v>
      </c>
      <c r="J36" s="23" t="s">
        <v>82</v>
      </c>
      <c r="K36" s="77">
        <v>0</v>
      </c>
      <c r="L36" s="78" t="s">
        <v>271</v>
      </c>
    </row>
    <row r="37" spans="1:12" ht="56.25" customHeight="1">
      <c r="A37" s="22" t="s">
        <v>257</v>
      </c>
      <c r="B37" s="22">
        <v>801</v>
      </c>
      <c r="C37" s="22">
        <v>80195</v>
      </c>
      <c r="D37" s="20" t="s">
        <v>272</v>
      </c>
      <c r="E37" s="84">
        <f>F37</f>
        <v>540463</v>
      </c>
      <c r="F37" s="84">
        <v>540463</v>
      </c>
      <c r="G37" s="76">
        <v>0</v>
      </c>
      <c r="H37" s="76">
        <v>0</v>
      </c>
      <c r="I37" s="76">
        <v>0</v>
      </c>
      <c r="J37" s="23" t="s">
        <v>82</v>
      </c>
      <c r="K37" s="77">
        <v>0</v>
      </c>
      <c r="L37" s="78" t="s">
        <v>271</v>
      </c>
    </row>
    <row r="38" spans="1:12" ht="69.75" customHeight="1">
      <c r="A38" s="85" t="s">
        <v>258</v>
      </c>
      <c r="B38" s="85">
        <v>852</v>
      </c>
      <c r="C38" s="85">
        <v>85202</v>
      </c>
      <c r="D38" s="86" t="s">
        <v>259</v>
      </c>
      <c r="E38" s="87">
        <v>100000</v>
      </c>
      <c r="F38" s="88">
        <v>100000</v>
      </c>
      <c r="G38" s="87">
        <v>0</v>
      </c>
      <c r="H38" s="88">
        <v>0</v>
      </c>
      <c r="I38" s="88">
        <v>0</v>
      </c>
      <c r="J38" s="89" t="s">
        <v>228</v>
      </c>
      <c r="K38" s="90">
        <v>0</v>
      </c>
      <c r="L38" s="91" t="s">
        <v>260</v>
      </c>
    </row>
    <row r="39" spans="1:12" ht="49.5" customHeight="1">
      <c r="A39" s="22" t="s">
        <v>261</v>
      </c>
      <c r="B39" s="22">
        <v>853</v>
      </c>
      <c r="C39" s="22">
        <v>85333</v>
      </c>
      <c r="D39" s="20" t="s">
        <v>262</v>
      </c>
      <c r="E39" s="84">
        <v>95000</v>
      </c>
      <c r="F39" s="84">
        <v>95000</v>
      </c>
      <c r="G39" s="76">
        <v>0</v>
      </c>
      <c r="H39" s="76">
        <v>0</v>
      </c>
      <c r="I39" s="76">
        <v>0</v>
      </c>
      <c r="J39" s="23" t="s">
        <v>228</v>
      </c>
      <c r="K39" s="77">
        <v>0</v>
      </c>
      <c r="L39" s="78" t="s">
        <v>263</v>
      </c>
    </row>
    <row r="40" spans="1:12" ht="49.5" customHeight="1">
      <c r="A40" s="22" t="s">
        <v>264</v>
      </c>
      <c r="B40" s="22">
        <v>854</v>
      </c>
      <c r="C40" s="22">
        <v>85403</v>
      </c>
      <c r="D40" s="23" t="s">
        <v>265</v>
      </c>
      <c r="E40" s="84">
        <v>122795</v>
      </c>
      <c r="F40" s="84">
        <v>122795</v>
      </c>
      <c r="G40" s="76">
        <v>0</v>
      </c>
      <c r="H40" s="76">
        <v>0</v>
      </c>
      <c r="I40" s="76">
        <v>0</v>
      </c>
      <c r="J40" s="23" t="s">
        <v>228</v>
      </c>
      <c r="K40" s="77">
        <v>0</v>
      </c>
      <c r="L40" s="78" t="s">
        <v>266</v>
      </c>
    </row>
    <row r="41" spans="1:12" ht="56.25" customHeight="1">
      <c r="A41" s="22" t="s">
        <v>492</v>
      </c>
      <c r="B41" s="22">
        <v>854</v>
      </c>
      <c r="C41" s="22">
        <v>85410</v>
      </c>
      <c r="D41" s="23" t="s">
        <v>270</v>
      </c>
      <c r="E41" s="84">
        <v>151290</v>
      </c>
      <c r="F41" s="84">
        <v>151290</v>
      </c>
      <c r="G41" s="76"/>
      <c r="H41" s="76"/>
      <c r="I41" s="76"/>
      <c r="J41" s="23" t="s">
        <v>82</v>
      </c>
      <c r="K41" s="77">
        <v>0</v>
      </c>
      <c r="L41" s="78" t="s">
        <v>74</v>
      </c>
    </row>
    <row r="42" spans="1:12" ht="37.5" customHeight="1">
      <c r="A42" s="302" t="s">
        <v>267</v>
      </c>
      <c r="B42" s="302"/>
      <c r="C42" s="302"/>
      <c r="D42" s="302"/>
      <c r="E42" s="92">
        <f>SUM(E10:E41)</f>
        <v>8857912</v>
      </c>
      <c r="F42" s="92">
        <f>SUM(F10:F41)</f>
        <v>7057398</v>
      </c>
      <c r="G42" s="93">
        <f>SUM(G10:G41)</f>
        <v>0</v>
      </c>
      <c r="H42" s="93">
        <f>SUM(H10:H41)</f>
        <v>0</v>
      </c>
      <c r="I42" s="93">
        <f>SUM(I10:I41)</f>
        <v>0</v>
      </c>
      <c r="J42" s="94">
        <v>1000514</v>
      </c>
      <c r="K42" s="93">
        <f>SUM(K10:K41)</f>
        <v>800000</v>
      </c>
      <c r="L42" s="95" t="s">
        <v>71</v>
      </c>
    </row>
    <row r="43" spans="1:12" ht="16.5" customHeight="1">
      <c r="A43" s="96"/>
      <c r="B43" s="96"/>
      <c r="C43" s="96"/>
      <c r="D43" s="96"/>
      <c r="E43" s="97"/>
      <c r="F43" s="96"/>
      <c r="G43" s="96"/>
      <c r="H43" s="96"/>
      <c r="I43" s="96"/>
      <c r="J43" s="96"/>
      <c r="K43" s="96"/>
      <c r="L43" s="96"/>
    </row>
    <row r="44" spans="1:12" ht="12.75">
      <c r="A44" s="96" t="s">
        <v>268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1:12" ht="12.75">
      <c r="A45" s="96" t="s">
        <v>68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1:12" ht="12.75">
      <c r="A46" s="96" t="s">
        <v>67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ht="12.75">
      <c r="A47" s="96" t="s">
        <v>269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ht="12.75">
      <c r="A48" s="96" t="s">
        <v>65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52" ht="12.75">
      <c r="E52" s="98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42:D42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LXXX.56.2023 
z dnia 26 czerwca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69"/>
  <sheetViews>
    <sheetView zoomScalePageLayoutView="0" workbookViewId="0" topLeftCell="A1">
      <selection activeCell="W7" sqref="W7"/>
    </sheetView>
  </sheetViews>
  <sheetFormatPr defaultColWidth="9.33203125" defaultRowHeight="11.25"/>
  <cols>
    <col min="1" max="1" width="4.66015625" style="47" customWidth="1"/>
    <col min="2" max="2" width="23.66015625" style="47" customWidth="1"/>
    <col min="3" max="3" width="10.66015625" style="47" customWidth="1"/>
    <col min="4" max="4" width="11.33203125" style="47" customWidth="1"/>
    <col min="5" max="5" width="5.83203125" style="47" customWidth="1"/>
    <col min="6" max="6" width="7.16015625" style="47" customWidth="1"/>
    <col min="7" max="7" width="19" style="47" customWidth="1"/>
    <col min="8" max="8" width="11.5" style="47" customWidth="1"/>
    <col min="9" max="9" width="12.66015625" style="47" customWidth="1"/>
    <col min="10" max="16384" width="9.33203125" style="47" customWidth="1"/>
  </cols>
  <sheetData>
    <row r="1" spans="1:9" ht="40.5" customHeight="1">
      <c r="A1" s="48"/>
      <c r="B1" s="48"/>
      <c r="C1" s="48"/>
      <c r="D1" s="48"/>
      <c r="E1" s="48"/>
      <c r="F1" s="48"/>
      <c r="G1" s="306" t="s">
        <v>496</v>
      </c>
      <c r="H1" s="306"/>
      <c r="I1" s="306"/>
    </row>
    <row r="2" spans="1:9" ht="12.75" customHeight="1">
      <c r="A2" s="307" t="s">
        <v>380</v>
      </c>
      <c r="B2" s="307"/>
      <c r="C2" s="307"/>
      <c r="D2" s="307"/>
      <c r="E2" s="307"/>
      <c r="F2" s="307"/>
      <c r="G2" s="307"/>
      <c r="H2" s="307"/>
      <c r="I2" s="307"/>
    </row>
    <row r="3" spans="1:9" ht="12.75">
      <c r="A3" s="307"/>
      <c r="B3" s="307"/>
      <c r="C3" s="307"/>
      <c r="D3" s="307"/>
      <c r="E3" s="307"/>
      <c r="F3" s="307"/>
      <c r="G3" s="307"/>
      <c r="H3" s="307"/>
      <c r="I3" s="307"/>
    </row>
    <row r="4" spans="1:9" ht="12.75">
      <c r="A4" s="307"/>
      <c r="B4" s="307"/>
      <c r="C4" s="307"/>
      <c r="D4" s="307"/>
      <c r="E4" s="307"/>
      <c r="F4" s="307"/>
      <c r="G4" s="307"/>
      <c r="H4" s="307"/>
      <c r="I4" s="307"/>
    </row>
    <row r="5" spans="1:9" ht="12.75">
      <c r="A5" s="225"/>
      <c r="B5" s="225"/>
      <c r="C5" s="225"/>
      <c r="D5" s="225"/>
      <c r="E5" s="225"/>
      <c r="F5" s="225"/>
      <c r="G5" s="225"/>
      <c r="H5" s="225"/>
      <c r="I5" s="225"/>
    </row>
    <row r="6" spans="1:9" ht="22.5" customHeight="1">
      <c r="A6" s="308" t="s">
        <v>379</v>
      </c>
      <c r="B6" s="308" t="s">
        <v>378</v>
      </c>
      <c r="C6" s="308" t="s">
        <v>377</v>
      </c>
      <c r="D6" s="308" t="s">
        <v>148</v>
      </c>
      <c r="E6" s="308" t="s">
        <v>1</v>
      </c>
      <c r="F6" s="308" t="s">
        <v>2</v>
      </c>
      <c r="G6" s="308" t="s">
        <v>376</v>
      </c>
      <c r="H6" s="308"/>
      <c r="I6" s="308" t="s">
        <v>375</v>
      </c>
    </row>
    <row r="7" spans="1:9" ht="52.5" customHeight="1">
      <c r="A7" s="308"/>
      <c r="B7" s="308"/>
      <c r="C7" s="308"/>
      <c r="D7" s="308"/>
      <c r="E7" s="308"/>
      <c r="F7" s="308"/>
      <c r="G7" s="224" t="s">
        <v>374</v>
      </c>
      <c r="H7" s="224" t="s">
        <v>373</v>
      </c>
      <c r="I7" s="308"/>
    </row>
    <row r="8" spans="1:9" ht="12.75">
      <c r="A8" s="223">
        <v>1</v>
      </c>
      <c r="B8" s="223">
        <v>2</v>
      </c>
      <c r="C8" s="223">
        <v>3</v>
      </c>
      <c r="D8" s="223">
        <v>4</v>
      </c>
      <c r="E8" s="223">
        <v>5</v>
      </c>
      <c r="F8" s="223">
        <v>6</v>
      </c>
      <c r="G8" s="223">
        <v>7</v>
      </c>
      <c r="H8" s="223">
        <v>8</v>
      </c>
      <c r="I8" s="223">
        <v>9</v>
      </c>
    </row>
    <row r="9" spans="1:9" ht="36" customHeight="1">
      <c r="A9" s="219" t="s">
        <v>29</v>
      </c>
      <c r="B9" s="309" t="s">
        <v>364</v>
      </c>
      <c r="C9" s="222">
        <v>2023</v>
      </c>
      <c r="D9" s="218" t="s">
        <v>137</v>
      </c>
      <c r="E9" s="217" t="s">
        <v>339</v>
      </c>
      <c r="F9" s="217" t="s">
        <v>338</v>
      </c>
      <c r="G9" s="216" t="s">
        <v>354</v>
      </c>
      <c r="H9" s="207">
        <f>H10+H14</f>
        <v>1573695</v>
      </c>
      <c r="I9" s="206">
        <f>I10+I14</f>
        <v>1573695</v>
      </c>
    </row>
    <row r="10" spans="1:9" ht="13.5" customHeight="1">
      <c r="A10" s="213"/>
      <c r="B10" s="309"/>
      <c r="C10" s="214"/>
      <c r="D10" s="214"/>
      <c r="E10" s="213"/>
      <c r="F10" s="213"/>
      <c r="G10" s="216" t="s">
        <v>350</v>
      </c>
      <c r="H10" s="207">
        <f>H11+H12+H13</f>
        <v>0</v>
      </c>
      <c r="I10" s="206">
        <f>I11+I12+I13</f>
        <v>0</v>
      </c>
    </row>
    <row r="11" spans="1:9" ht="15" customHeight="1">
      <c r="A11" s="213"/>
      <c r="B11" s="310" t="s">
        <v>372</v>
      </c>
      <c r="C11" s="214"/>
      <c r="D11" s="214"/>
      <c r="E11" s="213"/>
      <c r="F11" s="213"/>
      <c r="G11" s="215" t="s">
        <v>348</v>
      </c>
      <c r="H11" s="209">
        <v>0</v>
      </c>
      <c r="I11" s="42">
        <v>0</v>
      </c>
    </row>
    <row r="12" spans="1:9" ht="24.75" customHeight="1">
      <c r="A12" s="213"/>
      <c r="B12" s="310"/>
      <c r="C12" s="214"/>
      <c r="D12" s="214"/>
      <c r="E12" s="213"/>
      <c r="F12" s="213"/>
      <c r="G12" s="210" t="s">
        <v>347</v>
      </c>
      <c r="H12" s="209">
        <v>0</v>
      </c>
      <c r="I12" s="42">
        <v>0</v>
      </c>
    </row>
    <row r="13" spans="1:9" ht="36" customHeight="1">
      <c r="A13" s="213"/>
      <c r="B13" s="214" t="s">
        <v>371</v>
      </c>
      <c r="C13" s="214"/>
      <c r="D13" s="214"/>
      <c r="E13" s="213"/>
      <c r="F13" s="213"/>
      <c r="G13" s="210" t="s">
        <v>346</v>
      </c>
      <c r="H13" s="209">
        <v>0</v>
      </c>
      <c r="I13" s="42">
        <v>0</v>
      </c>
    </row>
    <row r="14" spans="1:9" ht="14.25" customHeight="1">
      <c r="A14" s="213"/>
      <c r="B14" s="214"/>
      <c r="C14" s="214"/>
      <c r="D14" s="214"/>
      <c r="E14" s="213"/>
      <c r="F14" s="213"/>
      <c r="G14" s="216" t="s">
        <v>349</v>
      </c>
      <c r="H14" s="207">
        <f>H15+H16+H17+H18</f>
        <v>1573695</v>
      </c>
      <c r="I14" s="206">
        <f>I15+I16+I17+I18</f>
        <v>1573695</v>
      </c>
    </row>
    <row r="15" spans="1:9" ht="27.75" customHeight="1">
      <c r="A15" s="213"/>
      <c r="B15" s="315" t="s">
        <v>253</v>
      </c>
      <c r="C15" s="214"/>
      <c r="D15" s="214"/>
      <c r="E15" s="213"/>
      <c r="F15" s="213"/>
      <c r="G15" s="215" t="s">
        <v>348</v>
      </c>
      <c r="H15" s="209">
        <v>773695</v>
      </c>
      <c r="I15" s="42">
        <v>773695</v>
      </c>
    </row>
    <row r="16" spans="1:9" ht="24.75" customHeight="1">
      <c r="A16" s="213"/>
      <c r="B16" s="315"/>
      <c r="C16" s="214"/>
      <c r="D16" s="214"/>
      <c r="E16" s="213"/>
      <c r="F16" s="213"/>
      <c r="G16" s="210" t="s">
        <v>347</v>
      </c>
      <c r="H16" s="209">
        <v>0</v>
      </c>
      <c r="I16" s="42">
        <v>0</v>
      </c>
    </row>
    <row r="17" spans="1:9" ht="36" customHeight="1">
      <c r="A17" s="213"/>
      <c r="B17" s="315"/>
      <c r="C17" s="214"/>
      <c r="D17" s="214"/>
      <c r="E17" s="213"/>
      <c r="F17" s="213"/>
      <c r="G17" s="210" t="s">
        <v>346</v>
      </c>
      <c r="H17" s="209">
        <v>800000</v>
      </c>
      <c r="I17" s="42">
        <v>800000</v>
      </c>
    </row>
    <row r="18" spans="1:9" ht="63" customHeight="1">
      <c r="A18" s="211"/>
      <c r="B18" s="316"/>
      <c r="C18" s="212"/>
      <c r="D18" s="212"/>
      <c r="E18" s="211"/>
      <c r="F18" s="211"/>
      <c r="G18" s="210" t="s">
        <v>345</v>
      </c>
      <c r="H18" s="209"/>
      <c r="I18" s="42">
        <v>0</v>
      </c>
    </row>
    <row r="19" spans="1:9" ht="36.75" customHeight="1">
      <c r="A19" s="219" t="s">
        <v>31</v>
      </c>
      <c r="B19" s="309" t="s">
        <v>364</v>
      </c>
      <c r="C19" s="218" t="s">
        <v>370</v>
      </c>
      <c r="D19" s="218" t="s">
        <v>74</v>
      </c>
      <c r="E19" s="217" t="s">
        <v>369</v>
      </c>
      <c r="F19" s="217" t="s">
        <v>368</v>
      </c>
      <c r="G19" s="216" t="s">
        <v>354</v>
      </c>
      <c r="H19" s="207">
        <f>H20+H24</f>
        <v>6870299</v>
      </c>
      <c r="I19" s="206">
        <f>I20+I24</f>
        <v>6756715.1</v>
      </c>
    </row>
    <row r="20" spans="1:9" ht="18" customHeight="1">
      <c r="A20" s="213"/>
      <c r="B20" s="309"/>
      <c r="C20" s="214"/>
      <c r="D20" s="214"/>
      <c r="E20" s="213"/>
      <c r="F20" s="213"/>
      <c r="G20" s="216" t="s">
        <v>350</v>
      </c>
      <c r="H20" s="207">
        <f>H21+H22+H23</f>
        <v>44404</v>
      </c>
      <c r="I20" s="206">
        <f>I21+I22+I23</f>
        <v>31336.1</v>
      </c>
    </row>
    <row r="21" spans="1:9" ht="18.75" customHeight="1">
      <c r="A21" s="213"/>
      <c r="B21" s="310" t="s">
        <v>367</v>
      </c>
      <c r="C21" s="214"/>
      <c r="D21" s="214"/>
      <c r="E21" s="213"/>
      <c r="F21" s="213"/>
      <c r="G21" s="215" t="s">
        <v>348</v>
      </c>
      <c r="H21" s="209">
        <v>6661</v>
      </c>
      <c r="I21" s="42">
        <v>4700.82</v>
      </c>
    </row>
    <row r="22" spans="1:9" ht="23.25" customHeight="1">
      <c r="A22" s="213"/>
      <c r="B22" s="310"/>
      <c r="C22" s="214"/>
      <c r="D22" s="214"/>
      <c r="E22" s="213"/>
      <c r="F22" s="213"/>
      <c r="G22" s="210" t="s">
        <v>347</v>
      </c>
      <c r="H22" s="209">
        <v>0</v>
      </c>
      <c r="I22" s="42">
        <v>0</v>
      </c>
    </row>
    <row r="23" spans="1:9" ht="32.25" customHeight="1">
      <c r="A23" s="213"/>
      <c r="B23" s="313" t="s">
        <v>366</v>
      </c>
      <c r="C23" s="214"/>
      <c r="D23" s="214"/>
      <c r="E23" s="213"/>
      <c r="F23" s="213"/>
      <c r="G23" s="210" t="s">
        <v>346</v>
      </c>
      <c r="H23" s="209">
        <v>37743</v>
      </c>
      <c r="I23" s="42">
        <v>26635.28</v>
      </c>
    </row>
    <row r="24" spans="1:9" ht="15" customHeight="1">
      <c r="A24" s="213"/>
      <c r="B24" s="313"/>
      <c r="C24" s="214"/>
      <c r="D24" s="214"/>
      <c r="E24" s="213"/>
      <c r="F24" s="213"/>
      <c r="G24" s="216" t="s">
        <v>349</v>
      </c>
      <c r="H24" s="207">
        <f>H25+H26+H27+H28</f>
        <v>6825895</v>
      </c>
      <c r="I24" s="206">
        <f>I25+I26+I27+I28</f>
        <v>6725379</v>
      </c>
    </row>
    <row r="25" spans="1:9" ht="15" customHeight="1">
      <c r="A25" s="213"/>
      <c r="B25" s="313"/>
      <c r="C25" s="214"/>
      <c r="D25" s="214"/>
      <c r="E25" s="213"/>
      <c r="F25" s="213"/>
      <c r="G25" s="215" t="s">
        <v>348</v>
      </c>
      <c r="H25" s="209">
        <v>2911680</v>
      </c>
      <c r="I25" s="42">
        <v>2911680</v>
      </c>
    </row>
    <row r="26" spans="1:9" ht="24" customHeight="1">
      <c r="A26" s="213"/>
      <c r="B26" s="313"/>
      <c r="C26" s="214"/>
      <c r="D26" s="214"/>
      <c r="E26" s="213"/>
      <c r="F26" s="213"/>
      <c r="G26" s="210" t="s">
        <v>347</v>
      </c>
      <c r="H26" s="209">
        <v>0</v>
      </c>
      <c r="I26" s="42">
        <v>0</v>
      </c>
    </row>
    <row r="27" spans="1:9" ht="26.25" customHeight="1">
      <c r="A27" s="213"/>
      <c r="B27" s="314" t="s">
        <v>365</v>
      </c>
      <c r="C27" s="214"/>
      <c r="D27" s="214"/>
      <c r="E27" s="213"/>
      <c r="F27" s="213"/>
      <c r="G27" s="210" t="s">
        <v>346</v>
      </c>
      <c r="H27" s="209">
        <v>3914215</v>
      </c>
      <c r="I27" s="42">
        <v>3813699</v>
      </c>
    </row>
    <row r="28" spans="1:9" ht="48.75" customHeight="1">
      <c r="A28" s="211"/>
      <c r="B28" s="314"/>
      <c r="C28" s="212"/>
      <c r="D28" s="212"/>
      <c r="E28" s="211"/>
      <c r="F28" s="211"/>
      <c r="G28" s="210" t="s">
        <v>345</v>
      </c>
      <c r="H28" s="209"/>
      <c r="I28" s="42">
        <v>0</v>
      </c>
    </row>
    <row r="29" spans="1:9" ht="45" customHeight="1">
      <c r="A29" s="311" t="s">
        <v>32</v>
      </c>
      <c r="B29" s="203" t="s">
        <v>364</v>
      </c>
      <c r="C29" s="312" t="s">
        <v>363</v>
      </c>
      <c r="D29" s="312" t="s">
        <v>74</v>
      </c>
      <c r="E29" s="317" t="s">
        <v>362</v>
      </c>
      <c r="F29" s="317" t="s">
        <v>361</v>
      </c>
      <c r="G29" s="205" t="s">
        <v>354</v>
      </c>
      <c r="H29" s="221">
        <f>H30+H34</f>
        <v>3002600</v>
      </c>
      <c r="I29" s="221">
        <f>I30+I34</f>
        <v>1343494</v>
      </c>
    </row>
    <row r="30" spans="1:9" ht="21.75" customHeight="1">
      <c r="A30" s="311"/>
      <c r="B30" s="203" t="s">
        <v>360</v>
      </c>
      <c r="C30" s="312"/>
      <c r="D30" s="312"/>
      <c r="E30" s="317"/>
      <c r="F30" s="317"/>
      <c r="G30" s="205" t="s">
        <v>350</v>
      </c>
      <c r="H30" s="221">
        <f>H31+H32+H33</f>
        <v>18000</v>
      </c>
      <c r="I30" s="221">
        <f>I31+I32+I33</f>
        <v>18000</v>
      </c>
    </row>
    <row r="31" spans="1:9" ht="14.25" customHeight="1">
      <c r="A31" s="311"/>
      <c r="B31" s="318" t="s">
        <v>359</v>
      </c>
      <c r="C31" s="312"/>
      <c r="D31" s="312"/>
      <c r="E31" s="317"/>
      <c r="F31" s="317"/>
      <c r="G31" s="204" t="s">
        <v>348</v>
      </c>
      <c r="H31" s="220">
        <v>2700</v>
      </c>
      <c r="I31" s="220">
        <v>2700</v>
      </c>
    </row>
    <row r="32" spans="1:9" ht="22.5" customHeight="1">
      <c r="A32" s="311"/>
      <c r="B32" s="318"/>
      <c r="C32" s="312"/>
      <c r="D32" s="312"/>
      <c r="E32" s="317"/>
      <c r="F32" s="317"/>
      <c r="G32" s="203" t="s">
        <v>347</v>
      </c>
      <c r="H32" s="220">
        <v>0</v>
      </c>
      <c r="I32" s="220">
        <v>0</v>
      </c>
    </row>
    <row r="33" spans="1:9" ht="21.75" customHeight="1">
      <c r="A33" s="311"/>
      <c r="B33" s="318"/>
      <c r="C33" s="312"/>
      <c r="D33" s="312"/>
      <c r="E33" s="317"/>
      <c r="F33" s="317"/>
      <c r="G33" s="203" t="s">
        <v>346</v>
      </c>
      <c r="H33" s="220">
        <v>15300</v>
      </c>
      <c r="I33" s="220">
        <v>15300</v>
      </c>
    </row>
    <row r="34" spans="1:9" ht="18.75" customHeight="1">
      <c r="A34" s="311"/>
      <c r="B34" s="318"/>
      <c r="C34" s="312"/>
      <c r="D34" s="312"/>
      <c r="E34" s="317"/>
      <c r="F34" s="317"/>
      <c r="G34" s="205" t="s">
        <v>349</v>
      </c>
      <c r="H34" s="221">
        <f>H35+H36+H37+H38</f>
        <v>2984600</v>
      </c>
      <c r="I34" s="221">
        <f>I35+I36+I37+I38</f>
        <v>1325494</v>
      </c>
    </row>
    <row r="35" spans="1:9" ht="12.75" customHeight="1">
      <c r="A35" s="311"/>
      <c r="B35" s="318"/>
      <c r="C35" s="312"/>
      <c r="D35" s="312"/>
      <c r="E35" s="317"/>
      <c r="F35" s="317"/>
      <c r="G35" s="204" t="s">
        <v>348</v>
      </c>
      <c r="H35" s="220">
        <v>447690</v>
      </c>
      <c r="I35" s="220">
        <v>198824</v>
      </c>
    </row>
    <row r="36" spans="1:9" ht="24" customHeight="1">
      <c r="A36" s="311"/>
      <c r="B36" s="318"/>
      <c r="C36" s="312"/>
      <c r="D36" s="312"/>
      <c r="E36" s="317"/>
      <c r="F36" s="317"/>
      <c r="G36" s="203" t="s">
        <v>347</v>
      </c>
      <c r="H36" s="220">
        <v>0</v>
      </c>
      <c r="I36" s="220">
        <v>0</v>
      </c>
    </row>
    <row r="37" spans="1:9" ht="23.25" customHeight="1">
      <c r="A37" s="311"/>
      <c r="B37" s="318"/>
      <c r="C37" s="312"/>
      <c r="D37" s="312"/>
      <c r="E37" s="317"/>
      <c r="F37" s="317"/>
      <c r="G37" s="203" t="s">
        <v>346</v>
      </c>
      <c r="H37" s="220">
        <v>2536910</v>
      </c>
      <c r="I37" s="220">
        <v>1126670</v>
      </c>
    </row>
    <row r="38" spans="1:9" ht="54" customHeight="1">
      <c r="A38" s="311"/>
      <c r="B38" s="318"/>
      <c r="C38" s="312"/>
      <c r="D38" s="312"/>
      <c r="E38" s="317"/>
      <c r="F38" s="317"/>
      <c r="G38" s="203" t="s">
        <v>345</v>
      </c>
      <c r="H38" s="220">
        <v>0</v>
      </c>
      <c r="I38" s="220">
        <v>0</v>
      </c>
    </row>
    <row r="39" spans="1:9" ht="34.5" customHeight="1">
      <c r="A39" s="219" t="s">
        <v>33</v>
      </c>
      <c r="B39" s="309" t="s">
        <v>358</v>
      </c>
      <c r="C39" s="218" t="s">
        <v>357</v>
      </c>
      <c r="D39" s="218" t="s">
        <v>74</v>
      </c>
      <c r="E39" s="217" t="s">
        <v>356</v>
      </c>
      <c r="F39" s="217" t="s">
        <v>355</v>
      </c>
      <c r="G39" s="216" t="s">
        <v>354</v>
      </c>
      <c r="H39" s="207">
        <f>H40+H44</f>
        <v>248285</v>
      </c>
      <c r="I39" s="207">
        <f>I40+I44</f>
        <v>248285</v>
      </c>
    </row>
    <row r="40" spans="1:9" ht="17.25" customHeight="1">
      <c r="A40" s="213"/>
      <c r="B40" s="309"/>
      <c r="C40" s="214"/>
      <c r="D40" s="214"/>
      <c r="E40" s="213"/>
      <c r="F40" s="213"/>
      <c r="G40" s="216" t="s">
        <v>350</v>
      </c>
      <c r="H40" s="207">
        <f>H41+H42+H43</f>
        <v>30335</v>
      </c>
      <c r="I40" s="207">
        <f>I41+I42+I43</f>
        <v>30335</v>
      </c>
    </row>
    <row r="41" spans="1:9" ht="18.75" customHeight="1">
      <c r="A41" s="213"/>
      <c r="B41" s="310"/>
      <c r="C41" s="214"/>
      <c r="D41" s="214"/>
      <c r="E41" s="213"/>
      <c r="F41" s="213"/>
      <c r="G41" s="215" t="s">
        <v>348</v>
      </c>
      <c r="H41" s="209">
        <v>4725</v>
      </c>
      <c r="I41" s="209">
        <v>4725</v>
      </c>
    </row>
    <row r="42" spans="1:9" ht="26.25" customHeight="1">
      <c r="A42" s="213"/>
      <c r="B42" s="310"/>
      <c r="C42" s="214"/>
      <c r="D42" s="214"/>
      <c r="E42" s="213"/>
      <c r="F42" s="213"/>
      <c r="G42" s="210" t="s">
        <v>347</v>
      </c>
      <c r="H42" s="209">
        <v>4026</v>
      </c>
      <c r="I42" s="209">
        <v>4026</v>
      </c>
    </row>
    <row r="43" spans="1:9" ht="39" customHeight="1">
      <c r="A43" s="213"/>
      <c r="B43" s="313" t="s">
        <v>353</v>
      </c>
      <c r="C43" s="214"/>
      <c r="D43" s="214"/>
      <c r="E43" s="213"/>
      <c r="F43" s="213"/>
      <c r="G43" s="210" t="s">
        <v>346</v>
      </c>
      <c r="H43" s="209">
        <v>21584</v>
      </c>
      <c r="I43" s="209">
        <v>21584</v>
      </c>
    </row>
    <row r="44" spans="1:9" ht="22.5" customHeight="1">
      <c r="A44" s="213"/>
      <c r="B44" s="313"/>
      <c r="C44" s="214"/>
      <c r="D44" s="214"/>
      <c r="E44" s="213"/>
      <c r="F44" s="213"/>
      <c r="G44" s="216" t="s">
        <v>349</v>
      </c>
      <c r="H44" s="207">
        <f>H45+H46+H47+H48</f>
        <v>217950</v>
      </c>
      <c r="I44" s="207">
        <f>I45+I46+I47+I48</f>
        <v>217950</v>
      </c>
    </row>
    <row r="45" spans="1:9" ht="27.75" customHeight="1">
      <c r="A45" s="213"/>
      <c r="B45" s="313"/>
      <c r="C45" s="214"/>
      <c r="D45" s="214"/>
      <c r="E45" s="213"/>
      <c r="F45" s="213"/>
      <c r="G45" s="215" t="s">
        <v>348</v>
      </c>
      <c r="H45" s="209">
        <v>46000</v>
      </c>
      <c r="I45" s="209">
        <v>46000</v>
      </c>
    </row>
    <row r="46" spans="1:9" ht="26.25" customHeight="1">
      <c r="A46" s="213"/>
      <c r="B46" s="313"/>
      <c r="C46" s="214"/>
      <c r="D46" s="214"/>
      <c r="E46" s="213"/>
      <c r="F46" s="213"/>
      <c r="G46" s="210" t="s">
        <v>347</v>
      </c>
      <c r="H46" s="209">
        <v>27030</v>
      </c>
      <c r="I46" s="209">
        <v>27030</v>
      </c>
    </row>
    <row r="47" spans="1:9" ht="36" customHeight="1">
      <c r="A47" s="213"/>
      <c r="B47" s="314" t="s">
        <v>352</v>
      </c>
      <c r="C47" s="214"/>
      <c r="D47" s="214"/>
      <c r="E47" s="213"/>
      <c r="F47" s="213"/>
      <c r="G47" s="210" t="s">
        <v>346</v>
      </c>
      <c r="H47" s="209">
        <v>144920</v>
      </c>
      <c r="I47" s="209">
        <v>144920</v>
      </c>
    </row>
    <row r="48" spans="1:9" ht="48.75" customHeight="1">
      <c r="A48" s="211"/>
      <c r="B48" s="314"/>
      <c r="C48" s="212"/>
      <c r="D48" s="212"/>
      <c r="E48" s="211"/>
      <c r="F48" s="211"/>
      <c r="G48" s="210" t="s">
        <v>345</v>
      </c>
      <c r="H48" s="209"/>
      <c r="I48" s="209">
        <v>0</v>
      </c>
    </row>
    <row r="49" spans="1:9" ht="19.5" customHeight="1">
      <c r="A49" s="208"/>
      <c r="B49" s="205" t="s">
        <v>351</v>
      </c>
      <c r="C49" s="319"/>
      <c r="D49" s="319"/>
      <c r="E49" s="319"/>
      <c r="F49" s="319"/>
      <c r="G49" s="319"/>
      <c r="H49" s="207">
        <f>H50+H55</f>
        <v>11694879</v>
      </c>
      <c r="I49" s="206">
        <f>I50+I55</f>
        <v>9922189.1</v>
      </c>
    </row>
    <row r="50" spans="1:9" ht="21.75" customHeight="1">
      <c r="A50" s="199"/>
      <c r="B50" s="205" t="s">
        <v>350</v>
      </c>
      <c r="C50" s="319"/>
      <c r="D50" s="319"/>
      <c r="E50" s="319"/>
      <c r="F50" s="319"/>
      <c r="G50" s="319"/>
      <c r="H50" s="201">
        <f aca="true" t="shared" si="0" ref="H50:I53">H10+H20+H30+H40</f>
        <v>92739</v>
      </c>
      <c r="I50" s="201">
        <f t="shared" si="0"/>
        <v>79671.1</v>
      </c>
    </row>
    <row r="51" spans="1:9" ht="18" customHeight="1">
      <c r="A51" s="199"/>
      <c r="B51" s="204" t="s">
        <v>348</v>
      </c>
      <c r="C51" s="312"/>
      <c r="D51" s="312"/>
      <c r="E51" s="312"/>
      <c r="F51" s="312"/>
      <c r="G51" s="312"/>
      <c r="H51" s="197">
        <f t="shared" si="0"/>
        <v>14086</v>
      </c>
      <c r="I51" s="197">
        <f t="shared" si="0"/>
        <v>12125.82</v>
      </c>
    </row>
    <row r="52" spans="1:9" ht="19.5" customHeight="1">
      <c r="A52" s="199"/>
      <c r="B52" s="204" t="s">
        <v>347</v>
      </c>
      <c r="C52" s="312"/>
      <c r="D52" s="312"/>
      <c r="E52" s="312"/>
      <c r="F52" s="312"/>
      <c r="G52" s="312"/>
      <c r="H52" s="197">
        <f t="shared" si="0"/>
        <v>4026</v>
      </c>
      <c r="I52" s="197">
        <f t="shared" si="0"/>
        <v>4026</v>
      </c>
    </row>
    <row r="53" spans="1:9" ht="22.5" customHeight="1">
      <c r="A53" s="199"/>
      <c r="B53" s="203" t="s">
        <v>346</v>
      </c>
      <c r="C53" s="312"/>
      <c r="D53" s="312"/>
      <c r="E53" s="312"/>
      <c r="F53" s="312"/>
      <c r="G53" s="312"/>
      <c r="H53" s="197">
        <f t="shared" si="0"/>
        <v>74627</v>
      </c>
      <c r="I53" s="197">
        <f t="shared" si="0"/>
        <v>63519.28</v>
      </c>
    </row>
    <row r="54" spans="1:9" ht="32.25" customHeight="1">
      <c r="A54" s="199"/>
      <c r="B54" s="203" t="s">
        <v>345</v>
      </c>
      <c r="C54" s="312"/>
      <c r="D54" s="312"/>
      <c r="E54" s="312"/>
      <c r="F54" s="312"/>
      <c r="G54" s="312"/>
      <c r="H54" s="201">
        <v>0</v>
      </c>
      <c r="I54" s="201">
        <v>0</v>
      </c>
    </row>
    <row r="55" spans="1:9" ht="16.5" customHeight="1">
      <c r="A55" s="199"/>
      <c r="B55" s="202" t="s">
        <v>349</v>
      </c>
      <c r="C55" s="319"/>
      <c r="D55" s="319"/>
      <c r="E55" s="319"/>
      <c r="F55" s="319"/>
      <c r="G55" s="319"/>
      <c r="H55" s="201">
        <f aca="true" t="shared" si="1" ref="H55:I58">H14+H24+H34+H44</f>
        <v>11602140</v>
      </c>
      <c r="I55" s="201">
        <f t="shared" si="1"/>
        <v>9842518</v>
      </c>
    </row>
    <row r="56" spans="1:9" ht="18.75" customHeight="1">
      <c r="A56" s="199"/>
      <c r="B56" s="200" t="s">
        <v>348</v>
      </c>
      <c r="C56" s="312"/>
      <c r="D56" s="312"/>
      <c r="E56" s="312"/>
      <c r="F56" s="312"/>
      <c r="G56" s="312"/>
      <c r="H56" s="197">
        <f t="shared" si="1"/>
        <v>4179065</v>
      </c>
      <c r="I56" s="197">
        <f t="shared" si="1"/>
        <v>3930199</v>
      </c>
    </row>
    <row r="57" spans="1:9" ht="20.25" customHeight="1">
      <c r="A57" s="199"/>
      <c r="B57" s="200" t="s">
        <v>347</v>
      </c>
      <c r="C57" s="312"/>
      <c r="D57" s="312"/>
      <c r="E57" s="312"/>
      <c r="F57" s="312"/>
      <c r="G57" s="312"/>
      <c r="H57" s="197">
        <f t="shared" si="1"/>
        <v>27030</v>
      </c>
      <c r="I57" s="197">
        <f t="shared" si="1"/>
        <v>27030</v>
      </c>
    </row>
    <row r="58" spans="1:9" ht="32.25" customHeight="1">
      <c r="A58" s="199"/>
      <c r="B58" s="198" t="s">
        <v>346</v>
      </c>
      <c r="C58" s="312"/>
      <c r="D58" s="312"/>
      <c r="E58" s="312"/>
      <c r="F58" s="312"/>
      <c r="G58" s="312"/>
      <c r="H58" s="197">
        <f t="shared" si="1"/>
        <v>7396045</v>
      </c>
      <c r="I58" s="197">
        <f t="shared" si="1"/>
        <v>5885289</v>
      </c>
    </row>
    <row r="59" spans="1:9" ht="33" customHeight="1">
      <c r="A59" s="199"/>
      <c r="B59" s="198" t="s">
        <v>345</v>
      </c>
      <c r="C59" s="312"/>
      <c r="D59" s="312"/>
      <c r="E59" s="312"/>
      <c r="F59" s="312"/>
      <c r="G59" s="312"/>
      <c r="H59" s="197">
        <f>H18+H48</f>
        <v>0</v>
      </c>
      <c r="I59" s="197">
        <f>I18+I48</f>
        <v>0</v>
      </c>
    </row>
    <row r="60" spans="1:9" ht="12.75">
      <c r="A60" s="196"/>
      <c r="B60" s="196"/>
      <c r="C60" s="196"/>
      <c r="D60" s="196"/>
      <c r="E60" s="196"/>
      <c r="F60" s="196"/>
      <c r="G60" s="196"/>
      <c r="H60" s="196"/>
      <c r="I60" s="196"/>
    </row>
    <row r="61" spans="1:9" ht="12.75" customHeight="1" hidden="1">
      <c r="A61" s="195"/>
      <c r="B61" s="320"/>
      <c r="C61" s="320"/>
      <c r="D61" s="320"/>
      <c r="E61" s="320"/>
      <c r="F61" s="320"/>
      <c r="G61" s="320"/>
      <c r="H61" s="320"/>
      <c r="I61" s="320"/>
    </row>
    <row r="62" spans="1:9" ht="8.25" customHeight="1">
      <c r="A62" s="321"/>
      <c r="B62" s="322"/>
      <c r="C62" s="322"/>
      <c r="D62" s="322"/>
      <c r="E62" s="322"/>
      <c r="F62" s="322"/>
      <c r="G62" s="322"/>
      <c r="H62" s="322"/>
      <c r="I62" s="322"/>
    </row>
    <row r="63" spans="1:9" ht="39" customHeight="1">
      <c r="A63" s="321"/>
      <c r="B63" s="322"/>
      <c r="C63" s="322"/>
      <c r="D63" s="322"/>
      <c r="E63" s="322"/>
      <c r="F63" s="322"/>
      <c r="G63" s="322"/>
      <c r="H63" s="322"/>
      <c r="I63" s="322"/>
    </row>
    <row r="64" spans="1:9" ht="12.75" customHeight="1" hidden="1">
      <c r="A64" s="321"/>
      <c r="B64" s="322"/>
      <c r="C64" s="322"/>
      <c r="D64" s="322"/>
      <c r="E64" s="322"/>
      <c r="F64" s="322"/>
      <c r="G64" s="322"/>
      <c r="H64" s="322"/>
      <c r="I64" s="322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</sheetData>
  <sheetProtection selectLockedCells="1" selectUnlockedCells="1"/>
  <mergeCells count="41">
    <mergeCell ref="C59:G59"/>
    <mergeCell ref="B61:I61"/>
    <mergeCell ref="A62:A64"/>
    <mergeCell ref="B62:I64"/>
    <mergeCell ref="C53:G53"/>
    <mergeCell ref="C54:G54"/>
    <mergeCell ref="C55:G55"/>
    <mergeCell ref="C56:G56"/>
    <mergeCell ref="C57:G57"/>
    <mergeCell ref="C58:G58"/>
    <mergeCell ref="B43:B46"/>
    <mergeCell ref="B47:B48"/>
    <mergeCell ref="C49:G49"/>
    <mergeCell ref="C50:G50"/>
    <mergeCell ref="C51:G51"/>
    <mergeCell ref="C52:G52"/>
    <mergeCell ref="D29:D38"/>
    <mergeCell ref="E29:E38"/>
    <mergeCell ref="F29:F38"/>
    <mergeCell ref="B31:B38"/>
    <mergeCell ref="B39:B40"/>
    <mergeCell ref="B41:B42"/>
    <mergeCell ref="B9:B10"/>
    <mergeCell ref="B11:B12"/>
    <mergeCell ref="A29:A38"/>
    <mergeCell ref="C29:C38"/>
    <mergeCell ref="B19:B20"/>
    <mergeCell ref="B21:B22"/>
    <mergeCell ref="B23:B26"/>
    <mergeCell ref="B27:B28"/>
    <mergeCell ref="B15:B18"/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7083333333333334" right="0.7083333333333334" top="0.7479166666666667" bottom="0.7479166666666667" header="0.5118055555555555" footer="0.511805555555555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G9" sqref="G9"/>
    </sheetView>
  </sheetViews>
  <sheetFormatPr defaultColWidth="9.33203125" defaultRowHeight="11.25"/>
  <cols>
    <col min="1" max="1" width="9.33203125" style="1" customWidth="1"/>
    <col min="2" max="2" width="69.33203125" style="1" customWidth="1"/>
    <col min="3" max="3" width="18" style="1" customWidth="1"/>
    <col min="4" max="4" width="19.5" style="1" customWidth="1"/>
    <col min="5" max="16384" width="9.33203125" style="1" customWidth="1"/>
  </cols>
  <sheetData>
    <row r="1" spans="1:4" ht="12.75">
      <c r="A1" s="68"/>
      <c r="B1" s="68"/>
      <c r="C1" s="68"/>
      <c r="D1" s="68"/>
    </row>
    <row r="2" spans="1:4" ht="18.75">
      <c r="A2" s="324" t="s">
        <v>215</v>
      </c>
      <c r="B2" s="324"/>
      <c r="C2" s="324"/>
      <c r="D2" s="324"/>
    </row>
    <row r="3" spans="1:4" ht="12.75">
      <c r="A3" s="67"/>
      <c r="B3" s="2"/>
      <c r="C3" s="2"/>
      <c r="D3" s="2"/>
    </row>
    <row r="4" spans="1:8" ht="12.75">
      <c r="A4" s="2"/>
      <c r="B4" s="2"/>
      <c r="C4" s="2"/>
      <c r="D4" s="66" t="s">
        <v>0</v>
      </c>
      <c r="H4" s="65"/>
    </row>
    <row r="5" spans="1:4" ht="12.75" customHeight="1">
      <c r="A5" s="325" t="s">
        <v>28</v>
      </c>
      <c r="B5" s="325" t="s">
        <v>214</v>
      </c>
      <c r="C5" s="326" t="s">
        <v>213</v>
      </c>
      <c r="D5" s="327" t="s">
        <v>212</v>
      </c>
    </row>
    <row r="6" spans="1:4" ht="12.75">
      <c r="A6" s="325"/>
      <c r="B6" s="325"/>
      <c r="C6" s="325"/>
      <c r="D6" s="327"/>
    </row>
    <row r="7" spans="1:4" ht="12.75">
      <c r="A7" s="325"/>
      <c r="B7" s="325"/>
      <c r="C7" s="325"/>
      <c r="D7" s="327"/>
    </row>
    <row r="8" spans="1:4" ht="12.75">
      <c r="A8" s="50">
        <v>1</v>
      </c>
      <c r="B8" s="50">
        <v>2</v>
      </c>
      <c r="C8" s="50">
        <v>3</v>
      </c>
      <c r="D8" s="50">
        <v>4</v>
      </c>
    </row>
    <row r="9" spans="1:4" ht="12.75" customHeight="1">
      <c r="A9" s="328" t="s">
        <v>211</v>
      </c>
      <c r="B9" s="328"/>
      <c r="C9" s="50"/>
      <c r="D9" s="241">
        <f>SUM(D10:D28)</f>
        <v>23950789.91</v>
      </c>
    </row>
    <row r="10" spans="1:4" ht="12.75">
      <c r="A10" s="54" t="s">
        <v>29</v>
      </c>
      <c r="B10" s="64" t="s">
        <v>210</v>
      </c>
      <c r="C10" s="50" t="s">
        <v>208</v>
      </c>
      <c r="D10" s="60">
        <v>0</v>
      </c>
    </row>
    <row r="11" spans="1:4" ht="22.5">
      <c r="A11" s="62" t="s">
        <v>178</v>
      </c>
      <c r="B11" s="51" t="s">
        <v>202</v>
      </c>
      <c r="C11" s="63" t="s">
        <v>208</v>
      </c>
      <c r="D11" s="60">
        <v>0</v>
      </c>
    </row>
    <row r="12" spans="1:4" ht="12.75">
      <c r="A12" s="54" t="s">
        <v>31</v>
      </c>
      <c r="B12" s="56" t="s">
        <v>209</v>
      </c>
      <c r="C12" s="50" t="s">
        <v>208</v>
      </c>
      <c r="D12" s="60">
        <v>0</v>
      </c>
    </row>
    <row r="13" spans="1:4" ht="22.5">
      <c r="A13" s="54" t="s">
        <v>32</v>
      </c>
      <c r="B13" s="51" t="s">
        <v>207</v>
      </c>
      <c r="C13" s="50" t="s">
        <v>206</v>
      </c>
      <c r="D13" s="60">
        <v>0</v>
      </c>
    </row>
    <row r="14" spans="1:4" ht="22.5">
      <c r="A14" s="54" t="s">
        <v>33</v>
      </c>
      <c r="B14" s="51" t="s">
        <v>205</v>
      </c>
      <c r="C14" s="50" t="s">
        <v>204</v>
      </c>
      <c r="D14" s="60">
        <v>0</v>
      </c>
    </row>
    <row r="15" spans="1:4" ht="12.75">
      <c r="A15" s="54" t="s">
        <v>34</v>
      </c>
      <c r="B15" s="51" t="s">
        <v>203</v>
      </c>
      <c r="C15" s="50" t="s">
        <v>201</v>
      </c>
      <c r="D15" s="60">
        <v>0</v>
      </c>
    </row>
    <row r="16" spans="1:4" ht="22.5">
      <c r="A16" s="54" t="s">
        <v>169</v>
      </c>
      <c r="B16" s="51" t="s">
        <v>202</v>
      </c>
      <c r="C16" s="50" t="s">
        <v>201</v>
      </c>
      <c r="D16" s="60">
        <v>0</v>
      </c>
    </row>
    <row r="17" spans="1:4" ht="12.75">
      <c r="A17" s="54" t="s">
        <v>35</v>
      </c>
      <c r="B17" s="56" t="s">
        <v>200</v>
      </c>
      <c r="C17" s="50" t="s">
        <v>197</v>
      </c>
      <c r="D17" s="60">
        <v>0</v>
      </c>
    </row>
    <row r="18" spans="1:4" ht="22.5">
      <c r="A18" s="54" t="s">
        <v>165</v>
      </c>
      <c r="B18" s="51" t="s">
        <v>199</v>
      </c>
      <c r="C18" s="50" t="s">
        <v>197</v>
      </c>
      <c r="D18" s="60">
        <v>0</v>
      </c>
    </row>
    <row r="19" spans="1:4" ht="22.5">
      <c r="A19" s="54" t="s">
        <v>123</v>
      </c>
      <c r="B19" s="51" t="s">
        <v>198</v>
      </c>
      <c r="C19" s="50" t="s">
        <v>197</v>
      </c>
      <c r="D19" s="60">
        <v>0</v>
      </c>
    </row>
    <row r="20" spans="1:4" ht="22.5">
      <c r="A20" s="62" t="s">
        <v>121</v>
      </c>
      <c r="B20" s="56" t="s">
        <v>196</v>
      </c>
      <c r="C20" s="61" t="s">
        <v>195</v>
      </c>
      <c r="D20" s="60">
        <v>0</v>
      </c>
    </row>
    <row r="21" spans="1:4" ht="22.5">
      <c r="A21" s="54" t="s">
        <v>119</v>
      </c>
      <c r="B21" s="56" t="s">
        <v>194</v>
      </c>
      <c r="C21" s="50" t="s">
        <v>193</v>
      </c>
      <c r="D21" s="59">
        <v>23023032.82</v>
      </c>
    </row>
    <row r="22" spans="1:4" ht="12.75">
      <c r="A22" s="54" t="s">
        <v>117</v>
      </c>
      <c r="B22" s="56" t="s">
        <v>192</v>
      </c>
      <c r="C22" s="50" t="s">
        <v>191</v>
      </c>
      <c r="D22" s="60">
        <v>0</v>
      </c>
    </row>
    <row r="23" spans="1:4" ht="12.75">
      <c r="A23" s="54" t="s">
        <v>114</v>
      </c>
      <c r="B23" s="53" t="s">
        <v>190</v>
      </c>
      <c r="C23" s="50" t="s">
        <v>189</v>
      </c>
      <c r="D23" s="60">
        <v>0</v>
      </c>
    </row>
    <row r="24" spans="1:4" ht="33.75">
      <c r="A24" s="54" t="s">
        <v>110</v>
      </c>
      <c r="B24" s="56" t="s">
        <v>188</v>
      </c>
      <c r="C24" s="55" t="s">
        <v>187</v>
      </c>
      <c r="D24" s="59">
        <v>927757.09</v>
      </c>
    </row>
    <row r="25" spans="1:4" ht="33.75">
      <c r="A25" s="54" t="s">
        <v>108</v>
      </c>
      <c r="B25" s="56" t="s">
        <v>186</v>
      </c>
      <c r="C25" s="55" t="s">
        <v>185</v>
      </c>
      <c r="D25" s="49">
        <v>0</v>
      </c>
    </row>
    <row r="26" spans="1:4" ht="12.75">
      <c r="A26" s="54" t="s">
        <v>106</v>
      </c>
      <c r="B26" s="58" t="s">
        <v>184</v>
      </c>
      <c r="C26" s="50" t="s">
        <v>156</v>
      </c>
      <c r="D26" s="49">
        <v>0</v>
      </c>
    </row>
    <row r="27" spans="1:4" ht="12.75">
      <c r="A27" s="54" t="s">
        <v>103</v>
      </c>
      <c r="B27" s="58" t="s">
        <v>183</v>
      </c>
      <c r="C27" s="50" t="s">
        <v>182</v>
      </c>
      <c r="D27" s="49">
        <v>0</v>
      </c>
    </row>
    <row r="28" spans="1:4" ht="12.75">
      <c r="A28" s="54" t="s">
        <v>100</v>
      </c>
      <c r="B28" s="51" t="s">
        <v>181</v>
      </c>
      <c r="C28" s="50" t="s">
        <v>154</v>
      </c>
      <c r="D28" s="49">
        <v>0</v>
      </c>
    </row>
    <row r="29" spans="1:4" ht="12.75" customHeight="1">
      <c r="A29" s="323" t="s">
        <v>180</v>
      </c>
      <c r="B29" s="323"/>
      <c r="C29" s="50"/>
      <c r="D29" s="57">
        <f>SUM(D30:D36)</f>
        <v>0</v>
      </c>
    </row>
    <row r="30" spans="1:4" ht="12.75">
      <c r="A30" s="54" t="s">
        <v>29</v>
      </c>
      <c r="B30" s="53" t="s">
        <v>179</v>
      </c>
      <c r="C30" s="50" t="s">
        <v>176</v>
      </c>
      <c r="D30" s="49">
        <v>0</v>
      </c>
    </row>
    <row r="31" spans="1:4" ht="22.5">
      <c r="A31" s="54" t="s">
        <v>178</v>
      </c>
      <c r="B31" s="51" t="s">
        <v>168</v>
      </c>
      <c r="C31" s="50" t="s">
        <v>176</v>
      </c>
      <c r="D31" s="49">
        <v>0</v>
      </c>
    </row>
    <row r="32" spans="1:4" ht="12.75">
      <c r="A32" s="54" t="s">
        <v>31</v>
      </c>
      <c r="B32" s="53" t="s">
        <v>177</v>
      </c>
      <c r="C32" s="50" t="s">
        <v>176</v>
      </c>
      <c r="D32" s="49">
        <v>0</v>
      </c>
    </row>
    <row r="33" spans="1:4" ht="22.5">
      <c r="A33" s="54" t="s">
        <v>175</v>
      </c>
      <c r="B33" s="51" t="s">
        <v>174</v>
      </c>
      <c r="C33" s="50" t="s">
        <v>173</v>
      </c>
      <c r="D33" s="49">
        <v>0</v>
      </c>
    </row>
    <row r="34" spans="1:4" ht="22.5">
      <c r="A34" s="54" t="s">
        <v>33</v>
      </c>
      <c r="B34" s="51" t="s">
        <v>172</v>
      </c>
      <c r="C34" s="50" t="s">
        <v>171</v>
      </c>
      <c r="D34" s="49">
        <v>0</v>
      </c>
    </row>
    <row r="35" spans="1:4" ht="12.75">
      <c r="A35" s="54" t="s">
        <v>34</v>
      </c>
      <c r="B35" s="51" t="s">
        <v>170</v>
      </c>
      <c r="C35" s="50" t="s">
        <v>167</v>
      </c>
      <c r="D35" s="49">
        <v>0</v>
      </c>
    </row>
    <row r="36" spans="1:4" ht="22.5">
      <c r="A36" s="54" t="s">
        <v>169</v>
      </c>
      <c r="B36" s="51" t="s">
        <v>168</v>
      </c>
      <c r="C36" s="50" t="s">
        <v>167</v>
      </c>
      <c r="D36" s="49">
        <v>0</v>
      </c>
    </row>
    <row r="37" spans="1:4" ht="12.75">
      <c r="A37" s="54" t="s">
        <v>35</v>
      </c>
      <c r="B37" s="56" t="s">
        <v>166</v>
      </c>
      <c r="C37" s="50" t="s">
        <v>162</v>
      </c>
      <c r="D37" s="49">
        <v>0</v>
      </c>
    </row>
    <row r="38" spans="1:4" ht="22.5">
      <c r="A38" s="54" t="s">
        <v>165</v>
      </c>
      <c r="B38" s="51" t="s">
        <v>164</v>
      </c>
      <c r="C38" s="50" t="s">
        <v>162</v>
      </c>
      <c r="D38" s="49">
        <v>0</v>
      </c>
    </row>
    <row r="39" spans="1:4" ht="22.5">
      <c r="A39" s="54" t="s">
        <v>123</v>
      </c>
      <c r="B39" s="51" t="s">
        <v>163</v>
      </c>
      <c r="C39" s="50" t="s">
        <v>162</v>
      </c>
      <c r="D39" s="49">
        <v>0</v>
      </c>
    </row>
    <row r="40" spans="1:4" ht="12.75">
      <c r="A40" s="54" t="s">
        <v>121</v>
      </c>
      <c r="B40" s="56" t="s">
        <v>161</v>
      </c>
      <c r="C40" s="55" t="s">
        <v>160</v>
      </c>
      <c r="D40" s="49">
        <v>0</v>
      </c>
    </row>
    <row r="41" spans="1:4" ht="12.75">
      <c r="A41" s="54" t="s">
        <v>119</v>
      </c>
      <c r="B41" s="53" t="s">
        <v>159</v>
      </c>
      <c r="C41" s="50" t="s">
        <v>158</v>
      </c>
      <c r="D41" s="49">
        <v>0</v>
      </c>
    </row>
    <row r="42" spans="1:4" ht="12.75">
      <c r="A42" s="52" t="s">
        <v>117</v>
      </c>
      <c r="B42" s="53" t="s">
        <v>157</v>
      </c>
      <c r="C42" s="50" t="s">
        <v>156</v>
      </c>
      <c r="D42" s="49">
        <v>0</v>
      </c>
    </row>
    <row r="43" spans="1:4" ht="12.75">
      <c r="A43" s="52" t="s">
        <v>114</v>
      </c>
      <c r="B43" s="51" t="s">
        <v>155</v>
      </c>
      <c r="C43" s="50" t="s">
        <v>154</v>
      </c>
      <c r="D43" s="49">
        <v>0</v>
      </c>
    </row>
    <row r="44" spans="1:4" ht="12.75">
      <c r="A44" s="48"/>
      <c r="B44" s="48"/>
      <c r="C44" s="48"/>
      <c r="D44" s="48"/>
    </row>
    <row r="45" spans="1:4" ht="12.75">
      <c r="A45" s="48"/>
      <c r="B45" s="48"/>
      <c r="C45" s="48"/>
      <c r="D45" s="48"/>
    </row>
    <row r="53" spans="1:4" ht="12.75">
      <c r="A53" s="47"/>
      <c r="B53" s="47"/>
      <c r="C53" s="47"/>
      <c r="D53" s="47"/>
    </row>
    <row r="54" spans="1:4" ht="12.75">
      <c r="A54" s="47"/>
      <c r="B54" s="47"/>
      <c r="C54" s="47"/>
      <c r="D54" s="47"/>
    </row>
    <row r="55" spans="1:4" ht="12.75">
      <c r="A55" s="47"/>
      <c r="B55" s="47"/>
      <c r="C55" s="47"/>
      <c r="D55" s="47"/>
    </row>
    <row r="56" spans="1:4" ht="12.75">
      <c r="A56" s="47"/>
      <c r="B56" s="47"/>
      <c r="C56" s="47"/>
      <c r="D56" s="47"/>
    </row>
    <row r="57" spans="1:4" ht="12.75">
      <c r="A57" s="47"/>
      <c r="B57" s="47"/>
      <c r="C57" s="47"/>
      <c r="D57" s="47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LXXX.56.2023
z dnia 26 czerwca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view="pageLayout" zoomScaleNormal="90" workbookViewId="0" topLeftCell="A1">
      <selection activeCell="Q7" sqref="Q7"/>
    </sheetView>
  </sheetViews>
  <sheetFormatPr defaultColWidth="9.33203125" defaultRowHeight="11.25"/>
  <cols>
    <col min="1" max="1" width="5.66015625" style="103" customWidth="1"/>
    <col min="2" max="2" width="11" style="103" customWidth="1"/>
    <col min="3" max="3" width="8.66015625" style="103" customWidth="1"/>
    <col min="4" max="4" width="15" style="103" customWidth="1"/>
    <col min="5" max="5" width="16.83203125" style="103" customWidth="1"/>
    <col min="6" max="6" width="14.16015625" style="103" customWidth="1"/>
    <col min="7" max="7" width="14.33203125" style="103" customWidth="1"/>
    <col min="8" max="8" width="14.5" style="103" customWidth="1"/>
    <col min="9" max="9" width="10.66015625" style="103" customWidth="1"/>
    <col min="10" max="10" width="12.66015625" style="103" customWidth="1"/>
    <col min="11" max="11" width="10.83203125" style="102" customWidth="1"/>
    <col min="12" max="12" width="15" style="102" customWidth="1"/>
    <col min="13" max="14" width="12.33203125" style="102" customWidth="1"/>
    <col min="15" max="15" width="12.16015625" style="102" customWidth="1"/>
    <col min="16" max="16384" width="9.33203125" style="102" customWidth="1"/>
  </cols>
  <sheetData>
    <row r="1" spans="1:17" ht="36" customHeight="1">
      <c r="A1" s="333" t="s">
        <v>284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140"/>
    </row>
    <row r="2" spans="1:16" ht="18.75">
      <c r="A2" s="139"/>
      <c r="B2" s="139"/>
      <c r="C2" s="139"/>
      <c r="D2" s="139"/>
      <c r="E2" s="139"/>
      <c r="F2" s="139"/>
      <c r="G2" s="139"/>
      <c r="H2" s="108"/>
      <c r="I2" s="108"/>
      <c r="J2" s="108"/>
      <c r="K2" s="107"/>
      <c r="L2" s="107"/>
      <c r="M2" s="107"/>
      <c r="N2" s="107"/>
      <c r="O2" s="107"/>
      <c r="P2" s="107"/>
    </row>
    <row r="3" spans="1:16" s="131" customFormat="1" ht="18.75" customHeight="1">
      <c r="A3" s="109"/>
      <c r="B3" s="109"/>
      <c r="C3" s="109"/>
      <c r="D3" s="109"/>
      <c r="E3" s="109"/>
      <c r="F3" s="109"/>
      <c r="G3" s="108"/>
      <c r="H3" s="108"/>
      <c r="I3" s="108"/>
      <c r="J3" s="108"/>
      <c r="K3" s="108"/>
      <c r="L3" s="107"/>
      <c r="M3" s="107"/>
      <c r="N3" s="107"/>
      <c r="O3" s="107"/>
      <c r="P3" s="138" t="s">
        <v>283</v>
      </c>
    </row>
    <row r="4" spans="1:16" s="131" customFormat="1" ht="12.75" customHeight="1">
      <c r="A4" s="334" t="s">
        <v>1</v>
      </c>
      <c r="B4" s="334" t="s">
        <v>2</v>
      </c>
      <c r="C4" s="334" t="s">
        <v>282</v>
      </c>
      <c r="D4" s="334" t="s">
        <v>281</v>
      </c>
      <c r="E4" s="331" t="s">
        <v>280</v>
      </c>
      <c r="F4" s="331" t="s">
        <v>15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6" s="131" customFormat="1" ht="12.75" customHeight="1">
      <c r="A5" s="334"/>
      <c r="B5" s="334"/>
      <c r="C5" s="334"/>
      <c r="D5" s="334"/>
      <c r="E5" s="331"/>
      <c r="F5" s="331" t="s">
        <v>14</v>
      </c>
      <c r="G5" s="331" t="s">
        <v>15</v>
      </c>
      <c r="H5" s="331"/>
      <c r="I5" s="331"/>
      <c r="J5" s="331"/>
      <c r="K5" s="331"/>
      <c r="L5" s="331" t="s">
        <v>279</v>
      </c>
      <c r="M5" s="330" t="s">
        <v>15</v>
      </c>
      <c r="N5" s="330"/>
      <c r="O5" s="330"/>
      <c r="P5" s="330"/>
    </row>
    <row r="6" spans="1:16" s="131" customFormat="1" ht="25.5" customHeight="1">
      <c r="A6" s="334"/>
      <c r="B6" s="334"/>
      <c r="C6" s="334"/>
      <c r="D6" s="334"/>
      <c r="E6" s="331"/>
      <c r="F6" s="331"/>
      <c r="G6" s="331" t="s">
        <v>278</v>
      </c>
      <c r="H6" s="331"/>
      <c r="I6" s="331" t="s">
        <v>277</v>
      </c>
      <c r="J6" s="331" t="s">
        <v>276</v>
      </c>
      <c r="K6" s="331" t="s">
        <v>275</v>
      </c>
      <c r="L6" s="331"/>
      <c r="M6" s="332" t="s">
        <v>22</v>
      </c>
      <c r="N6" s="137" t="s">
        <v>23</v>
      </c>
      <c r="O6" s="331" t="s">
        <v>24</v>
      </c>
      <c r="P6" s="331" t="s">
        <v>274</v>
      </c>
    </row>
    <row r="7" spans="1:16" s="131" customFormat="1" ht="72">
      <c r="A7" s="334"/>
      <c r="B7" s="334"/>
      <c r="C7" s="334"/>
      <c r="D7" s="334"/>
      <c r="E7" s="331"/>
      <c r="F7" s="331"/>
      <c r="G7" s="136" t="s">
        <v>26</v>
      </c>
      <c r="H7" s="136" t="s">
        <v>273</v>
      </c>
      <c r="I7" s="331"/>
      <c r="J7" s="331"/>
      <c r="K7" s="331"/>
      <c r="L7" s="331"/>
      <c r="M7" s="332"/>
      <c r="N7" s="135" t="s">
        <v>19</v>
      </c>
      <c r="O7" s="331"/>
      <c r="P7" s="331"/>
    </row>
    <row r="8" spans="1:16" s="131" customFormat="1" ht="10.5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4">
        <v>11</v>
      </c>
      <c r="L8" s="134">
        <v>12</v>
      </c>
      <c r="M8" s="134">
        <v>13</v>
      </c>
      <c r="N8" s="134">
        <v>14</v>
      </c>
      <c r="O8" s="134">
        <v>15</v>
      </c>
      <c r="P8" s="134">
        <v>16</v>
      </c>
    </row>
    <row r="9" spans="1:16" s="131" customFormat="1" ht="12.75">
      <c r="A9" s="124">
        <v>600</v>
      </c>
      <c r="B9" s="129"/>
      <c r="C9" s="122"/>
      <c r="D9" s="128">
        <f aca="true" t="shared" si="0" ref="D9:N9">SUM(D10:D10)</f>
        <v>2041</v>
      </c>
      <c r="E9" s="128">
        <f t="shared" si="0"/>
        <v>2041</v>
      </c>
      <c r="F9" s="128">
        <f t="shared" si="0"/>
        <v>2041</v>
      </c>
      <c r="G9" s="128">
        <f t="shared" si="0"/>
        <v>2041</v>
      </c>
      <c r="H9" s="126">
        <f t="shared" si="0"/>
        <v>0</v>
      </c>
      <c r="I9" s="126">
        <f t="shared" si="0"/>
        <v>0</v>
      </c>
      <c r="J9" s="126">
        <f t="shared" si="0"/>
        <v>0</v>
      </c>
      <c r="K9" s="126">
        <f t="shared" si="0"/>
        <v>0</v>
      </c>
      <c r="L9" s="126">
        <f t="shared" si="0"/>
        <v>0</v>
      </c>
      <c r="M9" s="126">
        <f t="shared" si="0"/>
        <v>0</v>
      </c>
      <c r="N9" s="126">
        <f t="shared" si="0"/>
        <v>0</v>
      </c>
      <c r="O9" s="126">
        <f>O11</f>
        <v>0</v>
      </c>
      <c r="P9" s="126">
        <f>P11</f>
        <v>0</v>
      </c>
    </row>
    <row r="10" spans="1:16" s="131" customFormat="1" ht="12.75">
      <c r="A10" s="118">
        <v>600</v>
      </c>
      <c r="B10" s="117">
        <v>60095</v>
      </c>
      <c r="C10" s="116">
        <v>2110</v>
      </c>
      <c r="D10" s="115">
        <v>2041</v>
      </c>
      <c r="E10" s="115">
        <f>SUM(F10)</f>
        <v>2041</v>
      </c>
      <c r="F10" s="115">
        <f>SUM(G10:H10)</f>
        <v>2041</v>
      </c>
      <c r="G10" s="113">
        <v>2041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f>SUM(O10+Q10+R10)</f>
        <v>0</v>
      </c>
      <c r="O10" s="112">
        <v>0</v>
      </c>
      <c r="P10" s="112">
        <v>0</v>
      </c>
    </row>
    <row r="11" spans="1:16" s="131" customFormat="1" ht="12.75">
      <c r="A11" s="133" t="s">
        <v>10</v>
      </c>
      <c r="B11" s="132"/>
      <c r="C11" s="122"/>
      <c r="D11" s="128">
        <f aca="true" t="shared" si="1" ref="D11:M11">SUM(D12)</f>
        <v>104400</v>
      </c>
      <c r="E11" s="128">
        <f t="shared" si="1"/>
        <v>104400</v>
      </c>
      <c r="F11" s="128">
        <f t="shared" si="1"/>
        <v>104400</v>
      </c>
      <c r="G11" s="128">
        <f t="shared" si="1"/>
        <v>48856</v>
      </c>
      <c r="H11" s="128">
        <f t="shared" si="1"/>
        <v>55544</v>
      </c>
      <c r="I11" s="127">
        <f t="shared" si="1"/>
        <v>0</v>
      </c>
      <c r="J11" s="127">
        <f t="shared" si="1"/>
        <v>0</v>
      </c>
      <c r="K11" s="126">
        <f t="shared" si="1"/>
        <v>0</v>
      </c>
      <c r="L11" s="126">
        <f t="shared" si="1"/>
        <v>0</v>
      </c>
      <c r="M11" s="126">
        <f t="shared" si="1"/>
        <v>0</v>
      </c>
      <c r="N11" s="126">
        <v>0</v>
      </c>
      <c r="O11" s="126">
        <f>SUM(O12)</f>
        <v>0</v>
      </c>
      <c r="P11" s="126">
        <f>SUM(P12)</f>
        <v>0</v>
      </c>
    </row>
    <row r="12" spans="1:18" s="131" customFormat="1" ht="12.75">
      <c r="A12" s="118">
        <v>700</v>
      </c>
      <c r="B12" s="117">
        <v>70005</v>
      </c>
      <c r="C12" s="116">
        <v>2110</v>
      </c>
      <c r="D12" s="115">
        <v>104400</v>
      </c>
      <c r="E12" s="115">
        <f>SUM(F12)</f>
        <v>104400</v>
      </c>
      <c r="F12" s="115">
        <f>SUM(G12:H12)</f>
        <v>104400</v>
      </c>
      <c r="G12" s="113">
        <v>48856</v>
      </c>
      <c r="H12" s="113">
        <v>55544</v>
      </c>
      <c r="I12" s="114">
        <v>0</v>
      </c>
      <c r="J12" s="114">
        <v>0</v>
      </c>
      <c r="K12" s="112">
        <v>0</v>
      </c>
      <c r="L12" s="112">
        <v>0</v>
      </c>
      <c r="M12" s="112">
        <v>0</v>
      </c>
      <c r="N12" s="112">
        <f>SUM(O12+Q12+R12)</f>
        <v>0</v>
      </c>
      <c r="O12" s="112">
        <v>0</v>
      </c>
      <c r="P12" s="112">
        <v>0</v>
      </c>
      <c r="Q12" s="125"/>
      <c r="R12" s="125"/>
    </row>
    <row r="13" spans="1:16" s="131" customFormat="1" ht="12.75">
      <c r="A13" s="124">
        <v>710</v>
      </c>
      <c r="B13" s="129"/>
      <c r="C13" s="122"/>
      <c r="D13" s="128">
        <f aca="true" t="shared" si="2" ref="D13:P13">SUM(D14:D15)</f>
        <v>923000</v>
      </c>
      <c r="E13" s="128">
        <f t="shared" si="2"/>
        <v>923000</v>
      </c>
      <c r="F13" s="128">
        <f t="shared" si="2"/>
        <v>923000</v>
      </c>
      <c r="G13" s="128">
        <f t="shared" si="2"/>
        <v>688774</v>
      </c>
      <c r="H13" s="128">
        <f t="shared" si="2"/>
        <v>233226</v>
      </c>
      <c r="I13" s="127">
        <f t="shared" si="2"/>
        <v>0</v>
      </c>
      <c r="J13" s="128">
        <f t="shared" si="2"/>
        <v>1000</v>
      </c>
      <c r="K13" s="126">
        <f t="shared" si="2"/>
        <v>0</v>
      </c>
      <c r="L13" s="126">
        <f t="shared" si="2"/>
        <v>0</v>
      </c>
      <c r="M13" s="126">
        <f t="shared" si="2"/>
        <v>0</v>
      </c>
      <c r="N13" s="126">
        <f t="shared" si="2"/>
        <v>0</v>
      </c>
      <c r="O13" s="126">
        <f t="shared" si="2"/>
        <v>0</v>
      </c>
      <c r="P13" s="126">
        <f t="shared" si="2"/>
        <v>0</v>
      </c>
    </row>
    <row r="14" spans="1:18" s="131" customFormat="1" ht="12.75">
      <c r="A14" s="118">
        <v>710</v>
      </c>
      <c r="B14" s="117">
        <v>71012</v>
      </c>
      <c r="C14" s="116">
        <v>2110</v>
      </c>
      <c r="D14" s="115">
        <v>364000</v>
      </c>
      <c r="E14" s="115">
        <f>SUM(N14+F14)</f>
        <v>364000</v>
      </c>
      <c r="F14" s="115">
        <f>SUM(G14:K14)</f>
        <v>364000</v>
      </c>
      <c r="G14" s="113">
        <v>210000</v>
      </c>
      <c r="H14" s="113">
        <v>154000</v>
      </c>
      <c r="I14" s="114">
        <v>0</v>
      </c>
      <c r="J14" s="114">
        <v>0</v>
      </c>
      <c r="K14" s="112">
        <v>0</v>
      </c>
      <c r="L14" s="112">
        <v>0</v>
      </c>
      <c r="M14" s="112">
        <v>0</v>
      </c>
      <c r="N14" s="112">
        <f>SUM(O14+Q14+R14)</f>
        <v>0</v>
      </c>
      <c r="O14" s="112">
        <v>0</v>
      </c>
      <c r="P14" s="112">
        <v>0</v>
      </c>
      <c r="Q14" s="125"/>
      <c r="R14" s="125"/>
    </row>
    <row r="15" spans="1:16" s="131" customFormat="1" ht="12.75">
      <c r="A15" s="118">
        <v>710</v>
      </c>
      <c r="B15" s="117">
        <v>71015</v>
      </c>
      <c r="C15" s="116">
        <v>2110</v>
      </c>
      <c r="D15" s="115">
        <v>559000</v>
      </c>
      <c r="E15" s="115">
        <f>SUM(F15)</f>
        <v>559000</v>
      </c>
      <c r="F15" s="115">
        <f>SUM(G15:J15)</f>
        <v>559000</v>
      </c>
      <c r="G15" s="113">
        <v>478774</v>
      </c>
      <c r="H15" s="113">
        <v>79226</v>
      </c>
      <c r="I15" s="114">
        <v>0</v>
      </c>
      <c r="J15" s="113">
        <v>1000</v>
      </c>
      <c r="K15" s="112">
        <v>0</v>
      </c>
      <c r="L15" s="112">
        <v>0</v>
      </c>
      <c r="M15" s="112">
        <v>0</v>
      </c>
      <c r="N15" s="112">
        <f>SUM(O15+Q15+R15)</f>
        <v>0</v>
      </c>
      <c r="O15" s="112">
        <v>0</v>
      </c>
      <c r="P15" s="112">
        <v>0</v>
      </c>
    </row>
    <row r="16" spans="1:16" s="131" customFormat="1" ht="12.75">
      <c r="A16" s="124">
        <v>752</v>
      </c>
      <c r="B16" s="129"/>
      <c r="C16" s="122"/>
      <c r="D16" s="128">
        <f aca="true" t="shared" si="3" ref="D16:P16">SUM(D17:D17)</f>
        <v>29500</v>
      </c>
      <c r="E16" s="128">
        <f t="shared" si="3"/>
        <v>29500</v>
      </c>
      <c r="F16" s="128">
        <f t="shared" si="3"/>
        <v>29500</v>
      </c>
      <c r="G16" s="128">
        <f t="shared" si="3"/>
        <v>21161</v>
      </c>
      <c r="H16" s="128">
        <f t="shared" si="3"/>
        <v>8339</v>
      </c>
      <c r="I16" s="127">
        <f t="shared" si="3"/>
        <v>0</v>
      </c>
      <c r="J16" s="127">
        <f t="shared" si="3"/>
        <v>0</v>
      </c>
      <c r="K16" s="126">
        <f t="shared" si="3"/>
        <v>0</v>
      </c>
      <c r="L16" s="126">
        <f t="shared" si="3"/>
        <v>0</v>
      </c>
      <c r="M16" s="126">
        <f t="shared" si="3"/>
        <v>0</v>
      </c>
      <c r="N16" s="126">
        <f t="shared" si="3"/>
        <v>0</v>
      </c>
      <c r="O16" s="126">
        <f t="shared" si="3"/>
        <v>0</v>
      </c>
      <c r="P16" s="126">
        <f t="shared" si="3"/>
        <v>0</v>
      </c>
    </row>
    <row r="17" spans="1:16" s="131" customFormat="1" ht="12.75">
      <c r="A17" s="118">
        <v>752</v>
      </c>
      <c r="B17" s="117">
        <v>75224</v>
      </c>
      <c r="C17" s="116">
        <v>2110</v>
      </c>
      <c r="D17" s="115">
        <v>29500</v>
      </c>
      <c r="E17" s="115">
        <f>SUM(F17)</f>
        <v>29500</v>
      </c>
      <c r="F17" s="115">
        <f>SUM(G17:H17)</f>
        <v>29500</v>
      </c>
      <c r="G17" s="113">
        <v>21161</v>
      </c>
      <c r="H17" s="113">
        <v>8339</v>
      </c>
      <c r="I17" s="114">
        <v>0</v>
      </c>
      <c r="J17" s="114">
        <v>0</v>
      </c>
      <c r="K17" s="112">
        <v>0</v>
      </c>
      <c r="L17" s="112">
        <v>0</v>
      </c>
      <c r="M17" s="112">
        <v>0</v>
      </c>
      <c r="N17" s="112">
        <f>SUM(O17+Q17+R17)</f>
        <v>0</v>
      </c>
      <c r="O17" s="112">
        <v>0</v>
      </c>
      <c r="P17" s="112">
        <v>0</v>
      </c>
    </row>
    <row r="18" spans="1:16" s="130" customFormat="1" ht="14.25" customHeight="1">
      <c r="A18" s="124">
        <v>754</v>
      </c>
      <c r="B18" s="129"/>
      <c r="C18" s="122"/>
      <c r="D18" s="128">
        <f>SUM(D19:D19)</f>
        <v>5603907</v>
      </c>
      <c r="E18" s="128">
        <f>E19</f>
        <v>5603907</v>
      </c>
      <c r="F18" s="128">
        <f aca="true" t="shared" si="4" ref="F18:K18">SUM(F19)</f>
        <v>5603907</v>
      </c>
      <c r="G18" s="128">
        <f t="shared" si="4"/>
        <v>5064134</v>
      </c>
      <c r="H18" s="128">
        <f t="shared" si="4"/>
        <v>355173</v>
      </c>
      <c r="I18" s="127">
        <f t="shared" si="4"/>
        <v>0</v>
      </c>
      <c r="J18" s="128">
        <f t="shared" si="4"/>
        <v>184600</v>
      </c>
      <c r="K18" s="126">
        <f t="shared" si="4"/>
        <v>0</v>
      </c>
      <c r="L18" s="126">
        <f>SUM(L19:L19)</f>
        <v>0</v>
      </c>
      <c r="M18" s="126">
        <f>SUM(M19:M19)</f>
        <v>0</v>
      </c>
      <c r="N18" s="126">
        <f>SUM(N19)</f>
        <v>0</v>
      </c>
      <c r="O18" s="126">
        <f>SUM(O19)</f>
        <v>0</v>
      </c>
      <c r="P18" s="126">
        <f>SUM(P19)</f>
        <v>0</v>
      </c>
    </row>
    <row r="19" spans="1:16" ht="12.75" customHeight="1">
      <c r="A19" s="118">
        <v>754</v>
      </c>
      <c r="B19" s="117">
        <v>75411</v>
      </c>
      <c r="C19" s="233">
        <v>2110</v>
      </c>
      <c r="D19" s="115">
        <v>5603907</v>
      </c>
      <c r="E19" s="115">
        <f>SUM(F19)</f>
        <v>5603907</v>
      </c>
      <c r="F19" s="115">
        <f>SUM(G19:J19)</f>
        <v>5603907</v>
      </c>
      <c r="G19" s="113">
        <v>5064134</v>
      </c>
      <c r="H19" s="113">
        <v>355173</v>
      </c>
      <c r="I19" s="114">
        <v>0</v>
      </c>
      <c r="J19" s="113">
        <v>184600</v>
      </c>
      <c r="K19" s="112">
        <v>0</v>
      </c>
      <c r="L19" s="112">
        <v>0</v>
      </c>
      <c r="M19" s="112">
        <v>0</v>
      </c>
      <c r="N19" s="112">
        <f>SUM(O19+Q19+R19)</f>
        <v>0</v>
      </c>
      <c r="O19" s="112">
        <v>0</v>
      </c>
      <c r="P19" s="112"/>
    </row>
    <row r="20" spans="1:16" ht="12.75" customHeight="1">
      <c r="A20" s="124">
        <v>755</v>
      </c>
      <c r="B20" s="129"/>
      <c r="C20" s="122"/>
      <c r="D20" s="128">
        <f>SUM(D21:D21)</f>
        <v>132000</v>
      </c>
      <c r="E20" s="128">
        <f>E21</f>
        <v>132000</v>
      </c>
      <c r="F20" s="128">
        <f aca="true" t="shared" si="5" ref="F20:K20">SUM(F21)</f>
        <v>132000</v>
      </c>
      <c r="G20" s="127">
        <f t="shared" si="5"/>
        <v>0</v>
      </c>
      <c r="H20" s="128">
        <f t="shared" si="5"/>
        <v>67980</v>
      </c>
      <c r="I20" s="128">
        <f t="shared" si="5"/>
        <v>64020</v>
      </c>
      <c r="J20" s="127">
        <f t="shared" si="5"/>
        <v>0</v>
      </c>
      <c r="K20" s="126">
        <f t="shared" si="5"/>
        <v>0</v>
      </c>
      <c r="L20" s="126">
        <f>SUM(L21:L21)</f>
        <v>0</v>
      </c>
      <c r="M20" s="126">
        <f>SUM(M21:M21)</f>
        <v>0</v>
      </c>
      <c r="N20" s="126">
        <f>SUM(N21)</f>
        <v>0</v>
      </c>
      <c r="O20" s="126">
        <f>SUM(O21)</f>
        <v>0</v>
      </c>
      <c r="P20" s="126">
        <f>SUM(P21)</f>
        <v>0</v>
      </c>
    </row>
    <row r="21" spans="1:16" ht="17.25" customHeight="1">
      <c r="A21" s="118">
        <v>755</v>
      </c>
      <c r="B21" s="117">
        <v>75515</v>
      </c>
      <c r="C21" s="233">
        <v>2110</v>
      </c>
      <c r="D21" s="115">
        <v>132000</v>
      </c>
      <c r="E21" s="115">
        <f>SUM(F21)</f>
        <v>132000</v>
      </c>
      <c r="F21" s="115">
        <f>SUM(G21:J21)</f>
        <v>132000</v>
      </c>
      <c r="G21" s="114">
        <v>0</v>
      </c>
      <c r="H21" s="113">
        <v>67980</v>
      </c>
      <c r="I21" s="113">
        <v>64020</v>
      </c>
      <c r="J21" s="114">
        <v>0</v>
      </c>
      <c r="K21" s="112">
        <v>0</v>
      </c>
      <c r="L21" s="112">
        <v>0</v>
      </c>
      <c r="M21" s="112">
        <v>0</v>
      </c>
      <c r="N21" s="112">
        <f>SUM(O21+Q21+R21)</f>
        <v>0</v>
      </c>
      <c r="O21" s="112">
        <v>0</v>
      </c>
      <c r="P21" s="112"/>
    </row>
    <row r="22" spans="1:17" ht="12.75">
      <c r="A22" s="124">
        <v>852</v>
      </c>
      <c r="B22" s="234"/>
      <c r="C22" s="122"/>
      <c r="D22" s="120">
        <f>SUM(D23:D24)</f>
        <v>1543772.16</v>
      </c>
      <c r="E22" s="120">
        <f>SUM(E23:E24)</f>
        <v>1543772.1600000001</v>
      </c>
      <c r="F22" s="120">
        <f>SUM(F23:F24)</f>
        <v>1543772.1600000001</v>
      </c>
      <c r="G22" s="120">
        <f>SUM(G23:G24)</f>
        <v>819124</v>
      </c>
      <c r="H22" s="120">
        <f>SUM(H23:H24)</f>
        <v>719648.16</v>
      </c>
      <c r="I22" s="121">
        <f>SUM(I23)</f>
        <v>0</v>
      </c>
      <c r="J22" s="120">
        <f>SUM(J23:J24)</f>
        <v>5000</v>
      </c>
      <c r="K22" s="119">
        <f aca="true" t="shared" si="6" ref="K22:P22">SUM(K23)</f>
        <v>0</v>
      </c>
      <c r="L22" s="119">
        <f t="shared" si="6"/>
        <v>0</v>
      </c>
      <c r="M22" s="119">
        <f t="shared" si="6"/>
        <v>0</v>
      </c>
      <c r="N22" s="119">
        <f t="shared" si="6"/>
        <v>0</v>
      </c>
      <c r="O22" s="119">
        <f t="shared" si="6"/>
        <v>0</v>
      </c>
      <c r="P22" s="119">
        <f t="shared" si="6"/>
        <v>0</v>
      </c>
      <c r="Q22" s="125"/>
    </row>
    <row r="23" spans="1:17" ht="12.75">
      <c r="A23" s="118">
        <v>852</v>
      </c>
      <c r="B23" s="117">
        <v>85203</v>
      </c>
      <c r="C23" s="233">
        <v>2110</v>
      </c>
      <c r="D23" s="113">
        <v>1531172.16</v>
      </c>
      <c r="E23" s="115">
        <f>SUM(F23)</f>
        <v>1531172.1600000001</v>
      </c>
      <c r="F23" s="115">
        <f>SUM(G23:J23)</f>
        <v>1531172.1600000001</v>
      </c>
      <c r="G23" s="113">
        <v>806924</v>
      </c>
      <c r="H23" s="113">
        <v>719248.16</v>
      </c>
      <c r="I23" s="114">
        <v>0</v>
      </c>
      <c r="J23" s="113">
        <v>5000</v>
      </c>
      <c r="K23" s="112">
        <v>0</v>
      </c>
      <c r="L23" s="112">
        <v>0</v>
      </c>
      <c r="M23" s="112">
        <v>0</v>
      </c>
      <c r="N23" s="112">
        <f>SUM(O23+Q23+R23)</f>
        <v>0</v>
      </c>
      <c r="O23" s="112">
        <v>0</v>
      </c>
      <c r="P23" s="112">
        <v>0</v>
      </c>
      <c r="Q23" s="125"/>
    </row>
    <row r="24" spans="1:17" ht="12.75">
      <c r="A24" s="118">
        <v>852</v>
      </c>
      <c r="B24" s="117">
        <v>85205</v>
      </c>
      <c r="C24" s="233">
        <v>2110</v>
      </c>
      <c r="D24" s="113">
        <v>12600</v>
      </c>
      <c r="E24" s="115">
        <f>SUM(F24)</f>
        <v>12600</v>
      </c>
      <c r="F24" s="115">
        <f>SUM(G24:J24)</f>
        <v>12600</v>
      </c>
      <c r="G24" s="113">
        <v>12200</v>
      </c>
      <c r="H24" s="113">
        <v>400</v>
      </c>
      <c r="I24" s="114">
        <v>0</v>
      </c>
      <c r="J24" s="114">
        <v>0</v>
      </c>
      <c r="K24" s="112"/>
      <c r="L24" s="112"/>
      <c r="M24" s="112"/>
      <c r="N24" s="112"/>
      <c r="O24" s="112"/>
      <c r="P24" s="112"/>
      <c r="Q24" s="125"/>
    </row>
    <row r="25" spans="1:16" ht="12.75">
      <c r="A25" s="124">
        <v>853</v>
      </c>
      <c r="B25" s="234"/>
      <c r="C25" s="122"/>
      <c r="D25" s="120">
        <f>SUM(D26)</f>
        <v>805479</v>
      </c>
      <c r="E25" s="120">
        <f>E26</f>
        <v>805479</v>
      </c>
      <c r="F25" s="120">
        <f>F26</f>
        <v>805479</v>
      </c>
      <c r="G25" s="120">
        <f>G26</f>
        <v>644393</v>
      </c>
      <c r="H25" s="120">
        <f>H26</f>
        <v>160586</v>
      </c>
      <c r="I25" s="121">
        <f aca="true" t="shared" si="7" ref="I25:P25">SUM(I26)</f>
        <v>0</v>
      </c>
      <c r="J25" s="120">
        <f t="shared" si="7"/>
        <v>500</v>
      </c>
      <c r="K25" s="119">
        <f t="shared" si="7"/>
        <v>0</v>
      </c>
      <c r="L25" s="119">
        <f t="shared" si="7"/>
        <v>0</v>
      </c>
      <c r="M25" s="119">
        <f t="shared" si="7"/>
        <v>0</v>
      </c>
      <c r="N25" s="119">
        <f t="shared" si="7"/>
        <v>0</v>
      </c>
      <c r="O25" s="119">
        <f t="shared" si="7"/>
        <v>0</v>
      </c>
      <c r="P25" s="119">
        <f t="shared" si="7"/>
        <v>0</v>
      </c>
    </row>
    <row r="26" spans="1:16" ht="12.75">
      <c r="A26" s="118">
        <v>853</v>
      </c>
      <c r="B26" s="117">
        <v>85321</v>
      </c>
      <c r="C26" s="233">
        <v>2110</v>
      </c>
      <c r="D26" s="113">
        <v>805479</v>
      </c>
      <c r="E26" s="115">
        <f>SUM(H26+G26+J26)</f>
        <v>805479</v>
      </c>
      <c r="F26" s="113">
        <f>SUM(G26:K26)</f>
        <v>805479</v>
      </c>
      <c r="G26" s="113">
        <v>644393</v>
      </c>
      <c r="H26" s="113">
        <v>160586</v>
      </c>
      <c r="I26" s="114">
        <v>0</v>
      </c>
      <c r="J26" s="113">
        <v>500</v>
      </c>
      <c r="K26" s="112">
        <v>0</v>
      </c>
      <c r="L26" s="112">
        <v>0</v>
      </c>
      <c r="M26" s="112">
        <f>SUM(N26+P26+Q26)</f>
        <v>0</v>
      </c>
      <c r="N26" s="112">
        <v>0</v>
      </c>
      <c r="O26" s="112">
        <v>0</v>
      </c>
      <c r="P26" s="112">
        <v>0</v>
      </c>
    </row>
    <row r="27" spans="1:16" ht="15" customHeight="1">
      <c r="A27" s="329" t="s">
        <v>30</v>
      </c>
      <c r="B27" s="329"/>
      <c r="C27" s="329"/>
      <c r="D27" s="111">
        <f aca="true" t="shared" si="8" ref="D27:P27">SUM(D9+D11+D13+D16+D18+D20+D22+D25)</f>
        <v>9144099.16</v>
      </c>
      <c r="E27" s="111">
        <f t="shared" si="8"/>
        <v>9144099.16</v>
      </c>
      <c r="F27" s="111">
        <f t="shared" si="8"/>
        <v>9144099.16</v>
      </c>
      <c r="G27" s="111">
        <f t="shared" si="8"/>
        <v>7288483</v>
      </c>
      <c r="H27" s="111">
        <f t="shared" si="8"/>
        <v>1600496.1600000001</v>
      </c>
      <c r="I27" s="111">
        <f t="shared" si="8"/>
        <v>64020</v>
      </c>
      <c r="J27" s="111">
        <f t="shared" si="8"/>
        <v>191100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0">
        <f t="shared" si="8"/>
        <v>0</v>
      </c>
      <c r="O27" s="110">
        <f t="shared" si="8"/>
        <v>0</v>
      </c>
      <c r="P27" s="110">
        <f t="shared" si="8"/>
        <v>0</v>
      </c>
    </row>
    <row r="28" spans="1:16" ht="12.75">
      <c r="A28" s="108"/>
      <c r="B28" s="108"/>
      <c r="C28" s="108"/>
      <c r="D28" s="108"/>
      <c r="E28" s="109"/>
      <c r="F28" s="108"/>
      <c r="G28" s="108"/>
      <c r="H28" s="108"/>
      <c r="I28" s="108"/>
      <c r="J28" s="108"/>
      <c r="K28" s="107"/>
      <c r="L28" s="107"/>
      <c r="M28" s="107"/>
      <c r="N28" s="107"/>
      <c r="O28" s="107"/>
      <c r="P28" s="107"/>
    </row>
    <row r="29" spans="1:16" ht="12.7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7"/>
      <c r="L29" s="107"/>
      <c r="M29" s="107"/>
      <c r="N29" s="107"/>
      <c r="O29" s="107"/>
      <c r="P29" s="107"/>
    </row>
    <row r="30" spans="7:8" ht="12.75">
      <c r="G30" s="104"/>
      <c r="H30" s="104"/>
    </row>
    <row r="31" spans="1:16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5"/>
      <c r="L31" s="105"/>
      <c r="M31" s="105"/>
      <c r="N31" s="105"/>
      <c r="O31" s="105"/>
      <c r="P31" s="105"/>
    </row>
    <row r="37" spans="1:10" ht="12.75">
      <c r="A37" s="102"/>
      <c r="B37" s="102"/>
      <c r="C37" s="102"/>
      <c r="D37" s="102"/>
      <c r="E37" s="102"/>
      <c r="F37" s="102"/>
      <c r="G37" s="102"/>
      <c r="H37" s="102"/>
      <c r="I37" s="102"/>
      <c r="J37" s="104"/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7:C2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LXXX.56.2023
z dnia 26 czerwca 2023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view="pageLayout" workbookViewId="0" topLeftCell="A1">
      <selection activeCell="O17" sqref="O17"/>
    </sheetView>
  </sheetViews>
  <sheetFormatPr defaultColWidth="9.33203125" defaultRowHeight="11.25"/>
  <cols>
    <col min="1" max="1" width="6.16015625" style="159" customWidth="1"/>
    <col min="2" max="2" width="9" style="159" customWidth="1"/>
    <col min="3" max="3" width="7.16015625" style="159" customWidth="1"/>
    <col min="4" max="4" width="12.16015625" style="159" customWidth="1"/>
    <col min="5" max="5" width="11.83203125" style="159" customWidth="1"/>
    <col min="6" max="6" width="11.66015625" style="159" customWidth="1"/>
    <col min="7" max="7" width="14.33203125" style="159" customWidth="1"/>
    <col min="8" max="8" width="12.66015625" style="159" customWidth="1"/>
    <col min="9" max="9" width="8.33203125" style="159" customWidth="1"/>
    <col min="10" max="10" width="12" style="159" customWidth="1"/>
    <col min="11" max="11" width="9.83203125" style="159" customWidth="1"/>
    <col min="12" max="12" width="11.16015625" style="158" customWidth="1"/>
    <col min="13" max="13" width="10.83203125" style="158" customWidth="1"/>
    <col min="14" max="14" width="10.33203125" style="158" customWidth="1"/>
    <col min="15" max="15" width="9.33203125" style="158" customWidth="1"/>
    <col min="16" max="16" width="11.83203125" style="158" customWidth="1"/>
    <col min="17" max="16384" width="9.33203125" style="158" customWidth="1"/>
  </cols>
  <sheetData>
    <row r="1" spans="1:16" ht="39.75" customHeight="1">
      <c r="A1" s="335" t="s">
        <v>294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18.75">
      <c r="A2" s="175"/>
      <c r="B2" s="175"/>
      <c r="C2" s="175"/>
      <c r="D2" s="175"/>
      <c r="E2" s="175"/>
      <c r="F2" s="175"/>
      <c r="G2" s="175"/>
      <c r="H2" s="175"/>
      <c r="I2" s="173"/>
      <c r="J2" s="173"/>
      <c r="K2" s="173"/>
      <c r="L2" s="172"/>
      <c r="M2" s="172"/>
      <c r="N2" s="172"/>
      <c r="O2" s="172"/>
      <c r="P2" s="172"/>
    </row>
    <row r="3" spans="1:16" ht="12.75">
      <c r="A3" s="174"/>
      <c r="B3" s="174"/>
      <c r="C3" s="174"/>
      <c r="D3" s="174"/>
      <c r="E3" s="174"/>
      <c r="F3" s="174"/>
      <c r="G3" s="173"/>
      <c r="H3" s="173"/>
      <c r="I3" s="173"/>
      <c r="J3" s="173"/>
      <c r="K3" s="173"/>
      <c r="L3" s="172"/>
      <c r="M3" s="172"/>
      <c r="N3" s="172"/>
      <c r="O3" s="172"/>
      <c r="P3" s="171" t="s">
        <v>283</v>
      </c>
    </row>
    <row r="4" spans="1:16" ht="12.75" customHeight="1">
      <c r="A4" s="336" t="s">
        <v>1</v>
      </c>
      <c r="B4" s="336" t="s">
        <v>2</v>
      </c>
      <c r="C4" s="336" t="s">
        <v>282</v>
      </c>
      <c r="D4" s="336" t="s">
        <v>281</v>
      </c>
      <c r="E4" s="336" t="s">
        <v>280</v>
      </c>
      <c r="F4" s="336" t="s">
        <v>15</v>
      </c>
      <c r="G4" s="336"/>
      <c r="H4" s="336"/>
      <c r="I4" s="336"/>
      <c r="J4" s="336"/>
      <c r="K4" s="336"/>
      <c r="L4" s="336"/>
      <c r="M4" s="336"/>
      <c r="N4" s="336"/>
      <c r="O4" s="336"/>
      <c r="P4" s="336"/>
    </row>
    <row r="5" spans="1:16" ht="12.75" customHeight="1">
      <c r="A5" s="336"/>
      <c r="B5" s="336"/>
      <c r="C5" s="336"/>
      <c r="D5" s="336"/>
      <c r="E5" s="336"/>
      <c r="F5" s="336" t="s">
        <v>14</v>
      </c>
      <c r="G5" s="336" t="s">
        <v>15</v>
      </c>
      <c r="H5" s="336"/>
      <c r="I5" s="336"/>
      <c r="J5" s="336"/>
      <c r="K5" s="336"/>
      <c r="L5" s="336" t="s">
        <v>279</v>
      </c>
      <c r="M5" s="338" t="s">
        <v>15</v>
      </c>
      <c r="N5" s="338"/>
      <c r="O5" s="338"/>
      <c r="P5" s="338"/>
    </row>
    <row r="6" spans="1:16" ht="23.25" customHeight="1">
      <c r="A6" s="336"/>
      <c r="B6" s="336"/>
      <c r="C6" s="336"/>
      <c r="D6" s="336"/>
      <c r="E6" s="336"/>
      <c r="F6" s="336"/>
      <c r="G6" s="336" t="s">
        <v>278</v>
      </c>
      <c r="H6" s="336"/>
      <c r="I6" s="336" t="s">
        <v>277</v>
      </c>
      <c r="J6" s="336" t="s">
        <v>276</v>
      </c>
      <c r="K6" s="336" t="s">
        <v>275</v>
      </c>
      <c r="L6" s="336"/>
      <c r="M6" s="339" t="s">
        <v>22</v>
      </c>
      <c r="N6" s="170" t="s">
        <v>23</v>
      </c>
      <c r="O6" s="336" t="s">
        <v>24</v>
      </c>
      <c r="P6" s="336" t="s">
        <v>274</v>
      </c>
    </row>
    <row r="7" spans="1:16" ht="112.5">
      <c r="A7" s="336"/>
      <c r="B7" s="336"/>
      <c r="C7" s="336"/>
      <c r="D7" s="336"/>
      <c r="E7" s="336"/>
      <c r="F7" s="336"/>
      <c r="G7" s="169" t="s">
        <v>26</v>
      </c>
      <c r="H7" s="169" t="s">
        <v>273</v>
      </c>
      <c r="I7" s="336"/>
      <c r="J7" s="336"/>
      <c r="K7" s="336"/>
      <c r="L7" s="336"/>
      <c r="M7" s="339"/>
      <c r="N7" s="123" t="s">
        <v>19</v>
      </c>
      <c r="O7" s="336"/>
      <c r="P7" s="336"/>
    </row>
    <row r="8" spans="1:16" ht="9" customHeight="1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8">
        <v>11</v>
      </c>
      <c r="L8" s="168">
        <v>12</v>
      </c>
      <c r="M8" s="168">
        <v>13</v>
      </c>
      <c r="N8" s="168">
        <v>14</v>
      </c>
      <c r="O8" s="168">
        <v>15</v>
      </c>
      <c r="P8" s="168">
        <v>16</v>
      </c>
    </row>
    <row r="9" spans="1:16" ht="19.5" customHeight="1">
      <c r="A9" s="118">
        <v>752</v>
      </c>
      <c r="B9" s="118">
        <v>75224</v>
      </c>
      <c r="C9" s="167">
        <v>2120</v>
      </c>
      <c r="D9" s="166">
        <v>24800</v>
      </c>
      <c r="E9" s="166">
        <f>SUM(F9)</f>
        <v>24800</v>
      </c>
      <c r="F9" s="166">
        <f>SUM(G9:J9)</f>
        <v>24800</v>
      </c>
      <c r="G9" s="165">
        <v>0</v>
      </c>
      <c r="H9" s="164">
        <v>2800</v>
      </c>
      <c r="I9" s="164">
        <v>0</v>
      </c>
      <c r="J9" s="164">
        <v>22000</v>
      </c>
      <c r="K9" s="163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</row>
    <row r="10" spans="1:16" ht="19.5" customHeight="1">
      <c r="A10" s="118">
        <v>801</v>
      </c>
      <c r="B10" s="118">
        <v>80195</v>
      </c>
      <c r="C10" s="167">
        <v>2120</v>
      </c>
      <c r="D10" s="166">
        <v>216273</v>
      </c>
      <c r="E10" s="166">
        <f>SUM(F10)</f>
        <v>216273</v>
      </c>
      <c r="F10" s="166">
        <f>SUM(G10:J10)</f>
        <v>216273</v>
      </c>
      <c r="G10" s="165">
        <v>164832</v>
      </c>
      <c r="H10" s="164">
        <v>51441</v>
      </c>
      <c r="I10" s="164">
        <v>0</v>
      </c>
      <c r="J10" s="164">
        <v>0</v>
      </c>
      <c r="K10" s="164">
        <v>0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</row>
    <row r="11" spans="1:16" s="160" customFormat="1" ht="24.75" customHeight="1">
      <c r="A11" s="337" t="s">
        <v>30</v>
      </c>
      <c r="B11" s="337"/>
      <c r="C11" s="337"/>
      <c r="D11" s="161">
        <f aca="true" t="shared" si="0" ref="D11:P11">SUM(D9:D10)</f>
        <v>241073</v>
      </c>
      <c r="E11" s="161">
        <f t="shared" si="0"/>
        <v>241073</v>
      </c>
      <c r="F11" s="161">
        <f t="shared" si="0"/>
        <v>241073</v>
      </c>
      <c r="G11" s="161">
        <f t="shared" si="0"/>
        <v>164832</v>
      </c>
      <c r="H11" s="161">
        <f t="shared" si="0"/>
        <v>54241</v>
      </c>
      <c r="I11" s="161">
        <f t="shared" si="0"/>
        <v>0</v>
      </c>
      <c r="J11" s="161">
        <f t="shared" si="0"/>
        <v>22000</v>
      </c>
      <c r="K11" s="161">
        <f t="shared" si="0"/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1">
        <f t="shared" si="0"/>
        <v>0</v>
      </c>
    </row>
  </sheetData>
  <sheetProtection selectLockedCells="1" selectUnlockedCells="1"/>
  <mergeCells count="19">
    <mergeCell ref="A11:C11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416666666666666" bottom="0.7875" header="0.5118055555555555" footer="0.5118055555555555"/>
  <pageSetup orientation="landscape" paperSize="9" r:id="rId1"/>
  <headerFooter alignWithMargins="0">
    <oddHeader>&amp;RZałącznik nr &amp;A
do uchwały Rady Powiatu w Opatowie nr LXXX.56.2023
z dnia 26 czerwca 2023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F15"/>
  <sheetViews>
    <sheetView view="pageLayout" workbookViewId="0" topLeftCell="A1">
      <selection activeCell="K9" sqref="K9"/>
    </sheetView>
  </sheetViews>
  <sheetFormatPr defaultColWidth="9.33203125" defaultRowHeight="11.25"/>
  <cols>
    <col min="1" max="2" width="9.33203125" style="1" customWidth="1"/>
    <col min="3" max="3" width="13.16015625" style="1" customWidth="1"/>
    <col min="4" max="4" width="23.16015625" style="1" customWidth="1"/>
    <col min="5" max="5" width="22.16015625" style="1" customWidth="1"/>
    <col min="6" max="6" width="18.5" style="1" customWidth="1"/>
    <col min="7" max="16384" width="9.33203125" style="1" customWidth="1"/>
  </cols>
  <sheetData>
    <row r="2" spans="1:6" ht="12.75" customHeight="1">
      <c r="A2" s="340" t="s">
        <v>308</v>
      </c>
      <c r="B2" s="340"/>
      <c r="C2" s="340"/>
      <c r="D2" s="340"/>
      <c r="E2" s="340"/>
      <c r="F2" s="340"/>
    </row>
    <row r="3" spans="1:6" ht="12.75">
      <c r="A3" s="189"/>
      <c r="B3" s="189"/>
      <c r="C3" s="189"/>
      <c r="D3" s="2"/>
      <c r="E3" s="2"/>
      <c r="F3" s="188" t="s">
        <v>0</v>
      </c>
    </row>
    <row r="4" spans="1:6" ht="51" customHeight="1">
      <c r="A4" s="178" t="s">
        <v>28</v>
      </c>
      <c r="B4" s="178" t="s">
        <v>1</v>
      </c>
      <c r="C4" s="178" t="s">
        <v>2</v>
      </c>
      <c r="D4" s="187" t="s">
        <v>307</v>
      </c>
      <c r="E4" s="178" t="s">
        <v>306</v>
      </c>
      <c r="F4" s="187" t="s">
        <v>305</v>
      </c>
    </row>
    <row r="5" spans="1:6" ht="12.75">
      <c r="A5" s="153">
        <v>1</v>
      </c>
      <c r="B5" s="153">
        <v>2</v>
      </c>
      <c r="C5" s="153">
        <v>3</v>
      </c>
      <c r="D5" s="153">
        <v>4</v>
      </c>
      <c r="E5" s="153">
        <v>5</v>
      </c>
      <c r="F5" s="153">
        <v>6</v>
      </c>
    </row>
    <row r="6" spans="1:6" ht="21" customHeight="1">
      <c r="A6" s="341" t="s">
        <v>304</v>
      </c>
      <c r="B6" s="341"/>
      <c r="C6" s="341"/>
      <c r="D6" s="341"/>
      <c r="E6" s="341"/>
      <c r="F6" s="185">
        <f>SUM(F7)</f>
        <v>420000</v>
      </c>
    </row>
    <row r="7" spans="1:6" ht="72">
      <c r="A7" s="181" t="s">
        <v>29</v>
      </c>
      <c r="B7" s="181">
        <v>921</v>
      </c>
      <c r="C7" s="181">
        <v>92113</v>
      </c>
      <c r="D7" s="180" t="s">
        <v>303</v>
      </c>
      <c r="E7" s="186" t="s">
        <v>302</v>
      </c>
      <c r="F7" s="179">
        <v>420000</v>
      </c>
    </row>
    <row r="8" spans="1:6" ht="27.75" customHeight="1">
      <c r="A8" s="341" t="s">
        <v>301</v>
      </c>
      <c r="B8" s="341"/>
      <c r="C8" s="341"/>
      <c r="D8" s="341"/>
      <c r="E8" s="341"/>
      <c r="F8" s="185">
        <f>SUM(F9:F14)</f>
        <v>3047169</v>
      </c>
    </row>
    <row r="9" spans="1:6" ht="44.25" customHeight="1">
      <c r="A9" s="184" t="s">
        <v>29</v>
      </c>
      <c r="B9" s="184">
        <v>801</v>
      </c>
      <c r="C9" s="184">
        <v>80115</v>
      </c>
      <c r="D9" s="183" t="s">
        <v>299</v>
      </c>
      <c r="E9" s="239" t="s">
        <v>300</v>
      </c>
      <c r="F9" s="182">
        <v>8767</v>
      </c>
    </row>
    <row r="10" spans="1:6" ht="30.75" customHeight="1">
      <c r="A10" s="184" t="s">
        <v>31</v>
      </c>
      <c r="B10" s="184">
        <v>801</v>
      </c>
      <c r="C10" s="184">
        <v>80115</v>
      </c>
      <c r="D10" s="183" t="s">
        <v>299</v>
      </c>
      <c r="E10" s="183" t="s">
        <v>298</v>
      </c>
      <c r="F10" s="182">
        <v>1385000</v>
      </c>
    </row>
    <row r="11" spans="1:6" ht="31.5" customHeight="1">
      <c r="A11" s="181" t="s">
        <v>32</v>
      </c>
      <c r="B11" s="181">
        <v>801</v>
      </c>
      <c r="C11" s="181">
        <v>80116</v>
      </c>
      <c r="D11" s="180" t="s">
        <v>299</v>
      </c>
      <c r="E11" s="180" t="s">
        <v>298</v>
      </c>
      <c r="F11" s="179">
        <v>1110000</v>
      </c>
    </row>
    <row r="12" spans="1:6" ht="31.5" customHeight="1">
      <c r="A12" s="181" t="s">
        <v>33</v>
      </c>
      <c r="B12" s="181">
        <v>801</v>
      </c>
      <c r="C12" s="181">
        <v>80120</v>
      </c>
      <c r="D12" s="180" t="s">
        <v>299</v>
      </c>
      <c r="E12" s="180" t="s">
        <v>298</v>
      </c>
      <c r="F12" s="179">
        <v>54000</v>
      </c>
    </row>
    <row r="13" spans="1:6" ht="57.75" customHeight="1">
      <c r="A13" s="181" t="s">
        <v>34</v>
      </c>
      <c r="B13" s="181">
        <v>853</v>
      </c>
      <c r="C13" s="181">
        <v>85311</v>
      </c>
      <c r="D13" s="180" t="s">
        <v>297</v>
      </c>
      <c r="E13" s="180" t="s">
        <v>295</v>
      </c>
      <c r="F13" s="179">
        <v>304722</v>
      </c>
    </row>
    <row r="14" spans="1:6" ht="67.5" customHeight="1">
      <c r="A14" s="181" t="s">
        <v>35</v>
      </c>
      <c r="B14" s="181">
        <v>853</v>
      </c>
      <c r="C14" s="181">
        <v>85311</v>
      </c>
      <c r="D14" s="180" t="s">
        <v>296</v>
      </c>
      <c r="E14" s="180" t="s">
        <v>295</v>
      </c>
      <c r="F14" s="179">
        <v>184680</v>
      </c>
    </row>
    <row r="15" spans="1:6" ht="28.5" customHeight="1">
      <c r="A15" s="342" t="s">
        <v>30</v>
      </c>
      <c r="B15" s="342"/>
      <c r="C15" s="342"/>
      <c r="D15" s="342"/>
      <c r="E15" s="177"/>
      <c r="F15" s="176">
        <f>(F6+F8)</f>
        <v>3467169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LXXX.56.2023 r.
z dnia 26 czerwca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Monika Kostępska</cp:lastModifiedBy>
  <cp:lastPrinted>2023-06-22T11:33:13Z</cp:lastPrinted>
  <dcterms:created xsi:type="dcterms:W3CDTF">2023-01-17T19:36:20Z</dcterms:created>
  <dcterms:modified xsi:type="dcterms:W3CDTF">2023-06-28T10:35:05Z</dcterms:modified>
  <cp:category/>
  <cp:version/>
  <cp:contentType/>
  <cp:contentStatus/>
</cp:coreProperties>
</file>