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2315" windowHeight="72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<sst xmlns="http://schemas.openxmlformats.org/spreadsheetml/2006/main" count="1173" uniqueCount="504">
  <si>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</si>
  <si>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</si>
  <si>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</si>
  <si>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</si>
  <si>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</si>
  <si>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</si>
  <si>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</si>
  <si>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</si>
  <si>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</si>
  <si>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</si>
  <si>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</si>
  <si>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</si>
  <si>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</si>
  <si>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razem:</t>
  </si>
  <si>
    <t>majątkowe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</si>
  <si>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</si>
  <si>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</si>
  <si>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</si>
  <si>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</si>
  <si>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</si>
  <si>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</si>
  <si>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 tym:</t>
  </si>
  <si>
    <t>inwestycje i zakupy inwestycyjne</t>
  </si>
  <si>
    <t>Wydatki 
majątkowe</t>
  </si>
  <si>
    <t>Plan</t>
  </si>
  <si>
    <t>zakup i objęcie akcji i udziałów</t>
  </si>
  <si>
    <t>Wydatki bieżące</t>
  </si>
  <si>
    <t>Z tego:</t>
  </si>
  <si>
    <t>obsługa długu</t>
  </si>
  <si>
    <t>Wniesienie wkładów do spółek prawa handlowego</t>
  </si>
  <si>
    <t>wypłaty z tytułu poręczeń i gwarancji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</si>
  <si>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</si>
  <si>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</si>
  <si>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</si>
  <si>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</si>
  <si>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</si>
  <si>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</si>
  <si>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</si>
  <si>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</si>
  <si>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</si>
  <si>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</si>
  <si>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</si>
  <si>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</si>
  <si>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</si>
  <si>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</si>
  <si>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</si>
  <si>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</si>
  <si>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</si>
  <si>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</si>
  <si>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wydatki związane z realizacją ich statutowych zadań;</t>
  </si>
  <si>
    <t>wydatki 
jednostek
budżetowych</t>
  </si>
  <si>
    <t>§
/
grupa</t>
  </si>
  <si>
    <t xml:space="preserve">D.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</si>
  <si>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</si>
  <si>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</si>
  <si>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x</t>
  </si>
  <si>
    <t>Starostwo Powiatowe w Opatowie</t>
  </si>
  <si>
    <t xml:space="preserve">A.      
B.
C.
D. 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</si>
  <si>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</si>
  <si>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</si>
  <si>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</si>
  <si>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</si>
  <si>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</si>
  <si>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</si>
  <si>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</si>
  <si>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</si>
  <si>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</si>
  <si>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</si>
  <si>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</si>
  <si>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</si>
  <si>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</si>
  <si>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</si>
  <si>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</si>
  <si>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</si>
  <si>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</si>
  <si>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</si>
  <si>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</si>
  <si>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</si>
  <si>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</si>
  <si>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</si>
  <si>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</si>
  <si>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</si>
  <si>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kredyty i pożyczki zaciągnięte na realizację zadania pod refundację wydatków</t>
  </si>
  <si>
    <t>środki wymienione
w art. 5 ust. 1 pkt 2 i 3 u.f.p.</t>
  </si>
  <si>
    <t>kredyty
i pożyczki</t>
  </si>
  <si>
    <t>dochody własne jst</t>
  </si>
  <si>
    <t>w tym źródła finansowania</t>
  </si>
  <si>
    <t>Jednostka org. realizująca zadanie lub koordynująca program</t>
  </si>
  <si>
    <t>Planowane wydatki</t>
  </si>
  <si>
    <t>Rozdz.</t>
  </si>
  <si>
    <t>Lp.</t>
  </si>
  <si>
    <t>25.</t>
  </si>
  <si>
    <t>Ogółem</t>
  </si>
  <si>
    <t>C. Inne źródła - środki krajowe - kapitał ludzki.</t>
  </si>
  <si>
    <r>
      <rPr>
        <sz val="8"/>
        <rFont val="Calibri"/>
        <family val="2"/>
      </rPr>
      <t>²</t>
    </r>
    <r>
      <rPr>
        <sz val="8"/>
        <rFont val="Arial CE"/>
        <family val="2"/>
      </rPr>
      <t xml:space="preserve"> Wybrać odpowiednie oznaczenie źródła finansowania:</t>
    </r>
  </si>
  <si>
    <r>
      <rPr>
        <sz val="8"/>
        <rFont val="Calibri"/>
        <family val="2"/>
      </rPr>
      <t xml:space="preserve">¹ </t>
    </r>
    <r>
      <rPr>
        <sz val="8"/>
        <rFont val="Arial CE"/>
        <family val="2"/>
      </rPr>
      <t>Wykazać m.in. środki z Funduszu Dróg Samorządowych i Rządowego Funduszu Inwestycji Lokalnych</t>
    </r>
  </si>
  <si>
    <t>wydatki majątkowe</t>
  </si>
  <si>
    <t>wydatki bieżące</t>
  </si>
  <si>
    <t xml:space="preserve">A.  
B.
C.
D. </t>
  </si>
  <si>
    <t>Budowa obiektu sportowo - rekreacyjnego na terenie miejscowości Zwola -  utrzymanie trwałości projektu (2019 - 2025)</t>
  </si>
  <si>
    <t>Otwarta Strefa Aktywności w Powiecie Opatowskim w miejscowości Sulejów -  utrzymanie trwałości projektu (2020 - 2026)</t>
  </si>
  <si>
    <t>Otwarta Strefa Aktywności w Powiecie Opatowskim w miejscowości Niemienice -  utrzymanie trwałości projektu (2020 - 2026)</t>
  </si>
  <si>
    <t>Klub ,,Senior+'' w Ożarowie</t>
  </si>
  <si>
    <t>Dzienny Dom ,,Senior+'' w Stodołach-Koloniach</t>
  </si>
  <si>
    <t>Dzienny Dom ,,Senior - WIGOR'' w Opatowie</t>
  </si>
  <si>
    <t xml:space="preserve">A.     
B.
C.
D. </t>
  </si>
  <si>
    <t>Program wieloletni ,,Senior - Wigor'' na lata 2015 - 2020 - trwałość projektu (2021 - 2023)</t>
  </si>
  <si>
    <t xml:space="preserve">A.   
B.
C.
D. </t>
  </si>
  <si>
    <t>Projekt ,,Specjalny znaczy Lepszy - wsparcie dla uczniów szkół podstawowych w ramach Specjalnych Ośrodków Szkolno - Wychowawczych w Niemienicach i Dębnie’' (2021-2022)</t>
  </si>
  <si>
    <t>Zarząd Dróg Powiatowych w Opatowie</t>
  </si>
  <si>
    <t>dotacje i środki pochodzące z innych  źr.*</t>
  </si>
  <si>
    <t xml:space="preserve"> przychody wynikające z rozliczenia środków określ. w art. 5 ust. 1 pkt 2 u.f.p. i dotacji na realizację przedsięw. finans. z udziałem tych środków §906</t>
  </si>
  <si>
    <r>
      <t>niewykorzystane środki pieniężne na r-ku bieżącym budżetu określone w odrębnych ustawach §905</t>
    </r>
    <r>
      <rPr>
        <b/>
        <sz val="7"/>
        <rFont val="Calibri"/>
        <family val="2"/>
      </rPr>
      <t>¹</t>
    </r>
  </si>
  <si>
    <t>Łączne nakłady finansowe</t>
  </si>
  <si>
    <t>Nazwa przedsięwzięcia</t>
  </si>
  <si>
    <t>§ 955</t>
  </si>
  <si>
    <t>Rozchody z tytułu  innych rozliczeń krajowych art. 91a ust. 1 u.f.p</t>
  </si>
  <si>
    <t>§ 994</t>
  </si>
  <si>
    <t>Przelewy na rachunki lokat</t>
  </si>
  <si>
    <t>§ 991</t>
  </si>
  <si>
    <t>Udzielone pożyczki</t>
  </si>
  <si>
    <t>§ 965</t>
  </si>
  <si>
    <r>
      <rPr>
        <b/>
        <sz val="8"/>
        <rFont val="Arial CE"/>
        <family val="0"/>
      </rPr>
      <t xml:space="preserve">Wcześniejsza splata istniejącego długu </t>
    </r>
    <r>
      <rPr>
        <sz val="8"/>
        <rFont val="Arial CE"/>
        <family val="2"/>
      </rPr>
      <t>jst.</t>
    </r>
  </si>
  <si>
    <t>§ 982</t>
  </si>
  <si>
    <r>
      <t xml:space="preserve">Wykup papierów wartościowych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2"/>
      </rPr>
      <t>, czyli takie, dla których istnieje płynny rynek wtórny</t>
    </r>
  </si>
  <si>
    <t>wyemitowanych w związku z zawarciem umowy z podmiotem dysponujacym środkami pochodzącymi z budżetu U.E.</t>
  </si>
  <si>
    <t>6.1</t>
  </si>
  <si>
    <t>§ 993</t>
  </si>
  <si>
    <t>zaciągniętych w związku z zawarciem umowy z podmiotem dysponujacym środkami pochodzącymi z budżetu U.E.</t>
  </si>
  <si>
    <t>5.1</t>
  </si>
  <si>
    <t>Spłaty pożyczek i kredytów zagranicznych, w tym:</t>
  </si>
  <si>
    <t>§ 962</t>
  </si>
  <si>
    <t>Pożyczki udzielone na finansowanie zadań realizowanych z udziałem środków pochodzących z budżetu U.E.</t>
  </si>
  <si>
    <t>§ 963</t>
  </si>
  <si>
    <t>Spłaty pożyczek otrzymanych na finansowanie zadań realizowanych z udziałem środków pochodzących z budżetu U.E.</t>
  </si>
  <si>
    <t xml:space="preserve">3. </t>
  </si>
  <si>
    <t>§ 992</t>
  </si>
  <si>
    <t>Spłaty otrzymanych pożyczek krajowych</t>
  </si>
  <si>
    <t>1.1</t>
  </si>
  <si>
    <r>
      <rPr>
        <b/>
        <sz val="8"/>
        <rFont val="Arial CE"/>
        <family val="0"/>
      </rPr>
      <t>Spłaty otrzymanych kredytów krajowych</t>
    </r>
    <r>
      <rPr>
        <sz val="8"/>
        <rFont val="Arial CE"/>
        <family val="2"/>
      </rPr>
      <t>, w tym:</t>
    </r>
  </si>
  <si>
    <t>Rozchody ogółem:</t>
  </si>
  <si>
    <t>Przychody z tytułu  innych rozliczeń krajowych art. 91a ust. 1 u.f.p</t>
  </si>
  <si>
    <t>§ 941-44</t>
  </si>
  <si>
    <t xml:space="preserve">Prywatyzacja majątku j.s.t </t>
  </si>
  <si>
    <t>Przelewy z rachunku lokat</t>
  </si>
  <si>
    <t>§ 906</t>
  </si>
  <si>
    <t>§ 905</t>
  </si>
  <si>
    <t>§ 951</t>
  </si>
  <si>
    <t>Spłaty pożyczek udzielonych</t>
  </si>
  <si>
    <t>§ 950</t>
  </si>
  <si>
    <t>§ 957</t>
  </si>
  <si>
    <t>§ 907</t>
  </si>
  <si>
    <t>§ 931</t>
  </si>
  <si>
    <t>emitowane w związku z umową zawartą z podmiotem dysponujacym środkami pochodzącymi z budżetu U.E.</t>
  </si>
  <si>
    <t>§ 953</t>
  </si>
  <si>
    <t>zaciągnięte w związku z umową zawartą z podmiotem dysponujacym środkami pochodzącymi z budżetu U.E.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</si>
  <si>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</si>
  <si>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</si>
  <si>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</si>
  <si>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§ 903</t>
  </si>
  <si>
    <t>Przychody z zaciągniętych pożyczek na finansowanie zadań realizowanych z udziałem środków pochodzących z budżetu U.E.</t>
  </si>
  <si>
    <t>§ 952</t>
  </si>
  <si>
    <t>Przychody ogółem:</t>
  </si>
  <si>
    <t>Klasyfikacja §</t>
  </si>
  <si>
    <t>Treść</t>
  </si>
  <si>
    <t>Zmiana sposobu użytkowania pomieszczeń w budynku przy ul. Sempołowskiej 3 z przeznaczeniem na poradnię psychologiczno - pedagogiczną (2021 -2022)</t>
  </si>
  <si>
    <t>852</t>
  </si>
  <si>
    <t>Pomoc społeczna</t>
  </si>
  <si>
    <t xml:space="preserve">C. Inne źródła </t>
  </si>
  <si>
    <t>* Wybrać odpowiednie oznaczenie źródła finansowania:</t>
  </si>
  <si>
    <t>Razem</t>
  </si>
  <si>
    <t xml:space="preserve">A. 
B.
C. 
D. </t>
  </si>
  <si>
    <t xml:space="preserve">A.      
B. 
C.
D. </t>
  </si>
  <si>
    <t>Dom Pomocy Społecznej w Sobowie</t>
  </si>
  <si>
    <t>Zarząd Dróg Powiatowych  w Opatowie</t>
  </si>
  <si>
    <t>dotacje i środki pochodzące
z innych  źr.*</t>
  </si>
  <si>
    <r>
      <t>niewykorzystane środki pieniężne na r-ku bieżącym budżetu określone w odrębnych ustawach     §905</t>
    </r>
    <r>
      <rPr>
        <b/>
        <sz val="7"/>
        <rFont val="Calibri"/>
        <family val="2"/>
      </rPr>
      <t>¹</t>
    </r>
  </si>
  <si>
    <t>Nazwa zadania inwestycyjnego</t>
  </si>
  <si>
    <t>Budowa przejścia dla pieszych w ciągu DP nr 0688T w m. Tarłów ul. Spacerowa (2021-2022)</t>
  </si>
  <si>
    <t>Budowa przejść dla pieszych w ciągu DP nr 0688T w m. Tarłów na skrzyżowaniu z drogą gminną (2021-2022)</t>
  </si>
  <si>
    <t>Budowa przejścia dla pieszych w ciągu DP nr 0723T u zbiegu ul. Partyzantów i Słowackiego w m. Opatów (2021-2022)</t>
  </si>
  <si>
    <t>Opracowanie Modelu struktury funkcjonalno - przestrzennej wraz z ustaleniami i rekomendacjami w zakresie kształtowania i prowadzenia polityki przestrzennej na obszarze partnerstwa Ziemia Opatowska (2021-2022)</t>
  </si>
  <si>
    <t>Rozbudowa oraz przebudowa istniejącego budynku mieszkalnego jednorodzinnego wraz ze zmianą sposobu użytkowania budynku na potrzeby placówki opiekuńczo - wychowawczej (2019-2022)</t>
  </si>
  <si>
    <t>Program wieloletni ,,SENIOR+'' na lata 2015 - 2020 - Klub Senior+ w Ożarowie (2018 - 2025)</t>
  </si>
  <si>
    <t>0</t>
  </si>
  <si>
    <t xml:space="preserve">A.
B.
C.
D. </t>
  </si>
  <si>
    <t>Rozbudowa, nadbudowa oraz przebudowa istniejącego budynku pralni wraz ze zmianą sposobu użytkowania na budynek Środowiskowego Domu Samopomocy w Opatowie – ETAP II (2021-2022)</t>
  </si>
  <si>
    <t>Wykonanie dokumentacji projektowej dotyczącej przebudowy wraz ze zmianą sposobu użytkowania części pomieszczeń  zlokalizowanych na Parterze Budynku C położonego przy ul. Szpitalnej 4 w Opatowie na potrzeby Zakładu Podstawowej Opieki Zdrowotnej (2021-2022)</t>
  </si>
  <si>
    <t>Opracowanie Strategii Rozwoju Powiatu Opatowskiego (2020-2022)</t>
  </si>
  <si>
    <t>Projekt ,,e-Geodezja - cyfrowy zasób geodezyjny powiatów: Sandomierskiego, Opatowskiego i Staszowskiego'' (2018-2022)</t>
  </si>
  <si>
    <t>Wykonanie dokumentacji projektowej dla zadania pn. ,,Rozbudowa budynku wielofunkcyjnego przy ul. Szpitalnej 4 w Opatowie'' (2020-2022)</t>
  </si>
  <si>
    <t>rok budżetowy 2022 (8+9+10+11)</t>
  </si>
  <si>
    <t>Limity wydatków na wieloletnie przedsięwzięcia planowane do poniesienia w 2022 roku</t>
  </si>
  <si>
    <t>Budowa przejścia dla pieszych i zatoki autobusowej w ciągu DP nr 0758T w m. Smugi (okolice przystanku PKS)(2021-2022)</t>
  </si>
  <si>
    <r>
      <rPr>
        <b/>
        <sz val="8"/>
        <rFont val="Arial CE"/>
        <family val="0"/>
      </rPr>
      <t xml:space="preserve">Wykup obligacji komunalnych, </t>
    </r>
    <r>
      <rPr>
        <b/>
        <u val="single"/>
        <sz val="8"/>
        <rFont val="Arial CE"/>
        <family val="0"/>
      </rPr>
      <t>których zbywalność jest ograniczona</t>
    </r>
    <r>
      <rPr>
        <b/>
        <sz val="8"/>
        <rFont val="Arial CE"/>
        <family val="0"/>
      </rPr>
      <t>,</t>
    </r>
    <r>
      <rPr>
        <sz val="8"/>
        <rFont val="Arial"/>
        <family val="2"/>
      </rPr>
      <t xml:space="preserve"> w tym:</t>
    </r>
  </si>
  <si>
    <r>
      <rPr>
        <b/>
        <sz val="8"/>
        <rFont val="Arial CE"/>
        <family val="0"/>
      </rPr>
      <t>Przychody wynikające z rozliczenia</t>
    </r>
    <r>
      <rPr>
        <sz val="8"/>
        <rFont val="Arial"/>
        <family val="2"/>
      </rPr>
      <t xml:space="preserve"> </t>
    </r>
    <r>
      <rPr>
        <b/>
        <sz val="8"/>
        <rFont val="Arial CE"/>
        <family val="0"/>
      </rPr>
      <t>środków określonych w art. 5 ust. 1 pkt 2</t>
    </r>
    <r>
      <rPr>
        <sz val="8"/>
        <rFont val="Arial"/>
        <family val="2"/>
      </rPr>
      <t xml:space="preserve"> u.f.p. i dotacji na realizację programu, projekt lub zadania finansowanego z udziałem tych środków</t>
    </r>
  </si>
  <si>
    <r>
      <rPr>
        <b/>
        <sz val="8"/>
        <rFont val="Arial CE"/>
        <family val="0"/>
      </rPr>
      <t>Przychody z niewykorzystanych środków pieniężnych</t>
    </r>
    <r>
      <rPr>
        <sz val="8"/>
        <rFont val="Arial"/>
        <family val="2"/>
      </rPr>
      <t xml:space="preserve"> na rachunku bieżącym budżetu, wynikających z rozliczenia dochodów i wydatków nimi finansowanych </t>
    </r>
    <r>
      <rPr>
        <b/>
        <sz val="8"/>
        <rFont val="Arial CE"/>
        <family val="0"/>
      </rPr>
      <t>związanych ze szczególnymi zasadami wykonania budżetu</t>
    </r>
    <r>
      <rPr>
        <sz val="8"/>
        <rFont val="Arial"/>
        <family val="2"/>
      </rPr>
      <t xml:space="preserve"> określonymi w odrębnych ustawach</t>
    </r>
  </si>
  <si>
    <r>
      <rPr>
        <b/>
        <sz val="8"/>
        <rFont val="Arial CE"/>
        <family val="0"/>
      </rPr>
      <t>Wolne środki</t>
    </r>
    <r>
      <rPr>
        <sz val="8"/>
        <rFont val="Arial"/>
        <family val="2"/>
      </rPr>
      <t xml:space="preserve"> art. 217 ust. 2 pkt. 6 u.f.p.</t>
    </r>
  </si>
  <si>
    <r>
      <rPr>
        <b/>
        <sz val="8"/>
        <rFont val="Arial CE"/>
        <family val="0"/>
      </rPr>
      <t>Nadwyżka z lat ubiegłych</t>
    </r>
    <r>
      <rPr>
        <sz val="8"/>
        <rFont val="Arial"/>
        <family val="2"/>
      </rPr>
      <t xml:space="preserve"> (pomniejszona o środki, o których mowa w art.. 217 ust. 2 pkt 8 u.f.p.)</t>
    </r>
  </si>
  <si>
    <r>
      <rPr>
        <b/>
        <sz val="8"/>
        <rFont val="Arial CE"/>
        <family val="0"/>
      </rPr>
      <t>Przychody</t>
    </r>
    <r>
      <rPr>
        <sz val="8"/>
        <rFont val="Arial"/>
        <family val="2"/>
      </rPr>
      <t xml:space="preserve"> z tytułu zacjągniętych pożyczek i kredytów oraz wyemitowanych papierów wartościowych </t>
    </r>
    <r>
      <rPr>
        <b/>
        <sz val="8"/>
        <rFont val="Arial CE"/>
        <family val="0"/>
      </rPr>
      <t>na spłatę wcześniej zacjągnietych zobowiązań</t>
    </r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</si>
  <si>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rFont val="Arial"/>
        <family val="2"/>
      </rPr>
      <t>, czyli takie, dla których istnieje płynny rynek wtórny</t>
    </r>
  </si>
  <si>
    <r>
      <rPr>
        <b/>
        <sz val="8"/>
        <rFont val="Arial CE"/>
        <family val="0"/>
      </rPr>
      <t>Papiery wartościowe (obligacje)</t>
    </r>
    <r>
      <rPr>
        <sz val="8"/>
        <rFont val="Arial"/>
        <family val="2"/>
      </rPr>
      <t xml:space="preserve"> </t>
    </r>
    <r>
      <rPr>
        <u val="single"/>
        <sz val="8"/>
        <rFont val="Arial CE"/>
        <family val="0"/>
      </rPr>
      <t xml:space="preserve">których </t>
    </r>
    <r>
      <rPr>
        <b/>
        <u val="single"/>
        <sz val="8"/>
        <rFont val="Arial CE"/>
        <family val="0"/>
      </rPr>
      <t>zbywalność jest ograniczona</t>
    </r>
    <r>
      <rPr>
        <sz val="8"/>
        <rFont val="Arial"/>
        <family val="2"/>
      </rPr>
      <t>, w tym:</t>
    </r>
  </si>
  <si>
    <r>
      <rPr>
        <b/>
        <sz val="8"/>
        <rFont val="Arial CE"/>
        <family val="0"/>
      </rPr>
      <t>Pożyczki</t>
    </r>
    <r>
      <rPr>
        <sz val="8"/>
        <rFont val="Arial"/>
        <family val="2"/>
      </rPr>
      <t xml:space="preserve"> zaciągnięte na rynku krajowym</t>
    </r>
  </si>
  <si>
    <r>
      <rPr>
        <b/>
        <sz val="8"/>
        <rFont val="Arial CE"/>
        <family val="0"/>
      </rPr>
      <t>Kredyty</t>
    </r>
    <r>
      <rPr>
        <sz val="8"/>
        <rFont val="Arial"/>
        <family val="2"/>
      </rPr>
      <t xml:space="preserve"> zaciągnięte na rynku krajowym, w tym:</t>
    </r>
  </si>
  <si>
    <t>Kwota 2022 r.</t>
  </si>
  <si>
    <t>Przychody i rozchody budżetu w 2022 r.</t>
  </si>
  <si>
    <t xml:space="preserve">A. 120 000,00  
B.
C.
D. </t>
  </si>
  <si>
    <t xml:space="preserve">A. 256 000,00
B.
C.
D. </t>
  </si>
  <si>
    <t xml:space="preserve">A. 280 000,00   
B.
C.
D. </t>
  </si>
  <si>
    <t xml:space="preserve">A. 184 000,00
B.
C.
D. </t>
  </si>
  <si>
    <t xml:space="preserve">A.
B.
C. 
D. </t>
  </si>
  <si>
    <t>Opracowanie koncepcji w zakresie zwiększenia efektywności energetycznej budynków w jednostkach organizacyjnych Powiatu Opatowskiego poprzez wdrożenie systemu zarządzania energią</t>
  </si>
  <si>
    <t>Powiatowy Urząd  Pracy w Opatowie</t>
  </si>
  <si>
    <t>Zakup i montaż klimatyzatorów w pomieszczeniach PUP w Opatowie</t>
  </si>
  <si>
    <t>Zakup samochodu do przewozu osób niepełnosprawnych</t>
  </si>
  <si>
    <t>Rozbudowa budynku użytkowego ZS Nr 2 poprzez budowę szybu windowego</t>
  </si>
  <si>
    <t>Przebudowa dachu budynku użytkowego ZS Nr 2 w Opatowie</t>
  </si>
  <si>
    <t>Zespół Szkół Nr 1 w Opatowie</t>
  </si>
  <si>
    <t>Dostosowanie łazienek oraz urządzeń higieniczno - sanitarnych dla osób niepełnosprawnych w budynku dydaktycznym Zespołu Szkół Nr 1 w Opatowie</t>
  </si>
  <si>
    <t>Zakup sprzętu, urządzeń dot. sieci teleinformatycznej oraz wymiana urządzeń podtrzymania zasilania</t>
  </si>
  <si>
    <t>Zakup serwera dla Wydziału Geodezji, Kartografii, Katastru i Gospodarki Mieniem</t>
  </si>
  <si>
    <t>Przebudowa DP nr 0776T w m. Ujazd polegająca na budowie chodnika o dł. 0,155 km; przebudowa DP nr 0711T w m. Jastrzębska Wola polegająca na budowie zatoki autobusowej i chodnika o łącznej dł. ok. 0,160 km</t>
  </si>
  <si>
    <t>Przebudowy dróg powiatowych, polegające na budowie chodników: nr 0703T w m. Sadowie o dł. 0,800 km; nr 0723T ul. Partyzantów w m. Opatów o dł. 0,245 km; nr 0723T ul. Słowackiego w m. Opatów o dł. 0,295 km</t>
  </si>
  <si>
    <t>Przebudowy dróg powiatowych, polegające na budowie chodników: nr 0686T w m. Ciszyca Górna o dł. 0,800 km; nr 0758T w m. Bidziny o dł. 1,240 km; nr 0717T w m. Modliborzyce o dł. 0,430 km</t>
  </si>
  <si>
    <t>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</t>
  </si>
  <si>
    <t>Przebudowa DP nr 0730T Kolonia Okalina - Karwów - Dzierążnia - Malice Kościelne - Męczennice - Pielaszów - Nowy Daromin - Daromin w m. Malice Kościelne w km 6+560 - 6+660 oraz przebudowa obiektu mostowego o nr ewid. (JNI): 30000625 w km 6+610</t>
  </si>
  <si>
    <t>Zakup koparko - ładowarki</t>
  </si>
  <si>
    <t>Zakup piaskarki</t>
  </si>
  <si>
    <t>rok budżetowy 2022 (7+8+9+10)</t>
  </si>
  <si>
    <t>Zadania inwestycyjne roczne w 2022 r.</t>
  </si>
  <si>
    <t>Modernizacja tarasu przy Podziemnej  Trasie Turystycznej w Opatowie (2021 -2022)</t>
  </si>
  <si>
    <t>Dochody budżetu powiatu na 2022 rok</t>
  </si>
  <si>
    <t>Wydatki budżetu powiatu na 2022 rok</t>
  </si>
  <si>
    <t>Specjalny Ośrodek Szkolno – Wychowawczy w Dębnie</t>
  </si>
  <si>
    <t>700</t>
  </si>
  <si>
    <t>Zakup samochodu do przewozu osób niepełnosprawnych dla WTZ przy DPS w Sobowie</t>
  </si>
  <si>
    <t>Wykonanie dokumentacji projektowej dla zadania pn. ,,Przebudowa DP nr 0708T w m. Wszachów polegająca na jej poszerzeniu na odc. ok. 1,300 km''</t>
  </si>
  <si>
    <t>161 787,00</t>
  </si>
  <si>
    <t>854</t>
  </si>
  <si>
    <t>Edukacyjna opieka wychowawcza</t>
  </si>
  <si>
    <t>85403</t>
  </si>
  <si>
    <t>Specjalne ośrodki szkolno-wychowawcze</t>
  </si>
  <si>
    <t xml:space="preserve">A. 7 805,00
B.
C.
D. </t>
  </si>
  <si>
    <t>Dom Pomocy Społecznej w Zochcinku</t>
  </si>
  <si>
    <t>801</t>
  </si>
  <si>
    <t/>
  </si>
  <si>
    <t>Oświata i wychowanie</t>
  </si>
  <si>
    <t>przed zmianą</t>
  </si>
  <si>
    <t>zmniejszenie</t>
  </si>
  <si>
    <t>zwiększenie</t>
  </si>
  <si>
    <t>po zmianach</t>
  </si>
  <si>
    <t>80120</t>
  </si>
  <si>
    <t>Licea ogólnokształcące</t>
  </si>
  <si>
    <t>Wydatki razem:</t>
  </si>
  <si>
    <t>26.</t>
  </si>
  <si>
    <t>27.</t>
  </si>
  <si>
    <t>28.</t>
  </si>
  <si>
    <t>29.</t>
  </si>
  <si>
    <t>30.</t>
  </si>
  <si>
    <t>31.</t>
  </si>
  <si>
    <t>32.</t>
  </si>
  <si>
    <t>Wykonanie dokumentacji projektowej dla zadania pn.„Budowa przejścia dla pieszych i zatoki autobusowej w ciągu drogi powiatowej nr 0711T w m. Jastrzębska Wola”</t>
  </si>
  <si>
    <t>Wykonanie dokumentacji projektowej dla zadania pn. „Budowa przejścia dla pieszych w ciągu drogi powiatowej nr 0776T w m. Ujazd</t>
  </si>
  <si>
    <t xml:space="preserve">Wykonanie dokumentacji projektowej dla zadania pn. „Przebudowa przejścia dla pieszych w ciągu drogi powiatowej nr 0716T w m. Baćkowice” </t>
  </si>
  <si>
    <t>Wykonanie dokumentacji projektowej dla zadania pn. „Przebudowa przejścia dla pieszych na skrzyżowaniu dróg powiatowych nr 0720T i 0725T w m. Włostów”</t>
  </si>
  <si>
    <t xml:space="preserve">Wykonanie dokumentacji projektowej dla zadania pn. „Budowa przejścia dla pieszych w ciągu DP 0717T z drogami gminnymi w m. Modliborzyce” </t>
  </si>
  <si>
    <t>Wykonanie dokumentacji projektowej dla zadania pn. „Przebudowa przejść dla pieszych na skrzyżowaniu drogi powiatowej nr 0720T i 0722T w m. Mydłów”</t>
  </si>
  <si>
    <t>Wykonanie dokumentacji projektowej dla zadania pn. „Budowa przejścia dla pieszych w km 0+016 w ciągu DP nr 0685T w m. Jakubowice”</t>
  </si>
  <si>
    <t>Wykonanie dokumentacji projektowej dla zadania pn. „Budowa przejścia dla pieszych w km 0+216 w ciągu DP nr 0685T w m. Jakubowice”</t>
  </si>
  <si>
    <t>Wykonanie dokumentacji projektowej dla zadania pn. „Budowa przejścia dla pieszych na wysokości ośrodka zdrowia NFZ w ciągu drogi powiatowej nr 0703T m. Sadowie”</t>
  </si>
  <si>
    <t xml:space="preserve">Wykonanie dokumentacji projektowej dla zadania pn. „Budowa przejścia dla pieszych na wysokości szkoły podstawowej w ciągu drogi powiatowej nr 0703T m. Sadowie” </t>
  </si>
  <si>
    <t>Dom Pomocy Społecznej w Czachowie</t>
  </si>
  <si>
    <t xml:space="preserve">Wykonanie dokumentacji projektowej dla zadania pn. „Budowa przejścia dla pieszych w ciągu drogi powiatowej nr 0686T w m. Ciszyca Górna” </t>
  </si>
  <si>
    <t xml:space="preserve">Wykonanie dokumentacji projektowej dla zadania pn. „Budowa przejść dla pieszych na skrzyżowaniu dróg powiatowych nr 0686T i 0763T w m. Ciszyca Górna” </t>
  </si>
  <si>
    <t>33.</t>
  </si>
  <si>
    <t>34.</t>
  </si>
  <si>
    <t>Ogółem:</t>
  </si>
  <si>
    <t>Zakup i montaż altany z drewna na potrzeby wypoczynku niepełnosprawnych mieszkańców</t>
  </si>
  <si>
    <t xml:space="preserve">A. 62 208,00    
B.
C.
D. </t>
  </si>
  <si>
    <t>Projekt ,,Poprawa dostępności usług dla osób ze szczególnymi potrzebami w tym osób z niepełnosprawnościami w Starostwie Powiatowym w Opatowie''</t>
  </si>
  <si>
    <t>Przebudowa pomieszczeń Działu Rehabilitacji na poziomie 0 w Bloku A Szpitala Św. Leona (2021-2023)</t>
  </si>
  <si>
    <t>Przebudowa układu pomieszczeń budynku Starostwa Powiatowego w Opatowie oraz dostosowanie budynku do przepisów przeciwpożarowych (2020-2022)</t>
  </si>
  <si>
    <t>80102</t>
  </si>
  <si>
    <t>Szkoły podstawowe specjalne</t>
  </si>
  <si>
    <t>80134</t>
  </si>
  <si>
    <t>Szkoły zawodowe specjalne</t>
  </si>
  <si>
    <t>35.</t>
  </si>
  <si>
    <t>Specjalny Ośrodek Szkolno - Wychowawczy - Centrum Autyzmu i Całościowych Zaburzeń Rozwojowych w Niemienicach</t>
  </si>
  <si>
    <t>Program kompleksowego wsparcia dla rodzin ,,Za życiem'' (2022-2026)</t>
  </si>
  <si>
    <t xml:space="preserve">A. 188 100,00     
B.
C.
D. </t>
  </si>
  <si>
    <t>Opracowanie dokumentacji projektowej dla zadania ,,Dokończenie budowy w Szpitalu św. Leona w Opatowie bud. A wraz z dostosowaniem budynku do przepisów przeciwpożarowych'' (2020-2022)</t>
  </si>
  <si>
    <t>Budowa Świętokrzyskiego Centrum Przedsiębiorczości Rolniczej (2020-2024)</t>
  </si>
  <si>
    <t xml:space="preserve">A. 159 937,00   
B.
C.
D. </t>
  </si>
  <si>
    <t>Modernizacja ewidencji gruntów i budynków dla obrębów Kornacice i Lipowa gm. Opatów w ramach projektu ,,Polska Cyfrowa'' (2022-2023)</t>
  </si>
  <si>
    <t xml:space="preserve">A. 1 042 119
B.
C. 
D. </t>
  </si>
  <si>
    <t xml:space="preserve">A. 719 563
B.
C. 
D. </t>
  </si>
  <si>
    <t>Zakup działki Nr 82/1 na potrzeby obsługi i zimowego utrzymania mostu i chodnika w miejscowości Malice Kościelne</t>
  </si>
  <si>
    <t>80195</t>
  </si>
  <si>
    <t>Pozostała działalność</t>
  </si>
  <si>
    <t>36.</t>
  </si>
  <si>
    <t>Zespół Szkół w Ożarowie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</si>
  <si>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</si>
  <si>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</si>
  <si>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</si>
  <si>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</si>
  <si>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</si>
  <si>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</si>
  <si>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</si>
  <si>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</si>
  <si>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</si>
  <si>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2022 r.</t>
  </si>
  <si>
    <t>Dotacje ogółem</t>
  </si>
  <si>
    <t>w  złotych</t>
  </si>
  <si>
    <t>Zakup samochodu do przewozu osób niepełnosprawnych dla WTZ Nr 2 przy DPS w Zochcinku</t>
  </si>
  <si>
    <t xml:space="preserve">A. 109 875      
B.
C.
D. </t>
  </si>
  <si>
    <t xml:space="preserve">A. 150 000      
B.
C.
D. </t>
  </si>
  <si>
    <t xml:space="preserve">A. 111 790     
B. 
C.
D. </t>
  </si>
  <si>
    <t xml:space="preserve">A. 120 000     
B. 
C.
D. </t>
  </si>
  <si>
    <t xml:space="preserve">A. 120 000      
B. 
C.
D. </t>
  </si>
  <si>
    <t>02002</t>
  </si>
  <si>
    <t>Zakup samochodu służbowego dla Wydziału Rolnictwa i Ochrony Środowiska na potrzeby realizacji zadań związanych ze sprawowaniem nadzoru nad lasami niestanowiącymi własności Skarbu Państwa</t>
  </si>
  <si>
    <t>Wykonanie wirtualnej strzelnicy przy ZS Nr 1 w Opatowie</t>
  </si>
  <si>
    <t>Wykonanie instalacji oświetlenia ewakuacyjnego w budynku ZS w Ożarowie</t>
  </si>
  <si>
    <t>754</t>
  </si>
  <si>
    <t>Bezpieczeństwo publiczne i ochrona przeciwpożarowa</t>
  </si>
  <si>
    <t>75411</t>
  </si>
  <si>
    <t>Komendy powiatowe Państwowej Straży Pożarnej</t>
  </si>
  <si>
    <t>2110</t>
  </si>
  <si>
    <t>Dotacja celowa otrzymana z budżetu państwa na zadania bieżące z zakresu administracji rządowej oraz inne zadania zlecone ustawami realizowane przez powiat</t>
  </si>
  <si>
    <t>146 487,00</t>
  </si>
  <si>
    <t>0970</t>
  </si>
  <si>
    <t>Wpływy z różnych dochodów</t>
  </si>
  <si>
    <t>80146</t>
  </si>
  <si>
    <t>Dokształcanie i doskonalenie nauczycieli</t>
  </si>
  <si>
    <t>851</t>
  </si>
  <si>
    <t>Ochrona zdrowia</t>
  </si>
  <si>
    <t>85195</t>
  </si>
  <si>
    <t>37.</t>
  </si>
  <si>
    <t>38.</t>
  </si>
  <si>
    <t>39.</t>
  </si>
  <si>
    <t>Program wieloletni ,,SENIOR+'' na lata 2015 - 2020 - Dzienny Dom Senior+ w Stodołach - Koloniach - trwałość projektu (2022 - 2024)</t>
  </si>
  <si>
    <t>Dochody i wydatki związane z realizacją zadań z zakresu administracji rządowej i innych zadań zleconych odrębnymi ustawami w 2022 r.</t>
  </si>
  <si>
    <t xml:space="preserve">Wykonanie dokumentacji projektowej dla zadania pn. „Przebudowa DP nr 1545T Baćkowice - Baranówek - Iwaniska, polegająca na budowie chodnika w miejscowości Baranówek o dł. ok. 1,650 km” </t>
  </si>
  <si>
    <t>Budowa altany</t>
  </si>
  <si>
    <t>Przejęcie części działki Nr 1987/4 na rzecz Powiatu Opatowskiego z przeznaczeniem na realizację celu publicznego - ciąg pieszy</t>
  </si>
  <si>
    <t>Zagospodarowanie terenu przy Promenadzie w Opatowie (2022 -2023)</t>
  </si>
  <si>
    <t>700           900</t>
  </si>
  <si>
    <t>70005            90019</t>
  </si>
  <si>
    <t>wydatki majątkowe rozdz. 70005</t>
  </si>
  <si>
    <t>wydatki majątkowe rozdz. 90019</t>
  </si>
  <si>
    <t>Projekt ,,Termomodernizacja budynków użyteczności publicznej na terenie Powiatu Opatowskiego'' (2020-2023)</t>
  </si>
  <si>
    <t>40.</t>
  </si>
  <si>
    <t>41.</t>
  </si>
  <si>
    <t>42.</t>
  </si>
  <si>
    <t>40 000,00</t>
  </si>
  <si>
    <t>5 452 732,00</t>
  </si>
  <si>
    <t>5 412 732,00</t>
  </si>
  <si>
    <t>758</t>
  </si>
  <si>
    <t>Różne rozliczenia</t>
  </si>
  <si>
    <t>53 390 452,00</t>
  </si>
  <si>
    <t>75814</t>
  </si>
  <si>
    <t>Różne rozliczenia finansowe</t>
  </si>
  <si>
    <t>174 264,00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</si>
  <si>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</si>
  <si>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</si>
  <si>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14 128,00</t>
  </si>
  <si>
    <t>565 705,00</t>
  </si>
  <si>
    <t>26 794 336,00</t>
  </si>
  <si>
    <t>10 000,00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</si>
  <si>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</si>
  <si>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</si>
  <si>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</si>
  <si>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</si>
  <si>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112 056 899,50</t>
  </si>
  <si>
    <t>Gospodarka mieszkaniowa</t>
  </si>
  <si>
    <t>70005</t>
  </si>
  <si>
    <t>Gospodarka gruntami i nieruchomościami</t>
  </si>
  <si>
    <t>5 415 352,00</t>
  </si>
  <si>
    <t>2 190 528,00</t>
  </si>
  <si>
    <t>117 472 251,50</t>
  </si>
  <si>
    <t>2 352 315,00</t>
  </si>
  <si>
    <t>600</t>
  </si>
  <si>
    <t>Transport i łączność</t>
  </si>
  <si>
    <t>60014</t>
  </si>
  <si>
    <t>Drogi publiczne powiatowe</t>
  </si>
  <si>
    <t>020</t>
  </si>
  <si>
    <t>Wykonanie popiersi Jana Piwnika "Ponurego" z postumentem</t>
  </si>
  <si>
    <t>43.</t>
  </si>
  <si>
    <t>2 606 991,00</t>
  </si>
  <si>
    <t>18 000,00</t>
  </si>
  <si>
    <t>2 624 991,00</t>
  </si>
  <si>
    <t>439 021,00</t>
  </si>
  <si>
    <t>457 021,00</t>
  </si>
  <si>
    <t>0950</t>
  </si>
  <si>
    <t>Wpływy z tytułu kar i odszkodowań wynikających z umów</t>
  </si>
  <si>
    <t>226 200,00</t>
  </si>
  <si>
    <t>14 000,00</t>
  </si>
  <si>
    <t>240 200,00</t>
  </si>
  <si>
    <t>0550</t>
  </si>
  <si>
    <t>Wpływy z opłat z tytułu użytkowania wieczystego nieruchomości</t>
  </si>
  <si>
    <t>140 000,00</t>
  </si>
  <si>
    <t>154 000,00</t>
  </si>
  <si>
    <t>-130,00</t>
  </si>
  <si>
    <t>5 452 602,00</t>
  </si>
  <si>
    <t>5 412 602,00</t>
  </si>
  <si>
    <t>756</t>
  </si>
  <si>
    <t>Dochody od osób prawnych, od osób fizycznych i od innych jednostek nieposiadających osobowości prawnej oraz wydatki związane z ich poborem</t>
  </si>
  <si>
    <t>9 718 486,00</t>
  </si>
  <si>
    <t>82 000,00</t>
  </si>
  <si>
    <t>9 800 486,00</t>
  </si>
  <si>
    <t>75618</t>
  </si>
  <si>
    <t>Wpływy z innych opłat stanowiących dochody jednostek samorządu terytorialnego na podstawie ustaw</t>
  </si>
  <si>
    <t>1 393 899,00</t>
  </si>
  <si>
    <t>1 475 899,00</t>
  </si>
  <si>
    <t>0490</t>
  </si>
  <si>
    <t>Wpływy z innych lokalnych opłat pobieranych przez jednostki samorządu terytorialnego na podstawie odrębnych ustaw</t>
  </si>
  <si>
    <t>187 199,00</t>
  </si>
  <si>
    <t>197 199,00</t>
  </si>
  <si>
    <t>0570</t>
  </si>
  <si>
    <t>Wpływy z tytułu grzywien, mandatów i innych kar pieniężnych od osób fizycznych</t>
  </si>
  <si>
    <t>32 000,00</t>
  </si>
  <si>
    <t>0650</t>
  </si>
  <si>
    <t>Wpływy z opłat za wydanie prawa jazdy</t>
  </si>
  <si>
    <t>110 000,00</t>
  </si>
  <si>
    <t>150 000,00</t>
  </si>
  <si>
    <t>957 885,00</t>
  </si>
  <si>
    <t>54 348 337,00</t>
  </si>
  <si>
    <t>1 132 149,00</t>
  </si>
  <si>
    <t>0920</t>
  </si>
  <si>
    <t>Wpływy z pozostałych odsetek</t>
  </si>
  <si>
    <t>160 136,00</t>
  </si>
  <si>
    <t>954 000,00</t>
  </si>
  <si>
    <t>1 114 136,00</t>
  </si>
  <si>
    <t>3 885,00</t>
  </si>
  <si>
    <t>18 013,00</t>
  </si>
  <si>
    <t>26 322,00</t>
  </si>
  <si>
    <t>592 027,00</t>
  </si>
  <si>
    <t>80116</t>
  </si>
  <si>
    <t>Szkoły policealne</t>
  </si>
  <si>
    <t>19 842,00</t>
  </si>
  <si>
    <t>2910</t>
  </si>
  <si>
    <t>Wpływy ze zwrotów dotacji oraz płatności wykorzystanych niezgodnie z przeznaczeniem lub wykorzystanych z naruszeniem procedur, o których mowa w art. 184 ustawy, pobranych nienależnie lub w nadmiernej wysokości</t>
  </si>
  <si>
    <t>65 441,00</t>
  </si>
  <si>
    <t>6 480,00</t>
  </si>
  <si>
    <t>71 921,00</t>
  </si>
  <si>
    <t>28 656,00</t>
  </si>
  <si>
    <t>26 822 992,00</t>
  </si>
  <si>
    <t>85203</t>
  </si>
  <si>
    <t>Ośrodki wsparcia</t>
  </si>
  <si>
    <t>1 307 280,00</t>
  </si>
  <si>
    <t>1 335 936,00</t>
  </si>
  <si>
    <t>143 280,00</t>
  </si>
  <si>
    <t>171 936,00</t>
  </si>
  <si>
    <t>853</t>
  </si>
  <si>
    <t>Pozostałe zadania w zakresie polityki społecznej</t>
  </si>
  <si>
    <t>1 717 663,50</t>
  </si>
  <si>
    <t>64 490,00</t>
  </si>
  <si>
    <t>1 782 153,50</t>
  </si>
  <si>
    <t>85333</t>
  </si>
  <si>
    <t>Powiatowe urzędy pracy</t>
  </si>
  <si>
    <t>574 630,00</t>
  </si>
  <si>
    <t>639 120,00</t>
  </si>
  <si>
    <t>2690</t>
  </si>
  <si>
    <t>Środki z Funduszu Pracy otrzymane na realizację zadań wynikających z odrębnych ustaw</t>
  </si>
  <si>
    <t>571 990,00</t>
  </si>
  <si>
    <t>636 480,00</t>
  </si>
  <si>
    <t>259 875,00</t>
  </si>
  <si>
    <t>122 450,00</t>
  </si>
  <si>
    <t>382 325,00</t>
  </si>
  <si>
    <t>272 450,00</t>
  </si>
  <si>
    <t>6420</t>
  </si>
  <si>
    <t>Dotacja celowa otrzymana z budżetu państwa na inwestycje i zakupy inwestycyjne realizowane przez powiat na podstawie porozumień z organami administracji rządowej</t>
  </si>
  <si>
    <t>5 537 802,00</t>
  </si>
  <si>
    <t>60078</t>
  </si>
  <si>
    <t>Usuwanie skutków klęsk żywiołowych</t>
  </si>
  <si>
    <t>750</t>
  </si>
  <si>
    <t>Administracja publiczna</t>
  </si>
  <si>
    <t>75020</t>
  </si>
  <si>
    <t>Starostwa powiatowe</t>
  </si>
  <si>
    <t>757</t>
  </si>
  <si>
    <t>Obsługa długu publicznego</t>
  </si>
  <si>
    <t>75704</t>
  </si>
  <si>
    <t>Rozliczenia z tytułu poręczeń i gwarancji udzielonych przez Skarb Państwa lub jednostkę samorządu terytorialnego</t>
  </si>
  <si>
    <t>80105</t>
  </si>
  <si>
    <t>Przedszkola specjalne</t>
  </si>
  <si>
    <t>855</t>
  </si>
  <si>
    <t>Rodzina</t>
  </si>
  <si>
    <t>85510</t>
  </si>
  <si>
    <t>Działalność placówek opiekuńczo-wychowawczych</t>
  </si>
  <si>
    <t>Objęcie udziałów Szpital św. Leona w Opatowie</t>
  </si>
  <si>
    <t>831 142,00</t>
  </si>
  <si>
    <t>2 000,00</t>
  </si>
  <si>
    <t>833 142,00</t>
  </si>
  <si>
    <t>0690</t>
  </si>
  <si>
    <t>Wpływy z różnych opłat</t>
  </si>
  <si>
    <t>1 193 353,00</t>
  </si>
  <si>
    <t>113 250 122,50</t>
  </si>
  <si>
    <t>1 315 803,00</t>
  </si>
  <si>
    <t>118 787 924,50</t>
  </si>
  <si>
    <t xml:space="preserve">A. 122 450      
B.
C.
D. </t>
  </si>
  <si>
    <t>Przebudowa, zmiana sposobu użytkowania i termomodernizacja budynku w Ciszycy Górnej z przeznaczeniem na prowadzenie placówki opiekuńczo - wychowawczej typu specjalistyczno - terapeutycznego (2021 - 2024)</t>
  </si>
  <si>
    <t>Załącznik Nr 1                                                                                                          do uchwały Rady Powiatu w Opatowie Nr LXVIII.83.2022                                                                           z dnia 14 września 2022 r.</t>
  </si>
  <si>
    <t xml:space="preserve">                          Załącznik Nr 2                                                                                                      do uchwały Rady Powiatu w Opatowie Nr LXVIII.83.2022                                                z dnia 14 września 2022 r.</t>
  </si>
  <si>
    <t xml:space="preserve">Załącznik Nr 3                                                                                                       do uchwały Rady Powiatu w Opatowie Nr LXVIII.83.2022                                                 z dnia 14 września 2022 r.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</si>
</sst>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_-* #,##0.0\ _z_ł_-;\-* #,##0.0\ _z_ł_-;_-* &quot;-&quot;\ _z_ł_-;_-@_-"/>
    <numFmt numFmtId="172" formatCode="_-* #,##0.00\ _z_ł_-;\-* #,##0.00\ _z_ł_-;_-* &quot;-&quot;\ _z_ł_-;_-@_-"/>
  </numFmts>
  <fonts count="9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Arial CE"/>
      <family val="2"/>
    </font>
    <font>
      <b/>
      <sz val="6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7"/>
      <name val="Calibri"/>
      <family val="2"/>
    </font>
    <font>
      <b/>
      <sz val="12"/>
      <name val="Arial CE"/>
      <family val="2"/>
    </font>
    <font>
      <sz val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u val="single"/>
      <sz val="8"/>
      <name val="Arial CE"/>
      <family val="0"/>
    </font>
    <font>
      <b/>
      <u val="single"/>
      <sz val="8"/>
      <name val="Arial CE"/>
      <family val="0"/>
    </font>
    <font>
      <sz val="10"/>
      <name val="Times New Roman CE"/>
      <family val="1"/>
    </font>
    <font>
      <i/>
      <sz val="8"/>
      <name val="Arial CE"/>
      <family val="0"/>
    </font>
    <font>
      <b/>
      <sz val="10"/>
      <name val="Arial CE"/>
      <family val="0"/>
    </font>
    <font>
      <sz val="7"/>
      <color indexed="8"/>
      <name val="Arial"/>
      <family val="2"/>
    </font>
    <font>
      <sz val="5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0"/>
      <name val="Calibri"/>
      <family val="2"/>
    </font>
    <font>
      <sz val="10"/>
      <color indexed="53"/>
      <name val="Calibri"/>
      <family val="2"/>
    </font>
    <font>
      <b/>
      <sz val="8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sz val="5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6"/>
      <color indexed="8"/>
      <name val="Arial"/>
      <family val="2"/>
    </font>
    <font>
      <b/>
      <sz val="5"/>
      <color indexed="8"/>
      <name val="Arial"/>
      <family val="2"/>
    </font>
    <font>
      <b/>
      <sz val="5"/>
      <color indexed="8"/>
      <name val="Tahoma"/>
      <family val="2"/>
    </font>
    <font>
      <b/>
      <sz val="11"/>
      <name val="Calibri"/>
      <family val="2"/>
    </font>
    <font>
      <sz val="7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Calibri"/>
      <family val="2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b/>
      <sz val="5"/>
      <color rgb="FF000000"/>
      <name val="Arial"/>
      <family val="2"/>
    </font>
    <font>
      <b/>
      <sz val="5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8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80" fillId="27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86" fillId="32" borderId="0" applyNumberFormat="0" applyBorder="0" applyAlignment="0" applyProtection="0"/>
  </cellStyleXfs>
  <cellXfs count="22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49" fontId="6" fillId="33" borderId="0" xfId="5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0" fontId="4" fillId="0" borderId="0" xfId="51" applyAlignment="1">
      <alignment vertical="center"/>
      <protection/>
    </xf>
    <xf numFmtId="0" fontId="11" fillId="35" borderId="11" xfId="51" applyFont="1" applyFill="1" applyBorder="1" applyAlignment="1">
      <alignment horizontal="center" vertical="center"/>
      <protection/>
    </xf>
    <xf numFmtId="0" fontId="4" fillId="0" borderId="0" xfId="51">
      <alignment/>
      <protection/>
    </xf>
    <xf numFmtId="0" fontId="87" fillId="0" borderId="0" xfId="51" applyFont="1">
      <alignment/>
      <protection/>
    </xf>
    <xf numFmtId="49" fontId="17" fillId="35" borderId="11" xfId="51" applyNumberFormat="1" applyFont="1" applyFill="1" applyBorder="1" applyAlignment="1">
      <alignment horizontal="center" vertical="center" wrapText="1"/>
      <protection/>
    </xf>
    <xf numFmtId="165" fontId="8" fillId="35" borderId="11" xfId="51" applyNumberFormat="1" applyFont="1" applyFill="1" applyBorder="1" applyAlignment="1">
      <alignment horizontal="center" vertical="center" wrapText="1"/>
      <protection/>
    </xf>
    <xf numFmtId="0" fontId="18" fillId="35" borderId="11" xfId="51" applyFont="1" applyFill="1" applyBorder="1" applyAlignment="1">
      <alignment vertical="center" wrapText="1"/>
      <protection/>
    </xf>
    <xf numFmtId="0" fontId="8" fillId="35" borderId="11" xfId="51" applyFont="1" applyFill="1" applyBorder="1" applyAlignment="1">
      <alignment horizontal="center" vertical="center" wrapText="1"/>
      <protection/>
    </xf>
    <xf numFmtId="49" fontId="19" fillId="35" borderId="11" xfId="51" applyNumberFormat="1" applyFont="1" applyFill="1" applyBorder="1" applyAlignment="1">
      <alignment vertical="center" wrapText="1"/>
      <protection/>
    </xf>
    <xf numFmtId="165" fontId="19" fillId="35" borderId="11" xfId="51" applyNumberFormat="1" applyFont="1" applyFill="1" applyBorder="1" applyAlignment="1">
      <alignment horizontal="center" vertical="center" wrapText="1"/>
      <protection/>
    </xf>
    <xf numFmtId="0" fontId="6" fillId="35" borderId="11" xfId="51" applyFont="1" applyFill="1" applyBorder="1" applyAlignment="1">
      <alignment vertical="center" wrapText="1"/>
      <protection/>
    </xf>
    <xf numFmtId="0" fontId="6" fillId="35" borderId="11" xfId="51" applyFont="1" applyFill="1" applyBorder="1" applyAlignment="1">
      <alignment horizontal="center" vertical="center" wrapText="1"/>
      <protection/>
    </xf>
    <xf numFmtId="0" fontId="11" fillId="35" borderId="11" xfId="51" applyFont="1" applyFill="1" applyBorder="1" applyAlignment="1">
      <alignment vertical="center" wrapText="1"/>
      <protection/>
    </xf>
    <xf numFmtId="0" fontId="19" fillId="35" borderId="11" xfId="51" applyFont="1" applyFill="1" applyBorder="1" applyAlignment="1">
      <alignment vertical="center" wrapText="1"/>
      <protection/>
    </xf>
    <xf numFmtId="0" fontId="19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6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35" borderId="11" xfId="51" applyFont="1" applyFill="1" applyBorder="1" applyAlignment="1">
      <alignment horizontal="center" vertical="center" wrapText="1"/>
      <protection/>
    </xf>
    <xf numFmtId="0" fontId="21" fillId="0" borderId="11" xfId="51" applyFont="1" applyBorder="1" applyAlignment="1">
      <alignment horizontal="center" vertical="center"/>
      <protection/>
    </xf>
    <xf numFmtId="0" fontId="11" fillId="0" borderId="11" xfId="51" applyFont="1" applyBorder="1" applyAlignment="1">
      <alignment vertical="center" wrapText="1"/>
      <protection/>
    </xf>
    <xf numFmtId="0" fontId="11" fillId="0" borderId="11" xfId="51" applyFont="1" applyBorder="1" applyAlignment="1">
      <alignment horizontal="left" vertical="center"/>
      <protection/>
    </xf>
    <xf numFmtId="0" fontId="10" fillId="0" borderId="11" xfId="51" applyFont="1" applyBorder="1" applyAlignment="1">
      <alignment vertical="center"/>
      <protection/>
    </xf>
    <xf numFmtId="49" fontId="11" fillId="0" borderId="11" xfId="51" applyNumberFormat="1" applyFont="1" applyBorder="1" applyAlignment="1">
      <alignment horizontal="left" vertical="center"/>
      <protection/>
    </xf>
    <xf numFmtId="0" fontId="22" fillId="0" borderId="11" xfId="51" applyFont="1" applyBorder="1" applyAlignment="1">
      <alignment horizontal="center" vertical="center"/>
      <protection/>
    </xf>
    <xf numFmtId="0" fontId="11" fillId="0" borderId="11" xfId="51" applyFont="1" applyBorder="1" applyAlignment="1">
      <alignment vertical="center" wrapText="1"/>
      <protection/>
    </xf>
    <xf numFmtId="0" fontId="11" fillId="0" borderId="11" xfId="51" applyFont="1" applyBorder="1" applyAlignment="1">
      <alignment vertical="center"/>
      <protection/>
    </xf>
    <xf numFmtId="0" fontId="21" fillId="0" borderId="11" xfId="51" applyFont="1" applyBorder="1" applyAlignment="1">
      <alignment horizontal="center" vertical="center"/>
      <protection/>
    </xf>
    <xf numFmtId="49" fontId="11" fillId="0" borderId="11" xfId="51" applyNumberFormat="1" applyFont="1" applyBorder="1" applyAlignment="1">
      <alignment horizontal="left" vertical="center"/>
      <protection/>
    </xf>
    <xf numFmtId="0" fontId="22" fillId="0" borderId="11" xfId="51" applyFont="1" applyBorder="1" applyAlignment="1">
      <alignment horizontal="center" vertical="center" wrapText="1"/>
      <protection/>
    </xf>
    <xf numFmtId="49" fontId="11" fillId="0" borderId="11" xfId="51" applyNumberFormat="1" applyFont="1" applyBorder="1" applyAlignment="1">
      <alignment horizontal="left" vertical="center" wrapText="1"/>
      <protection/>
    </xf>
    <xf numFmtId="0" fontId="21" fillId="0" borderId="11" xfId="51" applyFont="1" applyBorder="1" applyAlignment="1">
      <alignment horizontal="center" vertical="center" wrapText="1"/>
      <protection/>
    </xf>
    <xf numFmtId="0" fontId="11" fillId="35" borderId="11" xfId="51" applyFont="1" applyFill="1" applyBorder="1" applyAlignment="1">
      <alignment vertical="center"/>
      <protection/>
    </xf>
    <xf numFmtId="0" fontId="25" fillId="0" borderId="0" xfId="51" applyFont="1">
      <alignment/>
      <protection/>
    </xf>
    <xf numFmtId="0" fontId="26" fillId="35" borderId="0" xfId="51" applyFont="1" applyFill="1" applyAlignment="1">
      <alignment horizontal="right" vertical="top"/>
      <protection/>
    </xf>
    <xf numFmtId="0" fontId="27" fillId="35" borderId="0" xfId="51" applyFont="1" applyFill="1" applyAlignment="1">
      <alignment horizontal="left" vertical="center"/>
      <protection/>
    </xf>
    <xf numFmtId="0" fontId="4" fillId="0" borderId="0" xfId="51" applyFont="1" applyAlignment="1">
      <alignment vertical="center"/>
      <protection/>
    </xf>
    <xf numFmtId="164" fontId="4" fillId="0" borderId="0" xfId="51" applyNumberFormat="1" applyFont="1" applyAlignment="1">
      <alignment vertical="center"/>
      <protection/>
    </xf>
    <xf numFmtId="164" fontId="11" fillId="0" borderId="0" xfId="51" applyNumberFormat="1" applyFont="1" applyAlignment="1">
      <alignment vertical="center"/>
      <protection/>
    </xf>
    <xf numFmtId="0" fontId="8" fillId="35" borderId="11" xfId="51" applyFont="1" applyFill="1" applyBorder="1" applyAlignment="1">
      <alignment horizontal="center" vertical="center"/>
      <protection/>
    </xf>
    <xf numFmtId="164" fontId="8" fillId="35" borderId="11" xfId="51" applyNumberFormat="1" applyFont="1" applyFill="1" applyBorder="1" applyAlignment="1">
      <alignment vertical="center"/>
      <protection/>
    </xf>
    <xf numFmtId="164" fontId="20" fillId="35" borderId="11" xfId="51" applyNumberFormat="1" applyFont="1" applyFill="1" applyBorder="1" applyAlignment="1">
      <alignment horizontal="left" vertical="center" wrapText="1"/>
      <protection/>
    </xf>
    <xf numFmtId="164" fontId="20" fillId="35" borderId="11" xfId="51" applyNumberFormat="1" applyFont="1" applyFill="1" applyBorder="1" applyAlignment="1">
      <alignment vertical="center" wrapText="1"/>
      <protection/>
    </xf>
    <xf numFmtId="0" fontId="20" fillId="35" borderId="11" xfId="51" applyFont="1" applyFill="1" applyBorder="1" applyAlignment="1">
      <alignment vertical="center" wrapText="1"/>
      <protection/>
    </xf>
    <xf numFmtId="164" fontId="20" fillId="35" borderId="11" xfId="51" applyNumberFormat="1" applyFont="1" applyFill="1" applyBorder="1" applyAlignment="1">
      <alignment vertical="center"/>
      <protection/>
    </xf>
    <xf numFmtId="0" fontId="12" fillId="35" borderId="11" xfId="51" applyFont="1" applyFill="1" applyBorder="1" applyAlignment="1">
      <alignment horizontal="center" vertical="center"/>
      <protection/>
    </xf>
    <xf numFmtId="0" fontId="4" fillId="35" borderId="0" xfId="51" applyFill="1">
      <alignment/>
      <protection/>
    </xf>
    <xf numFmtId="0" fontId="4" fillId="35" borderId="0" xfId="51" applyFill="1" applyAlignment="1">
      <alignment vertical="center"/>
      <protection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3" fontId="11" fillId="35" borderId="0" xfId="51" applyNumberFormat="1" applyFont="1" applyFill="1" applyAlignment="1">
      <alignment vertical="center" wrapText="1"/>
      <protection/>
    </xf>
    <xf numFmtId="165" fontId="11" fillId="35" borderId="0" xfId="51" applyNumberFormat="1" applyFont="1" applyFill="1" applyAlignment="1">
      <alignment vertical="center" wrapText="1"/>
      <protection/>
    </xf>
    <xf numFmtId="0" fontId="6" fillId="35" borderId="12" xfId="51" applyFont="1" applyFill="1" applyBorder="1" applyAlignment="1">
      <alignment horizontal="center" vertical="center" wrapText="1"/>
      <protection/>
    </xf>
    <xf numFmtId="164" fontId="19" fillId="35" borderId="11" xfId="51" applyNumberFormat="1" applyFont="1" applyFill="1" applyBorder="1" applyAlignment="1">
      <alignment vertical="center" wrapText="1"/>
      <protection/>
    </xf>
    <xf numFmtId="164" fontId="19" fillId="35" borderId="11" xfId="51" applyNumberFormat="1" applyFont="1" applyFill="1" applyBorder="1" applyAlignment="1">
      <alignment horizontal="center" vertical="center" wrapText="1"/>
      <protection/>
    </xf>
    <xf numFmtId="164" fontId="20" fillId="35" borderId="13" xfId="51" applyNumberFormat="1" applyFont="1" applyFill="1" applyBorder="1" applyAlignment="1">
      <alignment horizontal="left" vertical="center" wrapText="1"/>
      <protection/>
    </xf>
    <xf numFmtId="164" fontId="20" fillId="35" borderId="14" xfId="51" applyNumberFormat="1" applyFont="1" applyFill="1" applyBorder="1" applyAlignment="1">
      <alignment horizontal="left" vertical="center" wrapText="1"/>
      <protection/>
    </xf>
    <xf numFmtId="165" fontId="19" fillId="35" borderId="12" xfId="51" applyNumberFormat="1" applyFont="1" applyFill="1" applyBorder="1" applyAlignment="1">
      <alignment horizontal="center" vertical="center" wrapText="1"/>
      <protection/>
    </xf>
    <xf numFmtId="0" fontId="10" fillId="35" borderId="0" xfId="51" applyFont="1" applyFill="1" applyAlignment="1">
      <alignment vertical="center" wrapText="1"/>
      <protection/>
    </xf>
    <xf numFmtId="0" fontId="5" fillId="35" borderId="0" xfId="50" applyNumberFormat="1" applyFont="1" applyFill="1" applyBorder="1" applyAlignment="1" applyProtection="1">
      <alignment horizontal="left"/>
      <protection locked="0"/>
    </xf>
    <xf numFmtId="0" fontId="4" fillId="35" borderId="0" xfId="51" applyFill="1" applyAlignment="1">
      <alignment vertical="center" wrapText="1"/>
      <protection/>
    </xf>
    <xf numFmtId="0" fontId="11" fillId="35" borderId="0" xfId="51" applyFont="1" applyFill="1" applyAlignment="1">
      <alignment vertical="center" wrapText="1"/>
      <protection/>
    </xf>
    <xf numFmtId="0" fontId="6" fillId="35" borderId="15" xfId="51" applyFont="1" applyFill="1" applyBorder="1" applyAlignment="1">
      <alignment horizontal="center" vertical="center" wrapText="1"/>
      <protection/>
    </xf>
    <xf numFmtId="165" fontId="19" fillId="35" borderId="15" xfId="51" applyNumberFormat="1" applyFont="1" applyFill="1" applyBorder="1" applyAlignment="1">
      <alignment horizontal="center" vertical="center" wrapText="1"/>
      <protection/>
    </xf>
    <xf numFmtId="165" fontId="19" fillId="35" borderId="16" xfId="51" applyNumberFormat="1" applyFont="1" applyFill="1" applyBorder="1" applyAlignment="1">
      <alignment horizontal="center" vertical="center" wrapText="1"/>
      <protection/>
    </xf>
    <xf numFmtId="0" fontId="29" fillId="0" borderId="0" xfId="50" applyNumberFormat="1" applyFont="1" applyFill="1" applyBorder="1" applyAlignment="1" applyProtection="1">
      <alignment/>
      <protection locked="0"/>
    </xf>
    <xf numFmtId="1" fontId="29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29" fillId="0" borderId="0" xfId="50" applyNumberFormat="1" applyFont="1" applyFill="1" applyBorder="1" applyAlignment="1" applyProtection="1">
      <alignment horizontal="left"/>
      <protection locked="0"/>
    </xf>
    <xf numFmtId="49" fontId="30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3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12" fillId="35" borderId="11" xfId="51" applyNumberFormat="1" applyFont="1" applyFill="1" applyBorder="1" applyAlignment="1">
      <alignment horizontal="left" vertical="center" wrapText="1"/>
      <protection/>
    </xf>
    <xf numFmtId="0" fontId="12" fillId="35" borderId="11" xfId="51" applyFont="1" applyFill="1" applyBorder="1" applyAlignment="1">
      <alignment vertical="center" wrapText="1"/>
      <protection/>
    </xf>
    <xf numFmtId="0" fontId="13" fillId="35" borderId="0" xfId="51" applyFont="1" applyFill="1" applyAlignment="1">
      <alignment horizontal="center" vertical="center" wrapText="1"/>
      <protection/>
    </xf>
    <xf numFmtId="0" fontId="54" fillId="0" borderId="0" xfId="51" applyFont="1">
      <alignment/>
      <protection/>
    </xf>
    <xf numFmtId="0" fontId="54" fillId="0" borderId="0" xfId="51" applyFont="1" applyAlignment="1">
      <alignment vertical="center"/>
      <protection/>
    </xf>
    <xf numFmtId="164" fontId="54" fillId="0" borderId="0" xfId="51" applyNumberFormat="1" applyFont="1" applyAlignment="1">
      <alignment vertical="center"/>
      <protection/>
    </xf>
    <xf numFmtId="0" fontId="88" fillId="0" borderId="0" xfId="51" applyFont="1">
      <alignment/>
      <protection/>
    </xf>
    <xf numFmtId="0" fontId="88" fillId="0" borderId="0" xfId="51" applyFont="1" applyAlignment="1">
      <alignment vertical="center"/>
      <protection/>
    </xf>
    <xf numFmtId="0" fontId="54" fillId="0" borderId="0" xfId="51" applyFont="1" applyAlignment="1">
      <alignment horizontal="center" vertical="center"/>
      <protection/>
    </xf>
    <xf numFmtId="170" fontId="56" fillId="0" borderId="11" xfId="51" applyNumberFormat="1" applyFont="1" applyBorder="1" applyAlignment="1">
      <alignment vertical="center"/>
      <protection/>
    </xf>
    <xf numFmtId="170" fontId="16" fillId="35" borderId="11" xfId="51" applyNumberFormat="1" applyFont="1" applyFill="1" applyBorder="1" applyAlignment="1">
      <alignment vertical="center"/>
      <protection/>
    </xf>
    <xf numFmtId="170" fontId="16" fillId="35" borderId="11" xfId="51" applyNumberFormat="1" applyFont="1" applyFill="1" applyBorder="1" applyAlignment="1">
      <alignment vertical="center" wrapText="1"/>
      <protection/>
    </xf>
    <xf numFmtId="0" fontId="16" fillId="35" borderId="11" xfId="51" applyFont="1" applyFill="1" applyBorder="1" applyAlignment="1">
      <alignment horizontal="center" vertical="center"/>
      <protection/>
    </xf>
    <xf numFmtId="0" fontId="16" fillId="35" borderId="11" xfId="51" applyFont="1" applyFill="1" applyBorder="1" applyAlignment="1">
      <alignment horizontal="center" vertical="center" wrapText="1"/>
      <protection/>
    </xf>
    <xf numFmtId="0" fontId="54" fillId="35" borderId="11" xfId="51" applyFont="1" applyFill="1" applyBorder="1" applyAlignment="1">
      <alignment horizontal="center" vertical="center" wrapText="1"/>
      <protection/>
    </xf>
    <xf numFmtId="170" fontId="56" fillId="35" borderId="11" xfId="51" applyNumberFormat="1" applyFont="1" applyFill="1" applyBorder="1" applyAlignment="1">
      <alignment vertical="center"/>
      <protection/>
    </xf>
    <xf numFmtId="0" fontId="56" fillId="35" borderId="11" xfId="51" applyFont="1" applyFill="1" applyBorder="1" applyAlignment="1">
      <alignment horizontal="center" vertical="center"/>
      <protection/>
    </xf>
    <xf numFmtId="0" fontId="56" fillId="35" borderId="11" xfId="51" applyFont="1" applyFill="1" applyBorder="1" applyAlignment="1">
      <alignment horizontal="center" vertical="center" wrapText="1"/>
      <protection/>
    </xf>
    <xf numFmtId="0" fontId="57" fillId="35" borderId="11" xfId="51" applyFont="1" applyFill="1" applyBorder="1" applyAlignment="1">
      <alignment horizontal="center" vertical="center" wrapText="1"/>
      <protection/>
    </xf>
    <xf numFmtId="164" fontId="16" fillId="0" borderId="0" xfId="51" applyNumberFormat="1" applyFont="1">
      <alignment/>
      <protection/>
    </xf>
    <xf numFmtId="170" fontId="56" fillId="35" borderId="11" xfId="51" applyNumberFormat="1" applyFont="1" applyFill="1" applyBorder="1" applyAlignment="1">
      <alignment vertical="center" wrapText="1"/>
      <protection/>
    </xf>
    <xf numFmtId="0" fontId="58" fillId="35" borderId="11" xfId="51" applyFont="1" applyFill="1" applyBorder="1" applyAlignment="1">
      <alignment horizontal="center" vertical="center" wrapText="1"/>
      <protection/>
    </xf>
    <xf numFmtId="49" fontId="56" fillId="35" borderId="11" xfId="51" applyNumberFormat="1" applyFont="1" applyFill="1" applyBorder="1" applyAlignment="1">
      <alignment horizontal="center" vertical="center" wrapText="1"/>
      <protection/>
    </xf>
    <xf numFmtId="49" fontId="57" fillId="35" borderId="11" xfId="51" applyNumberFormat="1" applyFont="1" applyFill="1" applyBorder="1" applyAlignment="1">
      <alignment horizontal="center" vertical="center" wrapText="1"/>
      <protection/>
    </xf>
    <xf numFmtId="49" fontId="16" fillId="35" borderId="11" xfId="51" applyNumberFormat="1" applyFont="1" applyFill="1" applyBorder="1" applyAlignment="1">
      <alignment horizontal="center" vertical="center" wrapText="1"/>
      <protection/>
    </xf>
    <xf numFmtId="49" fontId="54" fillId="35" borderId="11" xfId="51" applyNumberFormat="1" applyFont="1" applyFill="1" applyBorder="1" applyAlignment="1">
      <alignment horizontal="center" vertical="center" wrapText="1"/>
      <protection/>
    </xf>
    <xf numFmtId="49" fontId="58" fillId="35" borderId="11" xfId="51" applyNumberFormat="1" applyFont="1" applyFill="1" applyBorder="1" applyAlignment="1">
      <alignment horizontal="center" vertical="center" wrapText="1"/>
      <protection/>
    </xf>
    <xf numFmtId="0" fontId="59" fillId="0" borderId="15" xfId="51" applyFont="1" applyBorder="1" applyAlignment="1">
      <alignment horizontal="center" vertical="center" wrapText="1"/>
      <protection/>
    </xf>
    <xf numFmtId="0" fontId="60" fillId="0" borderId="0" xfId="51" applyFont="1" applyAlignment="1">
      <alignment horizontal="center"/>
      <protection/>
    </xf>
    <xf numFmtId="0" fontId="61" fillId="0" borderId="0" xfId="51" applyFont="1" applyAlignment="1">
      <alignment horizontal="center" vertical="center"/>
      <protection/>
    </xf>
    <xf numFmtId="0" fontId="62" fillId="0" borderId="0" xfId="51" applyFont="1" applyAlignment="1">
      <alignment vertical="center" wrapText="1"/>
      <protection/>
    </xf>
    <xf numFmtId="0" fontId="28" fillId="35" borderId="11" xfId="50" applyNumberFormat="1" applyFont="1" applyFill="1" applyBorder="1" applyAlignment="1" applyProtection="1">
      <alignment horizontal="left" vertical="center" wrapText="1"/>
      <protection locked="0"/>
    </xf>
    <xf numFmtId="0" fontId="28" fillId="35" borderId="11" xfId="50" applyNumberFormat="1" applyFont="1" applyFill="1" applyBorder="1" applyAlignment="1" applyProtection="1">
      <alignment horizontal="left" wrapText="1"/>
      <protection locked="0"/>
    </xf>
    <xf numFmtId="49" fontId="11" fillId="35" borderId="11" xfId="51" applyNumberFormat="1" applyFont="1" applyFill="1" applyBorder="1" applyAlignment="1">
      <alignment horizontal="center" vertical="center"/>
      <protection/>
    </xf>
    <xf numFmtId="164" fontId="8" fillId="35" borderId="11" xfId="51" applyNumberFormat="1" applyFont="1" applyFill="1" applyBorder="1" applyAlignment="1">
      <alignment vertical="center" wrapText="1"/>
      <protection/>
    </xf>
    <xf numFmtId="0" fontId="14" fillId="0" borderId="16" xfId="51" applyFont="1" applyBorder="1" applyAlignment="1">
      <alignment horizontal="center" vertical="center" wrapText="1"/>
      <protection/>
    </xf>
    <xf numFmtId="0" fontId="14" fillId="0" borderId="13" xfId="51" applyFont="1" applyBorder="1" applyAlignment="1">
      <alignment horizontal="center" vertical="center" wrapText="1"/>
      <protection/>
    </xf>
    <xf numFmtId="0" fontId="14" fillId="0" borderId="11" xfId="51" applyFont="1" applyBorder="1" applyAlignment="1">
      <alignment horizontal="center" vertical="center" wrapText="1"/>
      <protection/>
    </xf>
    <xf numFmtId="170" fontId="21" fillId="35" borderId="11" xfId="51" applyNumberFormat="1" applyFont="1" applyFill="1" applyBorder="1" applyAlignment="1">
      <alignment vertical="center"/>
      <protection/>
    </xf>
    <xf numFmtId="170" fontId="22" fillId="35" borderId="11" xfId="51" applyNumberFormat="1" applyFont="1" applyFill="1" applyBorder="1" applyAlignment="1">
      <alignment vertical="center"/>
      <protection/>
    </xf>
    <xf numFmtId="170" fontId="20" fillId="35" borderId="11" xfId="51" applyNumberFormat="1" applyFont="1" applyFill="1" applyBorder="1" applyAlignment="1">
      <alignment vertical="center"/>
      <protection/>
    </xf>
    <xf numFmtId="165" fontId="19" fillId="35" borderId="14" xfId="51" applyNumberFormat="1" applyFont="1" applyFill="1" applyBorder="1" applyAlignment="1">
      <alignment horizontal="center" vertical="center" wrapText="1"/>
      <protection/>
    </xf>
    <xf numFmtId="165" fontId="19" fillId="35" borderId="13" xfId="51" applyNumberFormat="1" applyFont="1" applyFill="1" applyBorder="1" applyAlignment="1">
      <alignment horizontal="center" vertical="center" wrapText="1"/>
      <protection/>
    </xf>
    <xf numFmtId="0" fontId="10" fillId="35" borderId="11" xfId="51" applyFont="1" applyFill="1" applyBorder="1" applyAlignment="1">
      <alignment vertical="center" wrapText="1"/>
      <protection/>
    </xf>
    <xf numFmtId="0" fontId="10" fillId="35" borderId="13" xfId="51" applyFont="1" applyFill="1" applyBorder="1" applyAlignment="1">
      <alignment horizontal="center" vertical="center" wrapText="1"/>
      <protection/>
    </xf>
    <xf numFmtId="0" fontId="20" fillId="35" borderId="14" xfId="51" applyFont="1" applyFill="1" applyBorder="1" applyAlignment="1">
      <alignment horizontal="left" vertical="center" wrapText="1"/>
      <protection/>
    </xf>
    <xf numFmtId="0" fontId="20" fillId="35" borderId="13" xfId="51" applyFont="1" applyFill="1" applyBorder="1" applyAlignment="1">
      <alignment horizontal="left" vertical="center" wrapText="1"/>
      <protection/>
    </xf>
    <xf numFmtId="0" fontId="1" fillId="35" borderId="0" xfId="50" applyNumberFormat="1" applyFont="1" applyFill="1" applyBorder="1" applyAlignment="1" applyProtection="1">
      <alignment horizontal="left"/>
      <protection locked="0"/>
    </xf>
    <xf numFmtId="170" fontId="22" fillId="35" borderId="11" xfId="51" applyNumberFormat="1" applyFont="1" applyFill="1" applyBorder="1" applyAlignment="1">
      <alignment horizontal="right" vertical="center"/>
      <protection/>
    </xf>
    <xf numFmtId="49" fontId="2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3" borderId="10" xfId="0" applyNumberFormat="1" applyFont="1" applyFill="1" applyBorder="1" applyAlignment="1" applyProtection="1">
      <alignment horizontal="right" vertical="center" wrapText="1"/>
      <protection locked="0"/>
    </xf>
    <xf numFmtId="39" fontId="89" fillId="36" borderId="18" xfId="0" applyNumberFormat="1" applyFont="1" applyFill="1" applyBorder="1" applyAlignment="1">
      <alignment horizontal="center" vertical="center" wrapText="1"/>
    </xf>
    <xf numFmtId="39" fontId="89" fillId="36" borderId="19" xfId="0" applyNumberFormat="1" applyFont="1" applyFill="1" applyBorder="1" applyAlignment="1">
      <alignment horizontal="center" vertical="center" wrapText="1"/>
    </xf>
    <xf numFmtId="0" fontId="89" fillId="36" borderId="18" xfId="0" applyFont="1" applyFill="1" applyBorder="1" applyAlignment="1">
      <alignment horizontal="center" vertical="center" wrapText="1"/>
    </xf>
    <xf numFmtId="0" fontId="90" fillId="36" borderId="18" xfId="0" applyFont="1" applyFill="1" applyBorder="1" applyAlignment="1">
      <alignment horizontal="center" vertical="center" wrapText="1"/>
    </xf>
    <xf numFmtId="39" fontId="91" fillId="36" borderId="11" xfId="0" applyNumberFormat="1" applyFont="1" applyFill="1" applyBorder="1" applyAlignment="1">
      <alignment horizontal="right" vertical="center" wrapText="1"/>
    </xf>
    <xf numFmtId="39" fontId="91" fillId="36" borderId="11" xfId="0" applyNumberFormat="1" applyFont="1" applyFill="1" applyBorder="1" applyAlignment="1">
      <alignment horizontal="center" vertical="center" wrapText="1"/>
    </xf>
    <xf numFmtId="39" fontId="89" fillId="36" borderId="11" xfId="0" applyNumberFormat="1" applyFont="1" applyFill="1" applyBorder="1" applyAlignment="1">
      <alignment horizontal="center" vertical="center" wrapText="1"/>
    </xf>
    <xf numFmtId="3" fontId="92" fillId="36" borderId="11" xfId="0" applyNumberFormat="1" applyFont="1" applyFill="1" applyBorder="1" applyAlignment="1">
      <alignment horizontal="left" vertical="top" wrapText="1"/>
    </xf>
    <xf numFmtId="4" fontId="92" fillId="36" borderId="11" xfId="0" applyNumberFormat="1" applyFont="1" applyFill="1" applyBorder="1" applyAlignment="1">
      <alignment horizontal="right" vertical="top" wrapText="1"/>
    </xf>
    <xf numFmtId="3" fontId="6" fillId="35" borderId="11" xfId="51" applyNumberFormat="1" applyFont="1" applyFill="1" applyBorder="1" applyAlignment="1">
      <alignment horizontal="center" vertical="center" wrapText="1"/>
      <protection/>
    </xf>
    <xf numFmtId="49" fontId="6" fillId="35" borderId="11" xfId="51" applyNumberFormat="1" applyFont="1" applyFill="1" applyBorder="1" applyAlignment="1">
      <alignment vertical="center" wrapText="1"/>
      <protection/>
    </xf>
    <xf numFmtId="49" fontId="3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0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33" fillId="0" borderId="0" xfId="50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39" fontId="91" fillId="36" borderId="11" xfId="0" applyNumberFormat="1" applyFont="1" applyFill="1" applyBorder="1" applyAlignment="1">
      <alignment horizontal="center" vertical="center" wrapText="1"/>
    </xf>
    <xf numFmtId="0" fontId="89" fillId="36" borderId="11" xfId="0" applyFont="1" applyFill="1" applyBorder="1" applyAlignment="1">
      <alignment horizontal="left" vertical="center" wrapText="1"/>
    </xf>
    <xf numFmtId="0" fontId="91" fillId="36" borderId="11" xfId="0" applyFont="1" applyFill="1" applyBorder="1" applyAlignment="1">
      <alignment horizontal="center" vertical="center" wrapText="1"/>
    </xf>
    <xf numFmtId="0" fontId="89" fillId="36" borderId="18" xfId="0" applyFont="1" applyFill="1" applyBorder="1" applyAlignment="1">
      <alignment horizontal="left" vertical="center" wrapText="1"/>
    </xf>
    <xf numFmtId="39" fontId="89" fillId="36" borderId="18" xfId="0" applyNumberFormat="1" applyFont="1" applyFill="1" applyBorder="1" applyAlignment="1">
      <alignment horizontal="center" vertical="center" wrapText="1"/>
    </xf>
    <xf numFmtId="0" fontId="89" fillId="36" borderId="19" xfId="0" applyFont="1" applyFill="1" applyBorder="1" applyAlignment="1">
      <alignment horizontal="left" vertical="center" wrapText="1"/>
    </xf>
    <xf numFmtId="39" fontId="89" fillId="36" borderId="19" xfId="0" applyNumberFormat="1" applyFont="1" applyFill="1" applyBorder="1" applyAlignment="1">
      <alignment horizontal="center" vertical="center" wrapText="1"/>
    </xf>
    <xf numFmtId="0" fontId="89" fillId="36" borderId="18" xfId="0" applyFont="1" applyFill="1" applyBorder="1" applyAlignment="1">
      <alignment horizontal="center" vertical="center" wrapText="1"/>
    </xf>
    <xf numFmtId="0" fontId="89" fillId="36" borderId="19" xfId="0" applyFont="1" applyFill="1" applyBorder="1" applyAlignment="1">
      <alignment horizontal="center" vertical="center" wrapText="1"/>
    </xf>
    <xf numFmtId="0" fontId="0" fillId="0" borderId="0" xfId="50" applyNumberFormat="1" applyFont="1" applyFill="1" applyBorder="1" applyAlignment="1" applyProtection="1">
      <alignment horizontal="right" wrapText="1"/>
      <protection locked="0"/>
    </xf>
    <xf numFmtId="0" fontId="32" fillId="33" borderId="0" xfId="50" applyFont="1" applyFill="1" applyAlignment="1" applyProtection="1">
      <alignment horizontal="center" vertical="center" wrapText="1" shrinkToFit="1"/>
      <protection locked="0"/>
    </xf>
    <xf numFmtId="0" fontId="90" fillId="36" borderId="18" xfId="0" applyFont="1" applyFill="1" applyBorder="1" applyAlignment="1">
      <alignment horizontal="center" vertical="center" wrapText="1"/>
    </xf>
    <xf numFmtId="165" fontId="19" fillId="35" borderId="14" xfId="51" applyNumberFormat="1" applyFont="1" applyFill="1" applyBorder="1" applyAlignment="1">
      <alignment horizontal="center" vertical="center" wrapText="1"/>
      <protection/>
    </xf>
    <xf numFmtId="165" fontId="19" fillId="35" borderId="13" xfId="51" applyNumberFormat="1" applyFont="1" applyFill="1" applyBorder="1" applyAlignment="1">
      <alignment horizontal="center" vertical="center" wrapText="1"/>
      <protection/>
    </xf>
    <xf numFmtId="0" fontId="20" fillId="35" borderId="14" xfId="51" applyFont="1" applyFill="1" applyBorder="1" applyAlignment="1">
      <alignment horizontal="left" vertical="center" wrapText="1"/>
      <protection/>
    </xf>
    <xf numFmtId="0" fontId="20" fillId="35" borderId="13" xfId="51" applyFont="1" applyFill="1" applyBorder="1" applyAlignment="1">
      <alignment horizontal="left" vertical="center" wrapText="1"/>
      <protection/>
    </xf>
    <xf numFmtId="0" fontId="11" fillId="35" borderId="0" xfId="51" applyFont="1" applyFill="1" applyAlignment="1">
      <alignment vertical="center" wrapText="1"/>
      <protection/>
    </xf>
    <xf numFmtId="165" fontId="8" fillId="35" borderId="14" xfId="51" applyNumberFormat="1" applyFont="1" applyFill="1" applyBorder="1" applyAlignment="1">
      <alignment horizontal="right" vertical="center" wrapText="1"/>
      <protection/>
    </xf>
    <xf numFmtId="165" fontId="8" fillId="35" borderId="13" xfId="51" applyNumberFormat="1" applyFont="1" applyFill="1" applyBorder="1" applyAlignment="1">
      <alignment horizontal="right" vertical="center" wrapText="1"/>
      <protection/>
    </xf>
    <xf numFmtId="4" fontId="8" fillId="35" borderId="14" xfId="51" applyNumberFormat="1" applyFont="1" applyFill="1" applyBorder="1" applyAlignment="1">
      <alignment horizontal="right" vertical="center" wrapText="1"/>
      <protection/>
    </xf>
    <xf numFmtId="4" fontId="8" fillId="35" borderId="13" xfId="51" applyNumberFormat="1" applyFont="1" applyFill="1" applyBorder="1" applyAlignment="1">
      <alignment horizontal="right" vertical="center" wrapText="1"/>
      <protection/>
    </xf>
    <xf numFmtId="0" fontId="11" fillId="35" borderId="21" xfId="51" applyFont="1" applyFill="1" applyBorder="1" applyAlignment="1">
      <alignment horizontal="center" vertical="center" wrapText="1"/>
      <protection/>
    </xf>
    <xf numFmtId="0" fontId="18" fillId="35" borderId="14" xfId="51" applyFont="1" applyFill="1" applyBorder="1" applyAlignment="1">
      <alignment horizontal="center" vertical="center" wrapText="1"/>
      <protection/>
    </xf>
    <xf numFmtId="0" fontId="18" fillId="35" borderId="22" xfId="51" applyFont="1" applyFill="1" applyBorder="1" applyAlignment="1">
      <alignment horizontal="center" vertical="center" wrapText="1"/>
      <protection/>
    </xf>
    <xf numFmtId="0" fontId="18" fillId="35" borderId="13" xfId="51" applyFont="1" applyFill="1" applyBorder="1" applyAlignment="1">
      <alignment horizontal="center" vertical="center" wrapText="1"/>
      <protection/>
    </xf>
    <xf numFmtId="0" fontId="10" fillId="35" borderId="14" xfId="51" applyFont="1" applyFill="1" applyBorder="1" applyAlignment="1">
      <alignment horizontal="center" vertical="center" wrapText="1"/>
      <protection/>
    </xf>
    <xf numFmtId="0" fontId="10" fillId="35" borderId="22" xfId="51" applyFont="1" applyFill="1" applyBorder="1" applyAlignment="1">
      <alignment horizontal="center" vertical="center" wrapText="1"/>
      <protection/>
    </xf>
    <xf numFmtId="0" fontId="10" fillId="35" borderId="13" xfId="51" applyFont="1" applyFill="1" applyBorder="1" applyAlignment="1">
      <alignment horizontal="center" vertical="center" wrapText="1"/>
      <protection/>
    </xf>
    <xf numFmtId="0" fontId="11" fillId="35" borderId="0" xfId="51" applyFont="1" applyFill="1" applyAlignment="1">
      <alignment horizontal="left" vertical="center" wrapText="1"/>
      <protection/>
    </xf>
    <xf numFmtId="0" fontId="10" fillId="35" borderId="11" xfId="51" applyFont="1" applyFill="1" applyBorder="1" applyAlignment="1">
      <alignment vertical="center" wrapText="1"/>
      <protection/>
    </xf>
    <xf numFmtId="0" fontId="9" fillId="35" borderId="11" xfId="51" applyFont="1" applyFill="1" applyBorder="1" applyAlignment="1">
      <alignment vertical="center" wrapText="1"/>
      <protection/>
    </xf>
    <xf numFmtId="0" fontId="11" fillId="35" borderId="14" xfId="51" applyFont="1" applyFill="1" applyBorder="1" applyAlignment="1">
      <alignment horizontal="center" vertical="center" wrapText="1"/>
      <protection/>
    </xf>
    <xf numFmtId="0" fontId="11" fillId="35" borderId="13" xfId="51" applyFont="1" applyFill="1" applyBorder="1" applyAlignment="1">
      <alignment horizontal="center" vertical="center" wrapText="1"/>
      <protection/>
    </xf>
    <xf numFmtId="0" fontId="8" fillId="35" borderId="12" xfId="51" applyFont="1" applyFill="1" applyBorder="1" applyAlignment="1">
      <alignment horizontal="center" vertical="center" wrapText="1"/>
      <protection/>
    </xf>
    <xf numFmtId="0" fontId="8" fillId="35" borderId="15" xfId="51" applyFont="1" applyFill="1" applyBorder="1" applyAlignment="1">
      <alignment horizontal="center" vertical="center" wrapText="1"/>
      <protection/>
    </xf>
    <xf numFmtId="0" fontId="8" fillId="35" borderId="16" xfId="51" applyFont="1" applyFill="1" applyBorder="1" applyAlignment="1">
      <alignment horizontal="center" vertical="center" wrapText="1"/>
      <protection/>
    </xf>
    <xf numFmtId="0" fontId="6" fillId="35" borderId="0" xfId="50" applyNumberFormat="1" applyFont="1" applyFill="1" applyBorder="1" applyAlignment="1" applyProtection="1">
      <alignment horizontal="right" vertical="top" wrapText="1"/>
      <protection locked="0"/>
    </xf>
    <xf numFmtId="0" fontId="11" fillId="35" borderId="23" xfId="51" applyFont="1" applyFill="1" applyBorder="1" applyAlignment="1">
      <alignment horizontal="center" vertical="center" wrapText="1"/>
      <protection/>
    </xf>
    <xf numFmtId="0" fontId="9" fillId="35" borderId="12" xfId="51" applyFont="1" applyFill="1" applyBorder="1" applyAlignment="1">
      <alignment horizontal="center" vertical="center" wrapText="1"/>
      <protection/>
    </xf>
    <xf numFmtId="0" fontId="9" fillId="35" borderId="15" xfId="51" applyFont="1" applyFill="1" applyBorder="1" applyAlignment="1">
      <alignment horizontal="center" vertical="center" wrapText="1"/>
      <protection/>
    </xf>
    <xf numFmtId="0" fontId="9" fillId="35" borderId="16" xfId="51" applyFont="1" applyFill="1" applyBorder="1" applyAlignment="1">
      <alignment horizontal="center" vertical="center" wrapText="1"/>
      <protection/>
    </xf>
    <xf numFmtId="0" fontId="15" fillId="35" borderId="0" xfId="51" applyFont="1" applyFill="1" applyAlignment="1">
      <alignment horizontal="center" vertical="center" wrapText="1"/>
      <protection/>
    </xf>
    <xf numFmtId="0" fontId="10" fillId="35" borderId="14" xfId="51" applyFont="1" applyFill="1" applyBorder="1" applyAlignment="1">
      <alignment horizontal="center" vertical="center"/>
      <protection/>
    </xf>
    <xf numFmtId="0" fontId="10" fillId="35" borderId="22" xfId="51" applyFont="1" applyFill="1" applyBorder="1" applyAlignment="1">
      <alignment horizontal="center" vertical="center"/>
      <protection/>
    </xf>
    <xf numFmtId="0" fontId="10" fillId="35" borderId="13" xfId="51" applyFont="1" applyFill="1" applyBorder="1" applyAlignment="1">
      <alignment horizontal="center" vertical="center"/>
      <protection/>
    </xf>
    <xf numFmtId="0" fontId="10" fillId="35" borderId="11" xfId="51" applyFont="1" applyFill="1" applyBorder="1" applyAlignment="1">
      <alignment horizontal="center" vertical="center" wrapText="1"/>
      <protection/>
    </xf>
    <xf numFmtId="0" fontId="10" fillId="35" borderId="12" xfId="51" applyFont="1" applyFill="1" applyBorder="1" applyAlignment="1">
      <alignment horizontal="center" vertical="center" wrapText="1"/>
      <protection/>
    </xf>
    <xf numFmtId="0" fontId="10" fillId="35" borderId="15" xfId="51" applyFont="1" applyFill="1" applyBorder="1" applyAlignment="1">
      <alignment horizontal="center" vertical="center" wrapText="1"/>
      <protection/>
    </xf>
    <xf numFmtId="0" fontId="10" fillId="35" borderId="16" xfId="51" applyFont="1" applyFill="1" applyBorder="1" applyAlignment="1">
      <alignment horizontal="center" vertical="center" wrapText="1"/>
      <protection/>
    </xf>
    <xf numFmtId="0" fontId="10" fillId="35" borderId="24" xfId="51" applyFont="1" applyFill="1" applyBorder="1" applyAlignment="1">
      <alignment horizontal="center" vertical="center" wrapText="1"/>
      <protection/>
    </xf>
    <xf numFmtId="0" fontId="9" fillId="35" borderId="11" xfId="51" applyFont="1" applyFill="1" applyBorder="1" applyAlignment="1">
      <alignment horizontal="center" vertical="center" wrapText="1"/>
      <protection/>
    </xf>
    <xf numFmtId="0" fontId="10" fillId="35" borderId="11" xfId="51" applyFont="1" applyFill="1" applyBorder="1" applyAlignment="1">
      <alignment horizontal="center" vertical="center"/>
      <protection/>
    </xf>
    <xf numFmtId="0" fontId="13" fillId="35" borderId="0" xfId="51" applyFont="1" applyFill="1" applyAlignment="1">
      <alignment horizontal="center" vertical="center" wrapText="1"/>
      <protection/>
    </xf>
    <xf numFmtId="0" fontId="11" fillId="0" borderId="23" xfId="51" applyFont="1" applyBorder="1" applyAlignment="1">
      <alignment horizontal="center" vertical="center"/>
      <protection/>
    </xf>
    <xf numFmtId="0" fontId="10" fillId="0" borderId="11" xfId="51" applyFont="1" applyBorder="1" applyAlignment="1">
      <alignment horizontal="center" vertical="center"/>
      <protection/>
    </xf>
    <xf numFmtId="0" fontId="13" fillId="35" borderId="0" xfId="51" applyFont="1" applyFill="1" applyAlignment="1">
      <alignment horizontal="center" vertical="center"/>
      <protection/>
    </xf>
    <xf numFmtId="0" fontId="27" fillId="35" borderId="11" xfId="51" applyFont="1" applyFill="1" applyBorder="1" applyAlignment="1">
      <alignment horizontal="center" vertical="center"/>
      <protection/>
    </xf>
    <xf numFmtId="0" fontId="27" fillId="35" borderId="11" xfId="51" applyFont="1" applyFill="1" applyBorder="1" applyAlignment="1">
      <alignment horizontal="center" vertical="center" wrapText="1"/>
      <protection/>
    </xf>
    <xf numFmtId="0" fontId="27" fillId="35" borderId="11" xfId="0" applyFont="1" applyFill="1" applyBorder="1" applyAlignment="1">
      <alignment horizontal="center" vertical="center" wrapText="1"/>
    </xf>
    <xf numFmtId="0" fontId="22" fillId="0" borderId="11" xfId="51" applyFont="1" applyBorder="1" applyAlignment="1">
      <alignment horizontal="center" vertical="center"/>
      <protection/>
    </xf>
    <xf numFmtId="0" fontId="14" fillId="0" borderId="12" xfId="51" applyFont="1" applyBorder="1" applyAlignment="1">
      <alignment horizontal="center" vertical="center" wrapText="1"/>
      <protection/>
    </xf>
    <xf numFmtId="0" fontId="14" fillId="0" borderId="15" xfId="51" applyFont="1" applyBorder="1" applyAlignment="1">
      <alignment horizontal="center" vertical="center" wrapText="1"/>
      <protection/>
    </xf>
    <xf numFmtId="0" fontId="14" fillId="0" borderId="16" xfId="51" applyFont="1" applyBorder="1" applyAlignment="1">
      <alignment horizontal="center" vertical="center" wrapText="1"/>
      <protection/>
    </xf>
    <xf numFmtId="0" fontId="67" fillId="0" borderId="14" xfId="51" applyFont="1" applyBorder="1" applyAlignment="1">
      <alignment horizontal="center" vertical="center"/>
      <protection/>
    </xf>
    <xf numFmtId="0" fontId="67" fillId="0" borderId="22" xfId="51" applyFont="1" applyBorder="1" applyAlignment="1">
      <alignment horizontal="center" vertical="center"/>
      <protection/>
    </xf>
    <xf numFmtId="0" fontId="67" fillId="0" borderId="13" xfId="51" applyFont="1" applyBorder="1" applyAlignment="1">
      <alignment horizontal="center" vertical="center"/>
      <protection/>
    </xf>
    <xf numFmtId="0" fontId="14" fillId="0" borderId="14" xfId="51" applyFont="1" applyBorder="1" applyAlignment="1">
      <alignment horizontal="center" vertical="center" wrapText="1"/>
      <protection/>
    </xf>
    <xf numFmtId="0" fontId="14" fillId="0" borderId="13" xfId="51" applyFont="1" applyBorder="1" applyAlignment="1">
      <alignment horizontal="center" vertical="center" wrapText="1"/>
      <protection/>
    </xf>
    <xf numFmtId="0" fontId="14" fillId="0" borderId="11" xfId="51" applyFont="1" applyBorder="1" applyAlignment="1">
      <alignment horizontal="center" vertical="center" wrapText="1"/>
      <protection/>
    </xf>
    <xf numFmtId="0" fontId="66" fillId="0" borderId="11" xfId="51" applyFont="1" applyBorder="1" applyAlignment="1">
      <alignment horizontal="center" vertical="center"/>
      <protection/>
    </xf>
    <xf numFmtId="0" fontId="66" fillId="0" borderId="0" xfId="51" applyFont="1" applyAlignment="1">
      <alignment horizontal="center" vertical="center" wrapText="1"/>
      <protection/>
    </xf>
    <xf numFmtId="0" fontId="56" fillId="0" borderId="12" xfId="51" applyFont="1" applyBorder="1" applyAlignment="1">
      <alignment horizontal="center" vertical="center" wrapText="1"/>
      <protection/>
    </xf>
    <xf numFmtId="0" fontId="56" fillId="0" borderId="15" xfId="51" applyFont="1" applyBorder="1" applyAlignment="1">
      <alignment horizontal="center" vertical="center" wrapText="1"/>
      <protection/>
    </xf>
    <xf numFmtId="0" fontId="56" fillId="0" borderId="16" xfId="51" applyFont="1" applyBorder="1" applyAlignment="1">
      <alignment horizontal="center" vertical="center" wrapText="1"/>
      <protection/>
    </xf>
    <xf numFmtId="0" fontId="14" fillId="0" borderId="22" xfId="51" applyFont="1" applyBorder="1" applyAlignment="1">
      <alignment horizontal="center" vertical="center" wrapText="1"/>
      <protection/>
    </xf>
  </cellXfs>
  <cellStyles count="4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y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70"/>
  <sheetViews>
    <sheetView showGridLines="0" tabSelected="1" zoomScalePageLayoutView="0" workbookViewId="0" topLeftCell="A1">
      <selection activeCell="X2" sqref="X2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150" t="s">
        <v>501</v>
      </c>
      <c r="L1" s="150"/>
      <c r="M1" s="150"/>
      <c r="N1" s="150"/>
      <c r="O1" s="150"/>
      <c r="P1" s="150"/>
      <c r="Q1" s="4"/>
    </row>
    <row r="2" spans="1:17" ht="16.5" customHeight="1">
      <c r="A2" s="151" t="s">
        <v>231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4"/>
    </row>
    <row r="3" spans="1:17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 t="s">
        <v>0</v>
      </c>
      <c r="O3" s="153"/>
      <c r="P3" s="153"/>
      <c r="Q3" s="4"/>
    </row>
    <row r="4" spans="1:17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7" ht="34.5" customHeight="1">
      <c r="A5"/>
      <c r="B5" s="3" t="s">
        <v>1</v>
      </c>
      <c r="C5" s="3" t="s">
        <v>2</v>
      </c>
      <c r="D5" s="152" t="s">
        <v>3</v>
      </c>
      <c r="E5" s="152"/>
      <c r="F5" s="152" t="s">
        <v>4</v>
      </c>
      <c r="G5" s="152"/>
      <c r="H5" s="152"/>
      <c r="I5" s="152" t="s">
        <v>37</v>
      </c>
      <c r="J5" s="152"/>
      <c r="K5" s="3" t="s">
        <v>36</v>
      </c>
      <c r="L5" s="3" t="s">
        <v>35</v>
      </c>
      <c r="M5" s="152" t="s">
        <v>34</v>
      </c>
      <c r="N5" s="152"/>
      <c r="O5" s="152"/>
      <c r="P5" s="152"/>
      <c r="Q5" s="152"/>
    </row>
    <row r="6" spans="1:17" ht="11.25" customHeight="1">
      <c r="A6"/>
      <c r="B6" s="123" t="s">
        <v>5</v>
      </c>
      <c r="C6" s="123" t="s">
        <v>6</v>
      </c>
      <c r="D6" s="146" t="s">
        <v>7</v>
      </c>
      <c r="E6" s="146"/>
      <c r="F6" s="146" t="s">
        <v>8</v>
      </c>
      <c r="G6" s="146"/>
      <c r="H6" s="146"/>
      <c r="I6" s="146" t="s">
        <v>9</v>
      </c>
      <c r="J6" s="146"/>
      <c r="K6" s="123" t="s">
        <v>33</v>
      </c>
      <c r="L6" s="123" t="s">
        <v>32</v>
      </c>
      <c r="M6" s="146" t="s">
        <v>31</v>
      </c>
      <c r="N6" s="146"/>
      <c r="O6" s="146"/>
      <c r="P6" s="146"/>
      <c r="Q6" s="146"/>
    </row>
    <row r="7" spans="1:17" ht="18.75" customHeight="1">
      <c r="A7"/>
      <c r="B7" s="138" t="s">
        <v>10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</row>
    <row r="8" spans="1:17" ht="18" customHeight="1">
      <c r="A8"/>
      <c r="B8" s="123" t="s">
        <v>381</v>
      </c>
      <c r="C8" s="124"/>
      <c r="D8" s="149"/>
      <c r="E8" s="149"/>
      <c r="F8" s="147" t="s">
        <v>382</v>
      </c>
      <c r="G8" s="147"/>
      <c r="H8" s="147"/>
      <c r="I8" s="145" t="s">
        <v>388</v>
      </c>
      <c r="J8" s="145"/>
      <c r="K8" s="125" t="s">
        <v>12</v>
      </c>
      <c r="L8" s="125" t="s">
        <v>389</v>
      </c>
      <c r="M8" s="145" t="s">
        <v>390</v>
      </c>
      <c r="N8" s="145"/>
      <c r="O8" s="145"/>
      <c r="P8" s="145"/>
      <c r="Q8" s="145"/>
    </row>
    <row r="9" spans="1:17" ht="28.5" customHeight="1">
      <c r="A9"/>
      <c r="B9" s="3"/>
      <c r="C9" s="124"/>
      <c r="D9" s="149"/>
      <c r="E9" s="149"/>
      <c r="F9" s="147" t="s">
        <v>11</v>
      </c>
      <c r="G9" s="147"/>
      <c r="H9" s="147"/>
      <c r="I9" s="145" t="s">
        <v>12</v>
      </c>
      <c r="J9" s="145"/>
      <c r="K9" s="125" t="s">
        <v>12</v>
      </c>
      <c r="L9" s="125" t="s">
        <v>12</v>
      </c>
      <c r="M9" s="145" t="s">
        <v>12</v>
      </c>
      <c r="N9" s="145"/>
      <c r="O9" s="145"/>
      <c r="P9" s="145"/>
      <c r="Q9" s="145"/>
    </row>
    <row r="10" spans="1:17" ht="19.5" customHeight="1">
      <c r="A10"/>
      <c r="B10" s="124"/>
      <c r="C10" s="123" t="s">
        <v>383</v>
      </c>
      <c r="D10" s="149"/>
      <c r="E10" s="149"/>
      <c r="F10" s="147" t="s">
        <v>384</v>
      </c>
      <c r="G10" s="147"/>
      <c r="H10" s="147"/>
      <c r="I10" s="145" t="s">
        <v>391</v>
      </c>
      <c r="J10" s="145"/>
      <c r="K10" s="125" t="s">
        <v>12</v>
      </c>
      <c r="L10" s="125" t="s">
        <v>389</v>
      </c>
      <c r="M10" s="145" t="s">
        <v>392</v>
      </c>
      <c r="N10" s="145"/>
      <c r="O10" s="145"/>
      <c r="P10" s="145"/>
      <c r="Q10" s="145"/>
    </row>
    <row r="11" spans="1:17" ht="30" customHeight="1">
      <c r="A11"/>
      <c r="B11" s="124"/>
      <c r="C11" s="3"/>
      <c r="D11" s="149"/>
      <c r="E11" s="149"/>
      <c r="F11" s="147" t="s">
        <v>11</v>
      </c>
      <c r="G11" s="147"/>
      <c r="H11" s="147"/>
      <c r="I11" s="145" t="s">
        <v>12</v>
      </c>
      <c r="J11" s="145"/>
      <c r="K11" s="125" t="s">
        <v>12</v>
      </c>
      <c r="L11" s="125" t="s">
        <v>12</v>
      </c>
      <c r="M11" s="145" t="s">
        <v>12</v>
      </c>
      <c r="N11" s="145"/>
      <c r="O11" s="145"/>
      <c r="P11" s="145"/>
      <c r="Q11" s="145"/>
    </row>
    <row r="12" spans="1:17" ht="18.75" customHeight="1">
      <c r="A12"/>
      <c r="B12" s="124"/>
      <c r="C12" s="124"/>
      <c r="D12" s="146" t="s">
        <v>393</v>
      </c>
      <c r="E12" s="146"/>
      <c r="F12" s="147" t="s">
        <v>394</v>
      </c>
      <c r="G12" s="147"/>
      <c r="H12" s="147"/>
      <c r="I12" s="145" t="s">
        <v>12</v>
      </c>
      <c r="J12" s="145"/>
      <c r="K12" s="125" t="s">
        <v>12</v>
      </c>
      <c r="L12" s="125" t="s">
        <v>389</v>
      </c>
      <c r="M12" s="145" t="s">
        <v>389</v>
      </c>
      <c r="N12" s="145"/>
      <c r="O12" s="145"/>
      <c r="P12" s="145"/>
      <c r="Q12" s="145"/>
    </row>
    <row r="13" spans="1:17" ht="18.75" customHeight="1">
      <c r="A13"/>
      <c r="B13" s="123" t="s">
        <v>234</v>
      </c>
      <c r="C13" s="124"/>
      <c r="D13" s="149"/>
      <c r="E13" s="149"/>
      <c r="F13" s="147" t="s">
        <v>374</v>
      </c>
      <c r="G13" s="147"/>
      <c r="H13" s="147"/>
      <c r="I13" s="145" t="s">
        <v>395</v>
      </c>
      <c r="J13" s="145"/>
      <c r="K13" s="125" t="s">
        <v>12</v>
      </c>
      <c r="L13" s="125" t="s">
        <v>396</v>
      </c>
      <c r="M13" s="145" t="s">
        <v>397</v>
      </c>
      <c r="N13" s="145"/>
      <c r="O13" s="145"/>
      <c r="P13" s="145"/>
      <c r="Q13" s="145"/>
    </row>
    <row r="14" spans="1:17" ht="27" customHeight="1">
      <c r="A14"/>
      <c r="B14" s="3"/>
      <c r="C14" s="124"/>
      <c r="D14" s="149"/>
      <c r="E14" s="149"/>
      <c r="F14" s="147" t="s">
        <v>11</v>
      </c>
      <c r="G14" s="147"/>
      <c r="H14" s="147"/>
      <c r="I14" s="145" t="s">
        <v>12</v>
      </c>
      <c r="J14" s="145"/>
      <c r="K14" s="125" t="s">
        <v>12</v>
      </c>
      <c r="L14" s="125" t="s">
        <v>12</v>
      </c>
      <c r="M14" s="145" t="s">
        <v>12</v>
      </c>
      <c r="N14" s="145"/>
      <c r="O14" s="145"/>
      <c r="P14" s="145"/>
      <c r="Q14" s="145"/>
    </row>
    <row r="15" spans="1:17" ht="19.5" customHeight="1">
      <c r="A15"/>
      <c r="B15" s="124"/>
      <c r="C15" s="123" t="s">
        <v>375</v>
      </c>
      <c r="D15" s="149"/>
      <c r="E15" s="149"/>
      <c r="F15" s="147" t="s">
        <v>376</v>
      </c>
      <c r="G15" s="147"/>
      <c r="H15" s="147"/>
      <c r="I15" s="145" t="s">
        <v>395</v>
      </c>
      <c r="J15" s="145"/>
      <c r="K15" s="125" t="s">
        <v>12</v>
      </c>
      <c r="L15" s="125" t="s">
        <v>396</v>
      </c>
      <c r="M15" s="145" t="s">
        <v>397</v>
      </c>
      <c r="N15" s="145"/>
      <c r="O15" s="145"/>
      <c r="P15" s="145"/>
      <c r="Q15" s="145"/>
    </row>
    <row r="16" spans="1:17" ht="28.5" customHeight="1">
      <c r="A16"/>
      <c r="B16" s="124"/>
      <c r="C16" s="3"/>
      <c r="D16" s="149"/>
      <c r="E16" s="149"/>
      <c r="F16" s="147" t="s">
        <v>11</v>
      </c>
      <c r="G16" s="147"/>
      <c r="H16" s="147"/>
      <c r="I16" s="145" t="s">
        <v>12</v>
      </c>
      <c r="J16" s="145"/>
      <c r="K16" s="125" t="s">
        <v>12</v>
      </c>
      <c r="L16" s="125" t="s">
        <v>12</v>
      </c>
      <c r="M16" s="145" t="s">
        <v>12</v>
      </c>
      <c r="N16" s="145"/>
      <c r="O16" s="145"/>
      <c r="P16" s="145"/>
      <c r="Q16" s="145"/>
    </row>
    <row r="17" spans="1:17" ht="27.75" customHeight="1">
      <c r="A17"/>
      <c r="B17" s="124"/>
      <c r="C17" s="124"/>
      <c r="D17" s="146" t="s">
        <v>398</v>
      </c>
      <c r="E17" s="146"/>
      <c r="F17" s="147" t="s">
        <v>399</v>
      </c>
      <c r="G17" s="147"/>
      <c r="H17" s="147"/>
      <c r="I17" s="145" t="s">
        <v>400</v>
      </c>
      <c r="J17" s="145"/>
      <c r="K17" s="125" t="s">
        <v>12</v>
      </c>
      <c r="L17" s="125" t="s">
        <v>396</v>
      </c>
      <c r="M17" s="145" t="s">
        <v>401</v>
      </c>
      <c r="N17" s="145"/>
      <c r="O17" s="145"/>
      <c r="P17" s="145"/>
      <c r="Q17" s="145"/>
    </row>
    <row r="18" spans="1:17" ht="21.75" customHeight="1">
      <c r="A18"/>
      <c r="B18" s="123" t="s">
        <v>323</v>
      </c>
      <c r="C18" s="124"/>
      <c r="D18" s="149"/>
      <c r="E18" s="149"/>
      <c r="F18" s="147" t="s">
        <v>324</v>
      </c>
      <c r="G18" s="147"/>
      <c r="H18" s="147"/>
      <c r="I18" s="145" t="s">
        <v>355</v>
      </c>
      <c r="J18" s="145"/>
      <c r="K18" s="125" t="s">
        <v>402</v>
      </c>
      <c r="L18" s="125" t="s">
        <v>12</v>
      </c>
      <c r="M18" s="145" t="s">
        <v>403</v>
      </c>
      <c r="N18" s="145"/>
      <c r="O18" s="145"/>
      <c r="P18" s="145"/>
      <c r="Q18" s="145"/>
    </row>
    <row r="19" spans="1:17" ht="24.75" customHeight="1">
      <c r="A19"/>
      <c r="B19" s="3"/>
      <c r="C19" s="124"/>
      <c r="D19" s="149"/>
      <c r="E19" s="149"/>
      <c r="F19" s="147" t="s">
        <v>11</v>
      </c>
      <c r="G19" s="147"/>
      <c r="H19" s="147"/>
      <c r="I19" s="145" t="s">
        <v>12</v>
      </c>
      <c r="J19" s="145"/>
      <c r="K19" s="125" t="s">
        <v>12</v>
      </c>
      <c r="L19" s="125" t="s">
        <v>12</v>
      </c>
      <c r="M19" s="145" t="s">
        <v>12</v>
      </c>
      <c r="N19" s="145"/>
      <c r="O19" s="145"/>
      <c r="P19" s="145"/>
      <c r="Q19" s="145"/>
    </row>
    <row r="20" spans="1:17" ht="27.75" customHeight="1">
      <c r="A20"/>
      <c r="B20" s="124"/>
      <c r="C20" s="123" t="s">
        <v>325</v>
      </c>
      <c r="D20" s="149"/>
      <c r="E20" s="149"/>
      <c r="F20" s="147" t="s">
        <v>326</v>
      </c>
      <c r="G20" s="147"/>
      <c r="H20" s="147"/>
      <c r="I20" s="145" t="s">
        <v>355</v>
      </c>
      <c r="J20" s="145"/>
      <c r="K20" s="125" t="s">
        <v>402</v>
      </c>
      <c r="L20" s="125" t="s">
        <v>12</v>
      </c>
      <c r="M20" s="145" t="s">
        <v>403</v>
      </c>
      <c r="N20" s="145"/>
      <c r="O20" s="145"/>
      <c r="P20" s="145"/>
      <c r="Q20" s="145"/>
    </row>
    <row r="21" spans="1:17" ht="26.25" customHeight="1">
      <c r="A21"/>
      <c r="B21" s="124"/>
      <c r="C21" s="3"/>
      <c r="D21" s="149"/>
      <c r="E21" s="149"/>
      <c r="F21" s="147" t="s">
        <v>11</v>
      </c>
      <c r="G21" s="147"/>
      <c r="H21" s="147"/>
      <c r="I21" s="145" t="s">
        <v>12</v>
      </c>
      <c r="J21" s="145"/>
      <c r="K21" s="125" t="s">
        <v>12</v>
      </c>
      <c r="L21" s="125" t="s">
        <v>12</v>
      </c>
      <c r="M21" s="145" t="s">
        <v>12</v>
      </c>
      <c r="N21" s="145"/>
      <c r="O21" s="145"/>
      <c r="P21" s="145"/>
      <c r="Q21" s="145"/>
    </row>
    <row r="22" spans="1:17" ht="29.25" customHeight="1">
      <c r="A22"/>
      <c r="B22" s="124"/>
      <c r="C22" s="124"/>
      <c r="D22" s="146" t="s">
        <v>327</v>
      </c>
      <c r="E22" s="146"/>
      <c r="F22" s="147" t="s">
        <v>328</v>
      </c>
      <c r="G22" s="147"/>
      <c r="H22" s="147"/>
      <c r="I22" s="145" t="s">
        <v>356</v>
      </c>
      <c r="J22" s="145"/>
      <c r="K22" s="125" t="s">
        <v>402</v>
      </c>
      <c r="L22" s="125" t="s">
        <v>12</v>
      </c>
      <c r="M22" s="145" t="s">
        <v>404</v>
      </c>
      <c r="N22" s="145"/>
      <c r="O22" s="145"/>
      <c r="P22" s="145"/>
      <c r="Q22" s="145"/>
    </row>
    <row r="23" spans="2:17" ht="45.75" customHeight="1">
      <c r="B23" s="123" t="s">
        <v>405</v>
      </c>
      <c r="C23" s="124"/>
      <c r="D23" s="149"/>
      <c r="E23" s="149"/>
      <c r="F23" s="147" t="s">
        <v>406</v>
      </c>
      <c r="G23" s="147"/>
      <c r="H23" s="147"/>
      <c r="I23" s="145" t="s">
        <v>407</v>
      </c>
      <c r="J23" s="145"/>
      <c r="K23" s="125" t="s">
        <v>12</v>
      </c>
      <c r="L23" s="125" t="s">
        <v>408</v>
      </c>
      <c r="M23" s="145" t="s">
        <v>409</v>
      </c>
      <c r="N23" s="145"/>
      <c r="O23" s="145"/>
      <c r="P23" s="145"/>
      <c r="Q23" s="145"/>
    </row>
    <row r="24" spans="2:17" ht="27" customHeight="1">
      <c r="B24" s="3"/>
      <c r="C24" s="124"/>
      <c r="D24" s="149"/>
      <c r="E24" s="149"/>
      <c r="F24" s="147" t="s">
        <v>11</v>
      </c>
      <c r="G24" s="147"/>
      <c r="H24" s="147"/>
      <c r="I24" s="145" t="s">
        <v>12</v>
      </c>
      <c r="J24" s="145"/>
      <c r="K24" s="125" t="s">
        <v>12</v>
      </c>
      <c r="L24" s="125" t="s">
        <v>12</v>
      </c>
      <c r="M24" s="145" t="s">
        <v>12</v>
      </c>
      <c r="N24" s="145"/>
      <c r="O24" s="145"/>
      <c r="P24" s="145"/>
      <c r="Q24" s="145"/>
    </row>
    <row r="25" spans="2:17" ht="27" customHeight="1">
      <c r="B25" s="124"/>
      <c r="C25" s="123" t="s">
        <v>410</v>
      </c>
      <c r="D25" s="149"/>
      <c r="E25" s="149"/>
      <c r="F25" s="147" t="s">
        <v>411</v>
      </c>
      <c r="G25" s="147"/>
      <c r="H25" s="147"/>
      <c r="I25" s="145" t="s">
        <v>412</v>
      </c>
      <c r="J25" s="145"/>
      <c r="K25" s="125" t="s">
        <v>12</v>
      </c>
      <c r="L25" s="125" t="s">
        <v>408</v>
      </c>
      <c r="M25" s="145" t="s">
        <v>413</v>
      </c>
      <c r="N25" s="145"/>
      <c r="O25" s="145"/>
      <c r="P25" s="145"/>
      <c r="Q25" s="145"/>
    </row>
    <row r="26" spans="2:17" ht="26.25" customHeight="1">
      <c r="B26" s="124"/>
      <c r="C26" s="3"/>
      <c r="D26" s="149"/>
      <c r="E26" s="149"/>
      <c r="F26" s="147" t="s">
        <v>11</v>
      </c>
      <c r="G26" s="147"/>
      <c r="H26" s="147"/>
      <c r="I26" s="145" t="s">
        <v>12</v>
      </c>
      <c r="J26" s="145"/>
      <c r="K26" s="125" t="s">
        <v>12</v>
      </c>
      <c r="L26" s="125" t="s">
        <v>12</v>
      </c>
      <c r="M26" s="145" t="s">
        <v>12</v>
      </c>
      <c r="N26" s="145"/>
      <c r="O26" s="145"/>
      <c r="P26" s="145"/>
      <c r="Q26" s="145"/>
    </row>
    <row r="27" spans="2:17" ht="28.5" customHeight="1">
      <c r="B27" s="124"/>
      <c r="C27" s="124"/>
      <c r="D27" s="146" t="s">
        <v>414</v>
      </c>
      <c r="E27" s="146"/>
      <c r="F27" s="147" t="s">
        <v>415</v>
      </c>
      <c r="G27" s="147"/>
      <c r="H27" s="147"/>
      <c r="I27" s="145" t="s">
        <v>416</v>
      </c>
      <c r="J27" s="145"/>
      <c r="K27" s="125" t="s">
        <v>12</v>
      </c>
      <c r="L27" s="125" t="s">
        <v>368</v>
      </c>
      <c r="M27" s="145" t="s">
        <v>417</v>
      </c>
      <c r="N27" s="145"/>
      <c r="O27" s="145"/>
      <c r="P27" s="145"/>
      <c r="Q27" s="145"/>
    </row>
    <row r="28" spans="2:17" ht="31.5" customHeight="1">
      <c r="B28" s="124"/>
      <c r="C28" s="124"/>
      <c r="D28" s="146" t="s">
        <v>418</v>
      </c>
      <c r="E28" s="146"/>
      <c r="F28" s="147" t="s">
        <v>419</v>
      </c>
      <c r="G28" s="147"/>
      <c r="H28" s="147"/>
      <c r="I28" s="145" t="s">
        <v>12</v>
      </c>
      <c r="J28" s="145"/>
      <c r="K28" s="125" t="s">
        <v>12</v>
      </c>
      <c r="L28" s="125" t="s">
        <v>420</v>
      </c>
      <c r="M28" s="145" t="s">
        <v>420</v>
      </c>
      <c r="N28" s="145"/>
      <c r="O28" s="145"/>
      <c r="P28" s="145"/>
      <c r="Q28" s="145"/>
    </row>
    <row r="29" spans="2:17" ht="24" customHeight="1">
      <c r="B29" s="124"/>
      <c r="C29" s="124"/>
      <c r="D29" s="146" t="s">
        <v>421</v>
      </c>
      <c r="E29" s="146"/>
      <c r="F29" s="147" t="s">
        <v>422</v>
      </c>
      <c r="G29" s="147"/>
      <c r="H29" s="147"/>
      <c r="I29" s="145" t="s">
        <v>423</v>
      </c>
      <c r="J29" s="145"/>
      <c r="K29" s="125" t="s">
        <v>12</v>
      </c>
      <c r="L29" s="125" t="s">
        <v>354</v>
      </c>
      <c r="M29" s="145" t="s">
        <v>424</v>
      </c>
      <c r="N29" s="145"/>
      <c r="O29" s="145"/>
      <c r="P29" s="145"/>
      <c r="Q29" s="145"/>
    </row>
    <row r="30" spans="2:17" ht="21" customHeight="1">
      <c r="B30" s="123" t="s">
        <v>357</v>
      </c>
      <c r="C30" s="124"/>
      <c r="D30" s="149"/>
      <c r="E30" s="149"/>
      <c r="F30" s="147" t="s">
        <v>358</v>
      </c>
      <c r="G30" s="147"/>
      <c r="H30" s="147"/>
      <c r="I30" s="145" t="s">
        <v>359</v>
      </c>
      <c r="J30" s="145"/>
      <c r="K30" s="125" t="s">
        <v>12</v>
      </c>
      <c r="L30" s="125" t="s">
        <v>425</v>
      </c>
      <c r="M30" s="145" t="s">
        <v>426</v>
      </c>
      <c r="N30" s="145"/>
      <c r="O30" s="145"/>
      <c r="P30" s="145"/>
      <c r="Q30" s="145"/>
    </row>
    <row r="31" spans="2:17" ht="29.25" customHeight="1">
      <c r="B31" s="3"/>
      <c r="C31" s="124"/>
      <c r="D31" s="149"/>
      <c r="E31" s="149"/>
      <c r="F31" s="147" t="s">
        <v>11</v>
      </c>
      <c r="G31" s="147"/>
      <c r="H31" s="147"/>
      <c r="I31" s="145" t="s">
        <v>12</v>
      </c>
      <c r="J31" s="145"/>
      <c r="K31" s="125" t="s">
        <v>12</v>
      </c>
      <c r="L31" s="125" t="s">
        <v>12</v>
      </c>
      <c r="M31" s="145" t="s">
        <v>12</v>
      </c>
      <c r="N31" s="145"/>
      <c r="O31" s="145"/>
      <c r="P31" s="145"/>
      <c r="Q31" s="145"/>
    </row>
    <row r="32" spans="2:17" ht="20.25" customHeight="1">
      <c r="B32" s="124"/>
      <c r="C32" s="123" t="s">
        <v>360</v>
      </c>
      <c r="D32" s="149"/>
      <c r="E32" s="149"/>
      <c r="F32" s="147" t="s">
        <v>361</v>
      </c>
      <c r="G32" s="147"/>
      <c r="H32" s="147"/>
      <c r="I32" s="145" t="s">
        <v>362</v>
      </c>
      <c r="J32" s="145"/>
      <c r="K32" s="125" t="s">
        <v>12</v>
      </c>
      <c r="L32" s="125" t="s">
        <v>425</v>
      </c>
      <c r="M32" s="145" t="s">
        <v>427</v>
      </c>
      <c r="N32" s="145"/>
      <c r="O32" s="145"/>
      <c r="P32" s="145"/>
      <c r="Q32" s="145"/>
    </row>
    <row r="33" spans="2:17" ht="24" customHeight="1">
      <c r="B33" s="124"/>
      <c r="C33" s="3"/>
      <c r="D33" s="149"/>
      <c r="E33" s="149"/>
      <c r="F33" s="147" t="s">
        <v>11</v>
      </c>
      <c r="G33" s="147"/>
      <c r="H33" s="147"/>
      <c r="I33" s="145" t="s">
        <v>12</v>
      </c>
      <c r="J33" s="145"/>
      <c r="K33" s="125" t="s">
        <v>12</v>
      </c>
      <c r="L33" s="125" t="s">
        <v>12</v>
      </c>
      <c r="M33" s="145" t="s">
        <v>12</v>
      </c>
      <c r="N33" s="145"/>
      <c r="O33" s="145"/>
      <c r="P33" s="145"/>
      <c r="Q33" s="145"/>
    </row>
    <row r="34" spans="2:17" ht="17.25" customHeight="1">
      <c r="B34" s="124"/>
      <c r="C34" s="124"/>
      <c r="D34" s="146" t="s">
        <v>428</v>
      </c>
      <c r="E34" s="146"/>
      <c r="F34" s="147" t="s">
        <v>429</v>
      </c>
      <c r="G34" s="147"/>
      <c r="H34" s="147"/>
      <c r="I34" s="145" t="s">
        <v>430</v>
      </c>
      <c r="J34" s="145"/>
      <c r="K34" s="125" t="s">
        <v>12</v>
      </c>
      <c r="L34" s="125" t="s">
        <v>431</v>
      </c>
      <c r="M34" s="145" t="s">
        <v>432</v>
      </c>
      <c r="N34" s="145"/>
      <c r="O34" s="145"/>
      <c r="P34" s="145"/>
      <c r="Q34" s="145"/>
    </row>
    <row r="35" spans="2:17" ht="43.5" customHeight="1">
      <c r="B35" s="124"/>
      <c r="C35" s="124"/>
      <c r="D35" s="146" t="s">
        <v>363</v>
      </c>
      <c r="E35" s="146"/>
      <c r="F35" s="147" t="s">
        <v>364</v>
      </c>
      <c r="G35" s="147"/>
      <c r="H35" s="147"/>
      <c r="I35" s="145" t="s">
        <v>365</v>
      </c>
      <c r="J35" s="145"/>
      <c r="K35" s="125" t="s">
        <v>12</v>
      </c>
      <c r="L35" s="125" t="s">
        <v>433</v>
      </c>
      <c r="M35" s="145" t="s">
        <v>434</v>
      </c>
      <c r="N35" s="145"/>
      <c r="O35" s="145"/>
      <c r="P35" s="145"/>
      <c r="Q35" s="145"/>
    </row>
    <row r="36" spans="2:17" ht="18.75" customHeight="1">
      <c r="B36" s="123" t="s">
        <v>244</v>
      </c>
      <c r="C36" s="124"/>
      <c r="D36" s="149"/>
      <c r="E36" s="149"/>
      <c r="F36" s="147" t="s">
        <v>246</v>
      </c>
      <c r="G36" s="147"/>
      <c r="H36" s="147"/>
      <c r="I36" s="145" t="s">
        <v>366</v>
      </c>
      <c r="J36" s="145"/>
      <c r="K36" s="125" t="s">
        <v>12</v>
      </c>
      <c r="L36" s="125" t="s">
        <v>435</v>
      </c>
      <c r="M36" s="145" t="s">
        <v>436</v>
      </c>
      <c r="N36" s="145"/>
      <c r="O36" s="145"/>
      <c r="P36" s="145"/>
      <c r="Q36" s="145"/>
    </row>
    <row r="37" spans="2:17" ht="28.5" customHeight="1">
      <c r="B37" s="3"/>
      <c r="C37" s="124"/>
      <c r="D37" s="149"/>
      <c r="E37" s="149"/>
      <c r="F37" s="147" t="s">
        <v>11</v>
      </c>
      <c r="G37" s="147"/>
      <c r="H37" s="147"/>
      <c r="I37" s="145" t="s">
        <v>329</v>
      </c>
      <c r="J37" s="145"/>
      <c r="K37" s="125" t="s">
        <v>12</v>
      </c>
      <c r="L37" s="125" t="s">
        <v>12</v>
      </c>
      <c r="M37" s="145" t="s">
        <v>329</v>
      </c>
      <c r="N37" s="145"/>
      <c r="O37" s="145"/>
      <c r="P37" s="145"/>
      <c r="Q37" s="145"/>
    </row>
    <row r="38" spans="2:17" ht="20.25" customHeight="1">
      <c r="B38" s="124"/>
      <c r="C38" s="123" t="s">
        <v>437</v>
      </c>
      <c r="D38" s="149"/>
      <c r="E38" s="149"/>
      <c r="F38" s="147" t="s">
        <v>438</v>
      </c>
      <c r="G38" s="147"/>
      <c r="H38" s="147"/>
      <c r="I38" s="145" t="s">
        <v>12</v>
      </c>
      <c r="J38" s="145"/>
      <c r="K38" s="125" t="s">
        <v>12</v>
      </c>
      <c r="L38" s="125" t="s">
        <v>439</v>
      </c>
      <c r="M38" s="145" t="s">
        <v>439</v>
      </c>
      <c r="N38" s="145"/>
      <c r="O38" s="145"/>
      <c r="P38" s="145"/>
      <c r="Q38" s="145"/>
    </row>
    <row r="39" spans="2:17" ht="30.75" customHeight="1">
      <c r="B39" s="124"/>
      <c r="C39" s="3"/>
      <c r="D39" s="149"/>
      <c r="E39" s="149"/>
      <c r="F39" s="147" t="s">
        <v>11</v>
      </c>
      <c r="G39" s="147"/>
      <c r="H39" s="147"/>
      <c r="I39" s="145" t="s">
        <v>12</v>
      </c>
      <c r="J39" s="145"/>
      <c r="K39" s="125" t="s">
        <v>12</v>
      </c>
      <c r="L39" s="125" t="s">
        <v>12</v>
      </c>
      <c r="M39" s="145" t="s">
        <v>12</v>
      </c>
      <c r="N39" s="145"/>
      <c r="O39" s="145"/>
      <c r="P39" s="145"/>
      <c r="Q39" s="145"/>
    </row>
    <row r="40" spans="2:17" ht="54.75" customHeight="1">
      <c r="B40" s="124"/>
      <c r="C40" s="124"/>
      <c r="D40" s="146" t="s">
        <v>440</v>
      </c>
      <c r="E40" s="146"/>
      <c r="F40" s="147" t="s">
        <v>441</v>
      </c>
      <c r="G40" s="147"/>
      <c r="H40" s="147"/>
      <c r="I40" s="145" t="s">
        <v>12</v>
      </c>
      <c r="J40" s="145"/>
      <c r="K40" s="125" t="s">
        <v>12</v>
      </c>
      <c r="L40" s="125" t="s">
        <v>439</v>
      </c>
      <c r="M40" s="145" t="s">
        <v>439</v>
      </c>
      <c r="N40" s="145"/>
      <c r="O40" s="145"/>
      <c r="P40" s="145"/>
      <c r="Q40" s="145"/>
    </row>
    <row r="41" spans="2:17" ht="22.5" customHeight="1">
      <c r="B41" s="124"/>
      <c r="C41" s="123" t="s">
        <v>251</v>
      </c>
      <c r="D41" s="149"/>
      <c r="E41" s="149"/>
      <c r="F41" s="147" t="s">
        <v>252</v>
      </c>
      <c r="G41" s="147"/>
      <c r="H41" s="147"/>
      <c r="I41" s="145" t="s">
        <v>442</v>
      </c>
      <c r="J41" s="145"/>
      <c r="K41" s="125" t="s">
        <v>12</v>
      </c>
      <c r="L41" s="125" t="s">
        <v>443</v>
      </c>
      <c r="M41" s="145" t="s">
        <v>444</v>
      </c>
      <c r="N41" s="145"/>
      <c r="O41" s="145"/>
      <c r="P41" s="145"/>
      <c r="Q41" s="145"/>
    </row>
    <row r="42" spans="2:17" ht="30.75" customHeight="1">
      <c r="B42" s="124"/>
      <c r="C42" s="3"/>
      <c r="D42" s="149"/>
      <c r="E42" s="149"/>
      <c r="F42" s="147" t="s">
        <v>11</v>
      </c>
      <c r="G42" s="147"/>
      <c r="H42" s="147"/>
      <c r="I42" s="145" t="s">
        <v>12</v>
      </c>
      <c r="J42" s="145"/>
      <c r="K42" s="125" t="s">
        <v>12</v>
      </c>
      <c r="L42" s="125" t="s">
        <v>12</v>
      </c>
      <c r="M42" s="145" t="s">
        <v>12</v>
      </c>
      <c r="N42" s="145"/>
      <c r="O42" s="145"/>
      <c r="P42" s="145"/>
      <c r="Q42" s="145"/>
    </row>
    <row r="43" spans="2:17" ht="15.75" customHeight="1">
      <c r="B43" s="124"/>
      <c r="C43" s="124"/>
      <c r="D43" s="146" t="s">
        <v>330</v>
      </c>
      <c r="E43" s="146"/>
      <c r="F43" s="147" t="s">
        <v>331</v>
      </c>
      <c r="G43" s="147"/>
      <c r="H43" s="147"/>
      <c r="I43" s="145" t="s">
        <v>442</v>
      </c>
      <c r="J43" s="145"/>
      <c r="K43" s="125" t="s">
        <v>12</v>
      </c>
      <c r="L43" s="125" t="s">
        <v>443</v>
      </c>
      <c r="M43" s="145" t="s">
        <v>444</v>
      </c>
      <c r="N43" s="145"/>
      <c r="O43" s="145"/>
      <c r="P43" s="145"/>
      <c r="Q43" s="145"/>
    </row>
    <row r="44" spans="2:17" ht="19.5" customHeight="1">
      <c r="B44" s="123" t="s">
        <v>166</v>
      </c>
      <c r="C44" s="124"/>
      <c r="D44" s="149"/>
      <c r="E44" s="149"/>
      <c r="F44" s="147" t="s">
        <v>167</v>
      </c>
      <c r="G44" s="147"/>
      <c r="H44" s="147"/>
      <c r="I44" s="145" t="s">
        <v>367</v>
      </c>
      <c r="J44" s="145"/>
      <c r="K44" s="125" t="s">
        <v>12</v>
      </c>
      <c r="L44" s="125" t="s">
        <v>445</v>
      </c>
      <c r="M44" s="145" t="s">
        <v>446</v>
      </c>
      <c r="N44" s="145"/>
      <c r="O44" s="145"/>
      <c r="P44" s="145"/>
      <c r="Q44" s="145"/>
    </row>
    <row r="45" spans="2:17" ht="25.5" customHeight="1">
      <c r="B45" s="3"/>
      <c r="C45" s="124"/>
      <c r="D45" s="149"/>
      <c r="E45" s="149"/>
      <c r="F45" s="147" t="s">
        <v>11</v>
      </c>
      <c r="G45" s="147"/>
      <c r="H45" s="147"/>
      <c r="I45" s="145" t="s">
        <v>12</v>
      </c>
      <c r="J45" s="145"/>
      <c r="K45" s="125" t="s">
        <v>12</v>
      </c>
      <c r="L45" s="125" t="s">
        <v>12</v>
      </c>
      <c r="M45" s="145" t="s">
        <v>12</v>
      </c>
      <c r="N45" s="145"/>
      <c r="O45" s="145"/>
      <c r="P45" s="145"/>
      <c r="Q45" s="145"/>
    </row>
    <row r="46" spans="2:17" ht="18" customHeight="1">
      <c r="B46" s="124"/>
      <c r="C46" s="123" t="s">
        <v>447</v>
      </c>
      <c r="D46" s="149"/>
      <c r="E46" s="149"/>
      <c r="F46" s="147" t="s">
        <v>448</v>
      </c>
      <c r="G46" s="147"/>
      <c r="H46" s="147"/>
      <c r="I46" s="145" t="s">
        <v>449</v>
      </c>
      <c r="J46" s="145"/>
      <c r="K46" s="125" t="s">
        <v>12</v>
      </c>
      <c r="L46" s="125" t="s">
        <v>445</v>
      </c>
      <c r="M46" s="145" t="s">
        <v>450</v>
      </c>
      <c r="N46" s="145"/>
      <c r="O46" s="145"/>
      <c r="P46" s="145"/>
      <c r="Q46" s="145"/>
    </row>
    <row r="47" spans="2:17" ht="26.25" customHeight="1">
      <c r="B47" s="124"/>
      <c r="C47" s="3"/>
      <c r="D47" s="149"/>
      <c r="E47" s="149"/>
      <c r="F47" s="147" t="s">
        <v>11</v>
      </c>
      <c r="G47" s="147"/>
      <c r="H47" s="147"/>
      <c r="I47" s="145" t="s">
        <v>12</v>
      </c>
      <c r="J47" s="145"/>
      <c r="K47" s="125" t="s">
        <v>12</v>
      </c>
      <c r="L47" s="125" t="s">
        <v>12</v>
      </c>
      <c r="M47" s="145" t="s">
        <v>12</v>
      </c>
      <c r="N47" s="145"/>
      <c r="O47" s="145"/>
      <c r="P47" s="145"/>
      <c r="Q47" s="145"/>
    </row>
    <row r="48" spans="2:17" ht="20.25" customHeight="1">
      <c r="B48" s="124"/>
      <c r="C48" s="124"/>
      <c r="D48" s="146" t="s">
        <v>330</v>
      </c>
      <c r="E48" s="146"/>
      <c r="F48" s="147" t="s">
        <v>331</v>
      </c>
      <c r="G48" s="147"/>
      <c r="H48" s="147"/>
      <c r="I48" s="145" t="s">
        <v>451</v>
      </c>
      <c r="J48" s="145"/>
      <c r="K48" s="125" t="s">
        <v>12</v>
      </c>
      <c r="L48" s="125" t="s">
        <v>445</v>
      </c>
      <c r="M48" s="145" t="s">
        <v>452</v>
      </c>
      <c r="N48" s="145"/>
      <c r="O48" s="145"/>
      <c r="P48" s="145"/>
      <c r="Q48" s="145"/>
    </row>
    <row r="49" spans="2:17" ht="21" customHeight="1">
      <c r="B49" s="123" t="s">
        <v>453</v>
      </c>
      <c r="C49" s="124"/>
      <c r="D49" s="149"/>
      <c r="E49" s="149"/>
      <c r="F49" s="147" t="s">
        <v>454</v>
      </c>
      <c r="G49" s="147"/>
      <c r="H49" s="147"/>
      <c r="I49" s="145" t="s">
        <v>455</v>
      </c>
      <c r="J49" s="145"/>
      <c r="K49" s="125" t="s">
        <v>12</v>
      </c>
      <c r="L49" s="125" t="s">
        <v>456</v>
      </c>
      <c r="M49" s="145" t="s">
        <v>457</v>
      </c>
      <c r="N49" s="145"/>
      <c r="O49" s="145"/>
      <c r="P49" s="145"/>
      <c r="Q49" s="145"/>
    </row>
    <row r="50" spans="2:17" ht="29.25" customHeight="1">
      <c r="B50" s="3"/>
      <c r="C50" s="124"/>
      <c r="D50" s="149"/>
      <c r="E50" s="149"/>
      <c r="F50" s="147" t="s">
        <v>11</v>
      </c>
      <c r="G50" s="147"/>
      <c r="H50" s="147"/>
      <c r="I50" s="145" t="s">
        <v>12</v>
      </c>
      <c r="J50" s="145"/>
      <c r="K50" s="125" t="s">
        <v>12</v>
      </c>
      <c r="L50" s="125" t="s">
        <v>12</v>
      </c>
      <c r="M50" s="145" t="s">
        <v>12</v>
      </c>
      <c r="N50" s="145"/>
      <c r="O50" s="145"/>
      <c r="P50" s="145"/>
      <c r="Q50" s="145"/>
    </row>
    <row r="51" spans="2:17" ht="27" customHeight="1">
      <c r="B51" s="124"/>
      <c r="C51" s="123" t="s">
        <v>458</v>
      </c>
      <c r="D51" s="149"/>
      <c r="E51" s="149"/>
      <c r="F51" s="147" t="s">
        <v>459</v>
      </c>
      <c r="G51" s="147"/>
      <c r="H51" s="147"/>
      <c r="I51" s="145" t="s">
        <v>460</v>
      </c>
      <c r="J51" s="145"/>
      <c r="K51" s="125" t="s">
        <v>12</v>
      </c>
      <c r="L51" s="125" t="s">
        <v>456</v>
      </c>
      <c r="M51" s="145" t="s">
        <v>461</v>
      </c>
      <c r="N51" s="145"/>
      <c r="O51" s="145"/>
      <c r="P51" s="145"/>
      <c r="Q51" s="145"/>
    </row>
    <row r="52" spans="2:17" ht="30" customHeight="1">
      <c r="B52" s="124"/>
      <c r="C52" s="3"/>
      <c r="D52" s="149"/>
      <c r="E52" s="149"/>
      <c r="F52" s="147" t="s">
        <v>11</v>
      </c>
      <c r="G52" s="147"/>
      <c r="H52" s="147"/>
      <c r="I52" s="145" t="s">
        <v>12</v>
      </c>
      <c r="J52" s="145"/>
      <c r="K52" s="125" t="s">
        <v>12</v>
      </c>
      <c r="L52" s="125" t="s">
        <v>12</v>
      </c>
      <c r="M52" s="145" t="s">
        <v>12</v>
      </c>
      <c r="N52" s="145"/>
      <c r="O52" s="145"/>
      <c r="P52" s="145"/>
      <c r="Q52" s="145"/>
    </row>
    <row r="53" spans="2:17" ht="21.75" customHeight="1">
      <c r="B53" s="124"/>
      <c r="C53" s="124"/>
      <c r="D53" s="146" t="s">
        <v>462</v>
      </c>
      <c r="E53" s="146"/>
      <c r="F53" s="147" t="s">
        <v>463</v>
      </c>
      <c r="G53" s="147"/>
      <c r="H53" s="147"/>
      <c r="I53" s="145" t="s">
        <v>464</v>
      </c>
      <c r="J53" s="145"/>
      <c r="K53" s="125" t="s">
        <v>12</v>
      </c>
      <c r="L53" s="125" t="s">
        <v>456</v>
      </c>
      <c r="M53" s="145" t="s">
        <v>465</v>
      </c>
      <c r="N53" s="145"/>
      <c r="O53" s="145"/>
      <c r="P53" s="145"/>
      <c r="Q53" s="145"/>
    </row>
    <row r="54" spans="2:17" ht="21.75" customHeight="1">
      <c r="B54" s="123" t="s">
        <v>369</v>
      </c>
      <c r="C54" s="124"/>
      <c r="D54" s="149"/>
      <c r="E54" s="149"/>
      <c r="F54" s="147" t="s">
        <v>370</v>
      </c>
      <c r="G54" s="147"/>
      <c r="H54" s="147"/>
      <c r="I54" s="145" t="s">
        <v>490</v>
      </c>
      <c r="J54" s="145"/>
      <c r="K54" s="125" t="s">
        <v>12</v>
      </c>
      <c r="L54" s="125" t="s">
        <v>491</v>
      </c>
      <c r="M54" s="145" t="s">
        <v>492</v>
      </c>
      <c r="N54" s="145"/>
      <c r="O54" s="145"/>
      <c r="P54" s="145"/>
      <c r="Q54" s="145"/>
    </row>
    <row r="55" spans="2:17" ht="30" customHeight="1">
      <c r="B55" s="3"/>
      <c r="C55" s="124"/>
      <c r="D55" s="149"/>
      <c r="E55" s="149"/>
      <c r="F55" s="147" t="s">
        <v>11</v>
      </c>
      <c r="G55" s="147"/>
      <c r="H55" s="147"/>
      <c r="I55" s="145" t="s">
        <v>12</v>
      </c>
      <c r="J55" s="145"/>
      <c r="K55" s="125" t="s">
        <v>12</v>
      </c>
      <c r="L55" s="125" t="s">
        <v>12</v>
      </c>
      <c r="M55" s="145" t="s">
        <v>12</v>
      </c>
      <c r="N55" s="145"/>
      <c r="O55" s="145"/>
      <c r="P55" s="145"/>
      <c r="Q55" s="145"/>
    </row>
    <row r="56" spans="2:17" ht="22.5" customHeight="1">
      <c r="B56" s="124"/>
      <c r="C56" s="123" t="s">
        <v>371</v>
      </c>
      <c r="D56" s="149"/>
      <c r="E56" s="149"/>
      <c r="F56" s="147" t="s">
        <v>372</v>
      </c>
      <c r="G56" s="147"/>
      <c r="H56" s="147"/>
      <c r="I56" s="145" t="s">
        <v>490</v>
      </c>
      <c r="J56" s="145"/>
      <c r="K56" s="125" t="s">
        <v>12</v>
      </c>
      <c r="L56" s="125" t="s">
        <v>491</v>
      </c>
      <c r="M56" s="145" t="s">
        <v>492</v>
      </c>
      <c r="N56" s="145"/>
      <c r="O56" s="145"/>
      <c r="P56" s="145"/>
      <c r="Q56" s="145"/>
    </row>
    <row r="57" spans="2:17" ht="29.25" customHeight="1">
      <c r="B57" s="124"/>
      <c r="C57" s="3"/>
      <c r="D57" s="149"/>
      <c r="E57" s="149"/>
      <c r="F57" s="147" t="s">
        <v>11</v>
      </c>
      <c r="G57" s="147"/>
      <c r="H57" s="147"/>
      <c r="I57" s="145" t="s">
        <v>12</v>
      </c>
      <c r="J57" s="145"/>
      <c r="K57" s="125" t="s">
        <v>12</v>
      </c>
      <c r="L57" s="125" t="s">
        <v>12</v>
      </c>
      <c r="M57" s="145" t="s">
        <v>12</v>
      </c>
      <c r="N57" s="145"/>
      <c r="O57" s="145"/>
      <c r="P57" s="145"/>
      <c r="Q57" s="145"/>
    </row>
    <row r="58" spans="2:17" ht="27.75" customHeight="1">
      <c r="B58" s="124"/>
      <c r="C58" s="124"/>
      <c r="D58" s="146" t="s">
        <v>493</v>
      </c>
      <c r="E58" s="146"/>
      <c r="F58" s="147" t="s">
        <v>494</v>
      </c>
      <c r="G58" s="147"/>
      <c r="H58" s="147"/>
      <c r="I58" s="145" t="s">
        <v>490</v>
      </c>
      <c r="J58" s="145"/>
      <c r="K58" s="125" t="s">
        <v>12</v>
      </c>
      <c r="L58" s="125" t="s">
        <v>491</v>
      </c>
      <c r="M58" s="145" t="s">
        <v>492</v>
      </c>
      <c r="N58" s="145"/>
      <c r="O58" s="145"/>
      <c r="P58" s="145"/>
      <c r="Q58" s="145"/>
    </row>
    <row r="59" spans="2:17" ht="22.5" customHeight="1">
      <c r="B59" s="148" t="s">
        <v>10</v>
      </c>
      <c r="C59" s="148"/>
      <c r="D59" s="148"/>
      <c r="E59" s="148"/>
      <c r="F59" s="148"/>
      <c r="G59" s="148"/>
      <c r="H59" s="71" t="s">
        <v>13</v>
      </c>
      <c r="I59" s="144" t="s">
        <v>373</v>
      </c>
      <c r="J59" s="144"/>
      <c r="K59" s="72" t="s">
        <v>402</v>
      </c>
      <c r="L59" s="72" t="s">
        <v>495</v>
      </c>
      <c r="M59" s="144" t="s">
        <v>496</v>
      </c>
      <c r="N59" s="144"/>
      <c r="O59" s="144"/>
      <c r="P59" s="144"/>
      <c r="Q59" s="144"/>
    </row>
    <row r="60" spans="2:17" ht="28.5" customHeight="1">
      <c r="B60" s="141"/>
      <c r="C60" s="141"/>
      <c r="D60" s="141"/>
      <c r="E60" s="141"/>
      <c r="F60" s="142" t="s">
        <v>11</v>
      </c>
      <c r="G60" s="142"/>
      <c r="H60" s="142"/>
      <c r="I60" s="143" t="s">
        <v>237</v>
      </c>
      <c r="J60" s="143"/>
      <c r="K60" s="126" t="s">
        <v>12</v>
      </c>
      <c r="L60" s="126" t="s">
        <v>12</v>
      </c>
      <c r="M60" s="143" t="s">
        <v>237</v>
      </c>
      <c r="N60" s="143"/>
      <c r="O60" s="143"/>
      <c r="P60" s="143"/>
      <c r="Q60" s="143"/>
    </row>
    <row r="61" spans="2:17" ht="27.75" customHeight="1">
      <c r="B61" s="138" t="s">
        <v>14</v>
      </c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</row>
    <row r="62" spans="2:17" ht="22.5" customHeight="1">
      <c r="B62" s="123" t="s">
        <v>244</v>
      </c>
      <c r="C62" s="124"/>
      <c r="D62" s="149"/>
      <c r="E62" s="149"/>
      <c r="F62" s="147" t="s">
        <v>246</v>
      </c>
      <c r="G62" s="147"/>
      <c r="H62" s="147"/>
      <c r="I62" s="145" t="s">
        <v>466</v>
      </c>
      <c r="J62" s="145"/>
      <c r="K62" s="125" t="s">
        <v>12</v>
      </c>
      <c r="L62" s="125" t="s">
        <v>467</v>
      </c>
      <c r="M62" s="145" t="s">
        <v>468</v>
      </c>
      <c r="N62" s="145"/>
      <c r="O62" s="145"/>
      <c r="P62" s="145"/>
      <c r="Q62" s="145"/>
    </row>
    <row r="63" spans="2:17" ht="27.75" customHeight="1">
      <c r="B63" s="3"/>
      <c r="C63" s="124"/>
      <c r="D63" s="149"/>
      <c r="E63" s="149"/>
      <c r="F63" s="147" t="s">
        <v>11</v>
      </c>
      <c r="G63" s="147"/>
      <c r="H63" s="147"/>
      <c r="I63" s="145" t="s">
        <v>12</v>
      </c>
      <c r="J63" s="145"/>
      <c r="K63" s="125" t="s">
        <v>12</v>
      </c>
      <c r="L63" s="125" t="s">
        <v>12</v>
      </c>
      <c r="M63" s="145" t="s">
        <v>12</v>
      </c>
      <c r="N63" s="145"/>
      <c r="O63" s="145"/>
      <c r="P63" s="145"/>
      <c r="Q63" s="145"/>
    </row>
    <row r="64" spans="2:17" ht="25.5" customHeight="1">
      <c r="B64" s="124"/>
      <c r="C64" s="123" t="s">
        <v>297</v>
      </c>
      <c r="D64" s="149"/>
      <c r="E64" s="149"/>
      <c r="F64" s="147" t="s">
        <v>298</v>
      </c>
      <c r="G64" s="147"/>
      <c r="H64" s="147"/>
      <c r="I64" s="145" t="s">
        <v>424</v>
      </c>
      <c r="J64" s="145"/>
      <c r="K64" s="125" t="s">
        <v>12</v>
      </c>
      <c r="L64" s="125" t="s">
        <v>467</v>
      </c>
      <c r="M64" s="145" t="s">
        <v>469</v>
      </c>
      <c r="N64" s="145"/>
      <c r="O64" s="145"/>
      <c r="P64" s="145"/>
      <c r="Q64" s="145"/>
    </row>
    <row r="65" spans="2:17" ht="36" customHeight="1">
      <c r="B65" s="124"/>
      <c r="C65" s="3"/>
      <c r="D65" s="149"/>
      <c r="E65" s="149"/>
      <c r="F65" s="147" t="s">
        <v>11</v>
      </c>
      <c r="G65" s="147"/>
      <c r="H65" s="147"/>
      <c r="I65" s="145" t="s">
        <v>12</v>
      </c>
      <c r="J65" s="145"/>
      <c r="K65" s="125" t="s">
        <v>12</v>
      </c>
      <c r="L65" s="125" t="s">
        <v>12</v>
      </c>
      <c r="M65" s="145" t="s">
        <v>12</v>
      </c>
      <c r="N65" s="145"/>
      <c r="O65" s="145"/>
      <c r="P65" s="145"/>
      <c r="Q65" s="145"/>
    </row>
    <row r="66" spans="2:17" ht="37.5" customHeight="1">
      <c r="B66" s="124"/>
      <c r="C66" s="124"/>
      <c r="D66" s="146" t="s">
        <v>470</v>
      </c>
      <c r="E66" s="146"/>
      <c r="F66" s="147" t="s">
        <v>471</v>
      </c>
      <c r="G66" s="147"/>
      <c r="H66" s="147"/>
      <c r="I66" s="145" t="s">
        <v>12</v>
      </c>
      <c r="J66" s="145"/>
      <c r="K66" s="125" t="s">
        <v>12</v>
      </c>
      <c r="L66" s="125" t="s">
        <v>467</v>
      </c>
      <c r="M66" s="145" t="s">
        <v>467</v>
      </c>
      <c r="N66" s="145"/>
      <c r="O66" s="145"/>
      <c r="P66" s="145"/>
      <c r="Q66" s="145"/>
    </row>
    <row r="67" spans="2:17" ht="12.75">
      <c r="B67" s="148" t="s">
        <v>14</v>
      </c>
      <c r="C67" s="148"/>
      <c r="D67" s="148"/>
      <c r="E67" s="148"/>
      <c r="F67" s="148"/>
      <c r="G67" s="148"/>
      <c r="H67" s="71" t="s">
        <v>13</v>
      </c>
      <c r="I67" s="144" t="s">
        <v>377</v>
      </c>
      <c r="J67" s="144"/>
      <c r="K67" s="72" t="s">
        <v>12</v>
      </c>
      <c r="L67" s="72" t="s">
        <v>467</v>
      </c>
      <c r="M67" s="144" t="s">
        <v>472</v>
      </c>
      <c r="N67" s="144"/>
      <c r="O67" s="144"/>
      <c r="P67" s="144"/>
      <c r="Q67" s="144"/>
    </row>
    <row r="68" spans="2:17" ht="40.5" customHeight="1">
      <c r="B68" s="141"/>
      <c r="C68" s="141"/>
      <c r="D68" s="141"/>
      <c r="E68" s="141"/>
      <c r="F68" s="142" t="s">
        <v>11</v>
      </c>
      <c r="G68" s="142"/>
      <c r="H68" s="142"/>
      <c r="I68" s="143" t="s">
        <v>378</v>
      </c>
      <c r="J68" s="143"/>
      <c r="K68" s="126" t="s">
        <v>12</v>
      </c>
      <c r="L68" s="126" t="s">
        <v>12</v>
      </c>
      <c r="M68" s="143" t="s">
        <v>378</v>
      </c>
      <c r="N68" s="143"/>
      <c r="O68" s="143"/>
      <c r="P68" s="143"/>
      <c r="Q68" s="143"/>
    </row>
    <row r="69" spans="2:17" ht="12.75">
      <c r="B69" s="138" t="s">
        <v>276</v>
      </c>
      <c r="C69" s="138"/>
      <c r="D69" s="138"/>
      <c r="E69" s="138"/>
      <c r="F69" s="138"/>
      <c r="G69" s="138"/>
      <c r="H69" s="138"/>
      <c r="I69" s="144" t="s">
        <v>379</v>
      </c>
      <c r="J69" s="144"/>
      <c r="K69" s="72" t="s">
        <v>402</v>
      </c>
      <c r="L69" s="72" t="s">
        <v>497</v>
      </c>
      <c r="M69" s="144" t="s">
        <v>498</v>
      </c>
      <c r="N69" s="144"/>
      <c r="O69" s="144"/>
      <c r="P69" s="144"/>
      <c r="Q69" s="144"/>
    </row>
    <row r="70" spans="2:17" ht="54" customHeight="1">
      <c r="B70" s="138"/>
      <c r="C70" s="138"/>
      <c r="D70" s="138"/>
      <c r="E70" s="138"/>
      <c r="F70" s="139" t="s">
        <v>11</v>
      </c>
      <c r="G70" s="139"/>
      <c r="H70" s="139"/>
      <c r="I70" s="140" t="s">
        <v>380</v>
      </c>
      <c r="J70" s="140"/>
      <c r="K70" s="73" t="s">
        <v>12</v>
      </c>
      <c r="L70" s="73" t="s">
        <v>12</v>
      </c>
      <c r="M70" s="140" t="s">
        <v>380</v>
      </c>
      <c r="N70" s="140"/>
      <c r="O70" s="140"/>
      <c r="P70" s="140"/>
      <c r="Q70" s="140"/>
    </row>
  </sheetData>
  <sheetProtection/>
  <mergeCells count="258">
    <mergeCell ref="F65:H65"/>
    <mergeCell ref="I65:J65"/>
    <mergeCell ref="M65:Q65"/>
    <mergeCell ref="D65:E65"/>
    <mergeCell ref="D66:E66"/>
    <mergeCell ref="F66:H66"/>
    <mergeCell ref="I66:J66"/>
    <mergeCell ref="M66:Q66"/>
    <mergeCell ref="F63:H63"/>
    <mergeCell ref="I63:J63"/>
    <mergeCell ref="M63:Q63"/>
    <mergeCell ref="I64:J64"/>
    <mergeCell ref="M64:Q64"/>
    <mergeCell ref="D63:E63"/>
    <mergeCell ref="D64:E64"/>
    <mergeCell ref="F64:H64"/>
    <mergeCell ref="F60:H60"/>
    <mergeCell ref="I60:J60"/>
    <mergeCell ref="M60:Q60"/>
    <mergeCell ref="I62:J62"/>
    <mergeCell ref="M62:Q62"/>
    <mergeCell ref="D62:E62"/>
    <mergeCell ref="F62:H62"/>
    <mergeCell ref="B60:E60"/>
    <mergeCell ref="B61:Q61"/>
    <mergeCell ref="D56:E56"/>
    <mergeCell ref="I59:J59"/>
    <mergeCell ref="M59:Q59"/>
    <mergeCell ref="F56:H56"/>
    <mergeCell ref="I56:J56"/>
    <mergeCell ref="M56:Q56"/>
    <mergeCell ref="B59:G59"/>
    <mergeCell ref="D57:E57"/>
    <mergeCell ref="F57:H57"/>
    <mergeCell ref="I54:J54"/>
    <mergeCell ref="M54:Q54"/>
    <mergeCell ref="F55:H55"/>
    <mergeCell ref="I55:J55"/>
    <mergeCell ref="M55:Q55"/>
    <mergeCell ref="D54:E54"/>
    <mergeCell ref="F54:H54"/>
    <mergeCell ref="D55:E55"/>
    <mergeCell ref="D52:E52"/>
    <mergeCell ref="F52:H52"/>
    <mergeCell ref="I52:J52"/>
    <mergeCell ref="M52:Q52"/>
    <mergeCell ref="D53:E53"/>
    <mergeCell ref="F53:H53"/>
    <mergeCell ref="I53:J53"/>
    <mergeCell ref="M53:Q53"/>
    <mergeCell ref="M28:Q28"/>
    <mergeCell ref="D48:E48"/>
    <mergeCell ref="F48:H48"/>
    <mergeCell ref="D49:E49"/>
    <mergeCell ref="D50:E50"/>
    <mergeCell ref="F50:H50"/>
    <mergeCell ref="D30:E30"/>
    <mergeCell ref="F30:H30"/>
    <mergeCell ref="I30:J30"/>
    <mergeCell ref="M30:Q30"/>
    <mergeCell ref="D26:E26"/>
    <mergeCell ref="F26:H26"/>
    <mergeCell ref="D27:E27"/>
    <mergeCell ref="D28:E28"/>
    <mergeCell ref="F28:H28"/>
    <mergeCell ref="I28:J28"/>
    <mergeCell ref="I26:J26"/>
    <mergeCell ref="F27:H27"/>
    <mergeCell ref="I27:J27"/>
    <mergeCell ref="M12:Q12"/>
    <mergeCell ref="F16:H16"/>
    <mergeCell ref="F19:H19"/>
    <mergeCell ref="D17:E17"/>
    <mergeCell ref="F17:H17"/>
    <mergeCell ref="I12:J12"/>
    <mergeCell ref="M16:Q16"/>
    <mergeCell ref="I17:J17"/>
    <mergeCell ref="I18:J18"/>
    <mergeCell ref="D13:E13"/>
    <mergeCell ref="K1:P1"/>
    <mergeCell ref="A2:P2"/>
    <mergeCell ref="I8:J8"/>
    <mergeCell ref="D5:E5"/>
    <mergeCell ref="M5:Q5"/>
    <mergeCell ref="D6:E6"/>
    <mergeCell ref="D8:E8"/>
    <mergeCell ref="I5:J5"/>
    <mergeCell ref="F5:H5"/>
    <mergeCell ref="O3:P3"/>
    <mergeCell ref="I6:J6"/>
    <mergeCell ref="M6:Q6"/>
    <mergeCell ref="M8:Q8"/>
    <mergeCell ref="F6:H6"/>
    <mergeCell ref="F8:H8"/>
    <mergeCell ref="B7:Q7"/>
    <mergeCell ref="M10:Q10"/>
    <mergeCell ref="I11:J11"/>
    <mergeCell ref="M13:Q13"/>
    <mergeCell ref="M9:Q9"/>
    <mergeCell ref="D9:E9"/>
    <mergeCell ref="D10:E10"/>
    <mergeCell ref="F10:H10"/>
    <mergeCell ref="M11:Q11"/>
    <mergeCell ref="I9:J9"/>
    <mergeCell ref="D11:E11"/>
    <mergeCell ref="I10:J10"/>
    <mergeCell ref="F9:H9"/>
    <mergeCell ref="F14:H14"/>
    <mergeCell ref="F11:H11"/>
    <mergeCell ref="F12:H12"/>
    <mergeCell ref="I13:J13"/>
    <mergeCell ref="I14:J14"/>
    <mergeCell ref="F13:H13"/>
    <mergeCell ref="D12:E12"/>
    <mergeCell ref="M14:Q14"/>
    <mergeCell ref="M22:Q22"/>
    <mergeCell ref="I22:J22"/>
    <mergeCell ref="D14:E14"/>
    <mergeCell ref="M21:Q21"/>
    <mergeCell ref="I21:J21"/>
    <mergeCell ref="D16:E16"/>
    <mergeCell ref="D22:E22"/>
    <mergeCell ref="I16:J16"/>
    <mergeCell ref="D15:E15"/>
    <mergeCell ref="F15:H15"/>
    <mergeCell ref="I15:J15"/>
    <mergeCell ref="M15:Q15"/>
    <mergeCell ref="M17:Q17"/>
    <mergeCell ref="D18:E18"/>
    <mergeCell ref="F18:H18"/>
    <mergeCell ref="M26:Q26"/>
    <mergeCell ref="F20:H20"/>
    <mergeCell ref="I20:J20"/>
    <mergeCell ref="M20:Q20"/>
    <mergeCell ref="I24:J24"/>
    <mergeCell ref="F24:H24"/>
    <mergeCell ref="M24:Q24"/>
    <mergeCell ref="D25:E25"/>
    <mergeCell ref="D20:E20"/>
    <mergeCell ref="M18:Q18"/>
    <mergeCell ref="D21:E21"/>
    <mergeCell ref="F21:H21"/>
    <mergeCell ref="M19:Q19"/>
    <mergeCell ref="I19:J19"/>
    <mergeCell ref="D19:E19"/>
    <mergeCell ref="M27:Q27"/>
    <mergeCell ref="F22:H22"/>
    <mergeCell ref="F25:H25"/>
    <mergeCell ref="D23:E23"/>
    <mergeCell ref="F23:H23"/>
    <mergeCell ref="I23:J23"/>
    <mergeCell ref="M23:Q23"/>
    <mergeCell ref="D24:E24"/>
    <mergeCell ref="I25:J25"/>
    <mergeCell ref="M25:Q25"/>
    <mergeCell ref="D31:E31"/>
    <mergeCell ref="F31:H31"/>
    <mergeCell ref="I31:J31"/>
    <mergeCell ref="M31:Q31"/>
    <mergeCell ref="D29:E29"/>
    <mergeCell ref="F29:H29"/>
    <mergeCell ref="I29:J29"/>
    <mergeCell ref="M29:Q29"/>
    <mergeCell ref="D32:E32"/>
    <mergeCell ref="F32:H32"/>
    <mergeCell ref="I32:J32"/>
    <mergeCell ref="M32:Q32"/>
    <mergeCell ref="D33:E33"/>
    <mergeCell ref="F33:H33"/>
    <mergeCell ref="I33:J33"/>
    <mergeCell ref="M33:Q33"/>
    <mergeCell ref="D34:E34"/>
    <mergeCell ref="F34:H34"/>
    <mergeCell ref="I34:J34"/>
    <mergeCell ref="M34:Q34"/>
    <mergeCell ref="D35:E35"/>
    <mergeCell ref="F35:H35"/>
    <mergeCell ref="I35:J35"/>
    <mergeCell ref="M35:Q35"/>
    <mergeCell ref="D36:E36"/>
    <mergeCell ref="F36:H36"/>
    <mergeCell ref="I36:J36"/>
    <mergeCell ref="M36:Q36"/>
    <mergeCell ref="D37:E37"/>
    <mergeCell ref="F37:H37"/>
    <mergeCell ref="I37:J37"/>
    <mergeCell ref="M37:Q37"/>
    <mergeCell ref="D38:E38"/>
    <mergeCell ref="F38:H38"/>
    <mergeCell ref="I38:J38"/>
    <mergeCell ref="M38:Q38"/>
    <mergeCell ref="D39:E39"/>
    <mergeCell ref="F39:H39"/>
    <mergeCell ref="I39:J39"/>
    <mergeCell ref="M39:Q39"/>
    <mergeCell ref="D40:E40"/>
    <mergeCell ref="F40:H40"/>
    <mergeCell ref="I40:J40"/>
    <mergeCell ref="M40:Q40"/>
    <mergeCell ref="D41:E41"/>
    <mergeCell ref="F41:H41"/>
    <mergeCell ref="I41:J41"/>
    <mergeCell ref="M41:Q41"/>
    <mergeCell ref="D42:E42"/>
    <mergeCell ref="F42:H42"/>
    <mergeCell ref="I42:J42"/>
    <mergeCell ref="M42:Q42"/>
    <mergeCell ref="D43:E43"/>
    <mergeCell ref="F43:H43"/>
    <mergeCell ref="I43:J43"/>
    <mergeCell ref="M43:Q43"/>
    <mergeCell ref="M51:Q51"/>
    <mergeCell ref="D44:E44"/>
    <mergeCell ref="F44:H44"/>
    <mergeCell ref="I44:J44"/>
    <mergeCell ref="M44:Q44"/>
    <mergeCell ref="D45:E45"/>
    <mergeCell ref="F45:H45"/>
    <mergeCell ref="I45:J45"/>
    <mergeCell ref="M45:Q45"/>
    <mergeCell ref="D46:E46"/>
    <mergeCell ref="F46:H46"/>
    <mergeCell ref="I46:J46"/>
    <mergeCell ref="M46:Q46"/>
    <mergeCell ref="D47:E47"/>
    <mergeCell ref="F47:H47"/>
    <mergeCell ref="I47:J47"/>
    <mergeCell ref="M47:Q47"/>
    <mergeCell ref="I48:J48"/>
    <mergeCell ref="M48:Q48"/>
    <mergeCell ref="D51:E51"/>
    <mergeCell ref="F49:H49"/>
    <mergeCell ref="I49:J49"/>
    <mergeCell ref="M49:Q49"/>
    <mergeCell ref="I50:J50"/>
    <mergeCell ref="M50:Q50"/>
    <mergeCell ref="F51:H51"/>
    <mergeCell ref="I51:J51"/>
    <mergeCell ref="M69:Q69"/>
    <mergeCell ref="I57:J57"/>
    <mergeCell ref="M57:Q57"/>
    <mergeCell ref="D58:E58"/>
    <mergeCell ref="F58:H58"/>
    <mergeCell ref="I58:J58"/>
    <mergeCell ref="B67:G67"/>
    <mergeCell ref="I67:J67"/>
    <mergeCell ref="M67:Q67"/>
    <mergeCell ref="M58:Q58"/>
    <mergeCell ref="B70:E70"/>
    <mergeCell ref="F70:H70"/>
    <mergeCell ref="I70:J70"/>
    <mergeCell ref="M70:Q70"/>
    <mergeCell ref="B68:E68"/>
    <mergeCell ref="F68:H68"/>
    <mergeCell ref="I68:J68"/>
    <mergeCell ref="M68:Q68"/>
    <mergeCell ref="B69:H69"/>
    <mergeCell ref="I69:J69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116"/>
  <sheetViews>
    <sheetView showGridLines="0" zoomScalePageLayoutView="0" workbookViewId="0" topLeftCell="A1">
      <selection activeCell="AC8" sqref="AC8"/>
    </sheetView>
  </sheetViews>
  <sheetFormatPr defaultColWidth="9.33203125" defaultRowHeight="12.75"/>
  <cols>
    <col min="1" max="1" width="4.5" style="70" customWidth="1"/>
    <col min="2" max="2" width="5.66015625" style="70" customWidth="1"/>
    <col min="3" max="3" width="5" style="70" customWidth="1"/>
    <col min="4" max="4" width="5.16015625" style="70" customWidth="1"/>
    <col min="5" max="5" width="6.83203125" style="70" customWidth="1"/>
    <col min="6" max="6" width="5.16015625" style="70" customWidth="1"/>
    <col min="7" max="7" width="3.16015625" style="70" customWidth="1"/>
    <col min="8" max="9" width="12" style="70" customWidth="1"/>
    <col min="10" max="10" width="10.83203125" style="70" customWidth="1"/>
    <col min="11" max="12" width="11.33203125" style="70" customWidth="1"/>
    <col min="13" max="13" width="8.66015625" style="70" customWidth="1"/>
    <col min="14" max="14" width="8.83203125" style="70" customWidth="1"/>
    <col min="15" max="15" width="9.16015625" style="70" customWidth="1"/>
    <col min="16" max="16" width="9.33203125" style="70" customWidth="1"/>
    <col min="17" max="17" width="8.66015625" style="70" customWidth="1"/>
    <col min="18" max="18" width="10" style="70" customWidth="1"/>
    <col min="19" max="19" width="9.83203125" style="70" customWidth="1"/>
    <col min="20" max="20" width="4.83203125" style="70" customWidth="1"/>
    <col min="21" max="21" width="4" style="70" customWidth="1"/>
    <col min="22" max="22" width="8.83203125" style="70" customWidth="1"/>
    <col min="23" max="23" width="5.5" style="70" customWidth="1"/>
    <col min="24" max="24" width="2.16015625" style="70" customWidth="1"/>
    <col min="25" max="25" width="1.3359375" style="70" customWidth="1"/>
    <col min="26" max="16384" width="9.33203125" style="70" customWidth="1"/>
  </cols>
  <sheetData>
    <row r="1" spans="1:23" ht="46.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163" t="s">
        <v>502</v>
      </c>
      <c r="O1" s="163"/>
      <c r="P1" s="163"/>
      <c r="Q1" s="163"/>
      <c r="R1" s="163"/>
      <c r="S1" s="163"/>
      <c r="T1" s="163"/>
      <c r="U1" s="68"/>
      <c r="V1" s="68"/>
      <c r="W1" s="69"/>
    </row>
    <row r="2" spans="1:23" ht="21.75" customHeight="1">
      <c r="A2" s="164" t="s">
        <v>232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69"/>
    </row>
    <row r="3" ht="6.75" customHeight="1"/>
    <row r="4" spans="1:23" ht="12.75" customHeight="1">
      <c r="A4" s="161" t="s">
        <v>1</v>
      </c>
      <c r="B4" s="161" t="s">
        <v>2</v>
      </c>
      <c r="C4" s="161" t="s">
        <v>51</v>
      </c>
      <c r="D4" s="161" t="s">
        <v>4</v>
      </c>
      <c r="E4" s="161"/>
      <c r="F4" s="161"/>
      <c r="G4" s="161"/>
      <c r="H4" s="161" t="s">
        <v>24</v>
      </c>
      <c r="I4" s="161" t="s">
        <v>27</v>
      </c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</row>
    <row r="5" spans="1:23" ht="12.75" customHeight="1">
      <c r="A5" s="161"/>
      <c r="B5" s="161"/>
      <c r="C5" s="161"/>
      <c r="D5" s="161"/>
      <c r="E5" s="161"/>
      <c r="F5" s="161"/>
      <c r="G5" s="161"/>
      <c r="H5" s="161"/>
      <c r="I5" s="161" t="s">
        <v>26</v>
      </c>
      <c r="J5" s="161" t="s">
        <v>20</v>
      </c>
      <c r="K5" s="161"/>
      <c r="L5" s="161"/>
      <c r="M5" s="161"/>
      <c r="N5" s="161"/>
      <c r="O5" s="161"/>
      <c r="P5" s="161"/>
      <c r="Q5" s="161"/>
      <c r="R5" s="161" t="s">
        <v>23</v>
      </c>
      <c r="S5" s="161" t="s">
        <v>20</v>
      </c>
      <c r="T5" s="161"/>
      <c r="U5" s="161"/>
      <c r="V5" s="161"/>
      <c r="W5" s="161"/>
    </row>
    <row r="6" spans="1:23" ht="12.75" customHeight="1">
      <c r="A6" s="161"/>
      <c r="B6" s="161"/>
      <c r="C6" s="161"/>
      <c r="D6" s="161"/>
      <c r="E6" s="161"/>
      <c r="F6" s="161"/>
      <c r="G6" s="161"/>
      <c r="H6" s="161"/>
      <c r="I6" s="161"/>
      <c r="J6" s="161" t="s">
        <v>50</v>
      </c>
      <c r="K6" s="161" t="s">
        <v>20</v>
      </c>
      <c r="L6" s="161"/>
      <c r="M6" s="161" t="s">
        <v>19</v>
      </c>
      <c r="N6" s="161" t="s">
        <v>18</v>
      </c>
      <c r="O6" s="161" t="s">
        <v>17</v>
      </c>
      <c r="P6" s="161" t="s">
        <v>30</v>
      </c>
      <c r="Q6" s="161" t="s">
        <v>28</v>
      </c>
      <c r="R6" s="161"/>
      <c r="S6" s="161" t="s">
        <v>22</v>
      </c>
      <c r="T6" s="161" t="s">
        <v>21</v>
      </c>
      <c r="U6" s="161"/>
      <c r="V6" s="161" t="s">
        <v>25</v>
      </c>
      <c r="W6" s="161" t="s">
        <v>29</v>
      </c>
    </row>
    <row r="7" spans="1:23" ht="61.5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29" t="s">
        <v>15</v>
      </c>
      <c r="L7" s="129" t="s">
        <v>49</v>
      </c>
      <c r="M7" s="161"/>
      <c r="N7" s="161"/>
      <c r="O7" s="161"/>
      <c r="P7" s="161"/>
      <c r="Q7" s="161"/>
      <c r="R7" s="161"/>
      <c r="S7" s="161"/>
      <c r="T7" s="161" t="s">
        <v>16</v>
      </c>
      <c r="U7" s="161"/>
      <c r="V7" s="161"/>
      <c r="W7" s="161"/>
    </row>
    <row r="8" spans="1:23" ht="8.25">
      <c r="A8" s="130" t="s">
        <v>5</v>
      </c>
      <c r="B8" s="130" t="s">
        <v>6</v>
      </c>
      <c r="C8" s="130" t="s">
        <v>7</v>
      </c>
      <c r="D8" s="165" t="s">
        <v>8</v>
      </c>
      <c r="E8" s="165"/>
      <c r="F8" s="165"/>
      <c r="G8" s="165"/>
      <c r="H8" s="130" t="s">
        <v>9</v>
      </c>
      <c r="I8" s="130" t="s">
        <v>33</v>
      </c>
      <c r="J8" s="130" t="s">
        <v>32</v>
      </c>
      <c r="K8" s="130" t="s">
        <v>31</v>
      </c>
      <c r="L8" s="130" t="s">
        <v>48</v>
      </c>
      <c r="M8" s="130" t="s">
        <v>47</v>
      </c>
      <c r="N8" s="130" t="s">
        <v>46</v>
      </c>
      <c r="O8" s="130" t="s">
        <v>45</v>
      </c>
      <c r="P8" s="130" t="s">
        <v>44</v>
      </c>
      <c r="Q8" s="130" t="s">
        <v>43</v>
      </c>
      <c r="R8" s="130" t="s">
        <v>42</v>
      </c>
      <c r="S8" s="130" t="s">
        <v>41</v>
      </c>
      <c r="T8" s="165" t="s">
        <v>40</v>
      </c>
      <c r="U8" s="165"/>
      <c r="V8" s="130" t="s">
        <v>39</v>
      </c>
      <c r="W8" s="130" t="s">
        <v>38</v>
      </c>
    </row>
    <row r="9" spans="1:23" ht="12.75" customHeight="1">
      <c r="A9" s="161" t="s">
        <v>381</v>
      </c>
      <c r="B9" s="161" t="s">
        <v>245</v>
      </c>
      <c r="C9" s="161" t="s">
        <v>245</v>
      </c>
      <c r="D9" s="157" t="s">
        <v>382</v>
      </c>
      <c r="E9" s="157"/>
      <c r="F9" s="157" t="s">
        <v>247</v>
      </c>
      <c r="G9" s="157"/>
      <c r="H9" s="127">
        <v>13824073.7</v>
      </c>
      <c r="I9" s="127">
        <v>5606407</v>
      </c>
      <c r="J9" s="127">
        <v>5206407</v>
      </c>
      <c r="K9" s="127">
        <v>1870</v>
      </c>
      <c r="L9" s="127">
        <v>5204537</v>
      </c>
      <c r="M9" s="127">
        <v>400000</v>
      </c>
      <c r="N9" s="127">
        <v>0</v>
      </c>
      <c r="O9" s="127">
        <v>0</v>
      </c>
      <c r="P9" s="127">
        <v>0</v>
      </c>
      <c r="Q9" s="127">
        <v>0</v>
      </c>
      <c r="R9" s="127">
        <v>8217666.7</v>
      </c>
      <c r="S9" s="127">
        <v>8217666.7</v>
      </c>
      <c r="T9" s="158">
        <v>0</v>
      </c>
      <c r="U9" s="158"/>
      <c r="V9" s="127">
        <v>0</v>
      </c>
      <c r="W9" s="127">
        <v>0</v>
      </c>
    </row>
    <row r="10" spans="1:23" ht="12.75" customHeight="1">
      <c r="A10" s="161"/>
      <c r="B10" s="161"/>
      <c r="C10" s="161"/>
      <c r="D10" s="157"/>
      <c r="E10" s="157"/>
      <c r="F10" s="157" t="s">
        <v>248</v>
      </c>
      <c r="G10" s="157"/>
      <c r="H10" s="127">
        <v>-1207458</v>
      </c>
      <c r="I10" s="127">
        <v>-907458</v>
      </c>
      <c r="J10" s="127">
        <v>-907458</v>
      </c>
      <c r="K10" s="127">
        <v>0</v>
      </c>
      <c r="L10" s="127">
        <v>-907458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-300000</v>
      </c>
      <c r="S10" s="127">
        <v>-300000</v>
      </c>
      <c r="T10" s="158">
        <v>0</v>
      </c>
      <c r="U10" s="158"/>
      <c r="V10" s="127">
        <v>0</v>
      </c>
      <c r="W10" s="127">
        <v>0</v>
      </c>
    </row>
    <row r="11" spans="1:23" ht="12.75" customHeight="1">
      <c r="A11" s="161"/>
      <c r="B11" s="161"/>
      <c r="C11" s="161"/>
      <c r="D11" s="157"/>
      <c r="E11" s="157"/>
      <c r="F11" s="157" t="s">
        <v>249</v>
      </c>
      <c r="G11" s="157"/>
      <c r="H11" s="127">
        <v>1300458</v>
      </c>
      <c r="I11" s="127">
        <v>1300458</v>
      </c>
      <c r="J11" s="127">
        <v>1300458</v>
      </c>
      <c r="K11" s="127">
        <v>0</v>
      </c>
      <c r="L11" s="127">
        <v>1300458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58">
        <v>0</v>
      </c>
      <c r="U11" s="158"/>
      <c r="V11" s="127">
        <v>0</v>
      </c>
      <c r="W11" s="127">
        <v>0</v>
      </c>
    </row>
    <row r="12" spans="1:23" ht="12.75" customHeight="1">
      <c r="A12" s="161"/>
      <c r="B12" s="161"/>
      <c r="C12" s="161"/>
      <c r="D12" s="157"/>
      <c r="E12" s="157"/>
      <c r="F12" s="157" t="s">
        <v>250</v>
      </c>
      <c r="G12" s="157"/>
      <c r="H12" s="127">
        <v>13917073.7</v>
      </c>
      <c r="I12" s="127">
        <v>5999407</v>
      </c>
      <c r="J12" s="127">
        <v>5599407</v>
      </c>
      <c r="K12" s="127">
        <v>1870</v>
      </c>
      <c r="L12" s="127">
        <v>5597537</v>
      </c>
      <c r="M12" s="127">
        <v>400000</v>
      </c>
      <c r="N12" s="127">
        <v>0</v>
      </c>
      <c r="O12" s="127">
        <v>0</v>
      </c>
      <c r="P12" s="127">
        <v>0</v>
      </c>
      <c r="Q12" s="127">
        <v>0</v>
      </c>
      <c r="R12" s="127">
        <v>7917666.7</v>
      </c>
      <c r="S12" s="127">
        <v>7917666.7</v>
      </c>
      <c r="T12" s="158">
        <v>0</v>
      </c>
      <c r="U12" s="158"/>
      <c r="V12" s="127">
        <v>0</v>
      </c>
      <c r="W12" s="127">
        <v>0</v>
      </c>
    </row>
    <row r="13" spans="1:23" ht="12.75" customHeight="1">
      <c r="A13" s="161" t="s">
        <v>245</v>
      </c>
      <c r="B13" s="161" t="s">
        <v>383</v>
      </c>
      <c r="C13" s="161" t="s">
        <v>245</v>
      </c>
      <c r="D13" s="157" t="s">
        <v>384</v>
      </c>
      <c r="E13" s="157"/>
      <c r="F13" s="157" t="s">
        <v>247</v>
      </c>
      <c r="G13" s="157"/>
      <c r="H13" s="127">
        <v>11266572.7</v>
      </c>
      <c r="I13" s="127">
        <v>3048906</v>
      </c>
      <c r="J13" s="127">
        <v>3048906</v>
      </c>
      <c r="K13" s="127">
        <v>0</v>
      </c>
      <c r="L13" s="127">
        <v>3048906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8217666.7</v>
      </c>
      <c r="S13" s="127">
        <v>8217666.7</v>
      </c>
      <c r="T13" s="158">
        <v>0</v>
      </c>
      <c r="U13" s="158"/>
      <c r="V13" s="127">
        <v>0</v>
      </c>
      <c r="W13" s="127">
        <v>0</v>
      </c>
    </row>
    <row r="14" spans="1:23" ht="12.75" customHeight="1">
      <c r="A14" s="161"/>
      <c r="B14" s="161"/>
      <c r="C14" s="161"/>
      <c r="D14" s="157"/>
      <c r="E14" s="157"/>
      <c r="F14" s="157" t="s">
        <v>248</v>
      </c>
      <c r="G14" s="157"/>
      <c r="H14" s="127">
        <v>-1207458</v>
      </c>
      <c r="I14" s="127">
        <v>-907458</v>
      </c>
      <c r="J14" s="127">
        <v>-907458</v>
      </c>
      <c r="K14" s="127">
        <v>0</v>
      </c>
      <c r="L14" s="127">
        <v>-907458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-300000</v>
      </c>
      <c r="S14" s="127">
        <v>-300000</v>
      </c>
      <c r="T14" s="158">
        <v>0</v>
      </c>
      <c r="U14" s="158"/>
      <c r="V14" s="127">
        <v>0</v>
      </c>
      <c r="W14" s="127">
        <v>0</v>
      </c>
    </row>
    <row r="15" spans="1:23" ht="12.75" customHeight="1">
      <c r="A15" s="161"/>
      <c r="B15" s="161"/>
      <c r="C15" s="161"/>
      <c r="D15" s="157"/>
      <c r="E15" s="157"/>
      <c r="F15" s="157" t="s">
        <v>249</v>
      </c>
      <c r="G15" s="157"/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58">
        <v>0</v>
      </c>
      <c r="U15" s="158"/>
      <c r="V15" s="127">
        <v>0</v>
      </c>
      <c r="W15" s="127">
        <v>0</v>
      </c>
    </row>
    <row r="16" spans="1:23" ht="12.75" customHeight="1">
      <c r="A16" s="161"/>
      <c r="B16" s="161"/>
      <c r="C16" s="161"/>
      <c r="D16" s="157"/>
      <c r="E16" s="157"/>
      <c r="F16" s="157" t="s">
        <v>250</v>
      </c>
      <c r="G16" s="157"/>
      <c r="H16" s="127">
        <v>10059114.7</v>
      </c>
      <c r="I16" s="127">
        <v>2141448</v>
      </c>
      <c r="J16" s="127">
        <v>2141448</v>
      </c>
      <c r="K16" s="127">
        <v>0</v>
      </c>
      <c r="L16" s="127">
        <v>2141448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7917666.7</v>
      </c>
      <c r="S16" s="127">
        <v>7917666.7</v>
      </c>
      <c r="T16" s="158">
        <v>0</v>
      </c>
      <c r="U16" s="158"/>
      <c r="V16" s="127">
        <v>0</v>
      </c>
      <c r="W16" s="127">
        <v>0</v>
      </c>
    </row>
    <row r="17" spans="1:23" ht="12.75" customHeight="1">
      <c r="A17" s="161" t="s">
        <v>245</v>
      </c>
      <c r="B17" s="161" t="s">
        <v>473</v>
      </c>
      <c r="C17" s="161" t="s">
        <v>245</v>
      </c>
      <c r="D17" s="157" t="s">
        <v>474</v>
      </c>
      <c r="E17" s="157"/>
      <c r="F17" s="157" t="s">
        <v>247</v>
      </c>
      <c r="G17" s="157"/>
      <c r="H17" s="127">
        <v>2000</v>
      </c>
      <c r="I17" s="127">
        <v>2000</v>
      </c>
      <c r="J17" s="127">
        <v>2000</v>
      </c>
      <c r="K17" s="127">
        <v>0</v>
      </c>
      <c r="L17" s="127">
        <v>2000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58">
        <v>0</v>
      </c>
      <c r="U17" s="158"/>
      <c r="V17" s="127">
        <v>0</v>
      </c>
      <c r="W17" s="127">
        <v>0</v>
      </c>
    </row>
    <row r="18" spans="1:23" ht="12.75" customHeight="1">
      <c r="A18" s="161"/>
      <c r="B18" s="161"/>
      <c r="C18" s="161"/>
      <c r="D18" s="157"/>
      <c r="E18" s="157"/>
      <c r="F18" s="157" t="s">
        <v>248</v>
      </c>
      <c r="G18" s="157"/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58">
        <v>0</v>
      </c>
      <c r="U18" s="158"/>
      <c r="V18" s="127">
        <v>0</v>
      </c>
      <c r="W18" s="127">
        <v>0</v>
      </c>
    </row>
    <row r="19" spans="1:23" ht="12.75" customHeight="1">
      <c r="A19" s="161"/>
      <c r="B19" s="161"/>
      <c r="C19" s="161"/>
      <c r="D19" s="157"/>
      <c r="E19" s="157"/>
      <c r="F19" s="157" t="s">
        <v>249</v>
      </c>
      <c r="G19" s="157"/>
      <c r="H19" s="127">
        <v>1300458</v>
      </c>
      <c r="I19" s="127">
        <v>1300458</v>
      </c>
      <c r="J19" s="127">
        <v>1300458</v>
      </c>
      <c r="K19" s="127">
        <v>0</v>
      </c>
      <c r="L19" s="127">
        <v>1300458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58">
        <v>0</v>
      </c>
      <c r="U19" s="158"/>
      <c r="V19" s="127">
        <v>0</v>
      </c>
      <c r="W19" s="127">
        <v>0</v>
      </c>
    </row>
    <row r="20" spans="1:23" ht="12.75" customHeight="1">
      <c r="A20" s="161"/>
      <c r="B20" s="161"/>
      <c r="C20" s="161"/>
      <c r="D20" s="157"/>
      <c r="E20" s="157"/>
      <c r="F20" s="157" t="s">
        <v>250</v>
      </c>
      <c r="G20" s="157"/>
      <c r="H20" s="127">
        <v>1302458</v>
      </c>
      <c r="I20" s="127">
        <v>1302458</v>
      </c>
      <c r="J20" s="127">
        <v>1302458</v>
      </c>
      <c r="K20" s="127">
        <v>0</v>
      </c>
      <c r="L20" s="127">
        <v>1302458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58">
        <v>0</v>
      </c>
      <c r="U20" s="158"/>
      <c r="V20" s="127">
        <v>0</v>
      </c>
      <c r="W20" s="127">
        <v>0</v>
      </c>
    </row>
    <row r="21" spans="1:23" ht="12.75" customHeight="1">
      <c r="A21" s="161" t="s">
        <v>475</v>
      </c>
      <c r="B21" s="161" t="s">
        <v>245</v>
      </c>
      <c r="C21" s="161" t="s">
        <v>245</v>
      </c>
      <c r="D21" s="157" t="s">
        <v>476</v>
      </c>
      <c r="E21" s="157"/>
      <c r="F21" s="157" t="s">
        <v>247</v>
      </c>
      <c r="G21" s="157"/>
      <c r="H21" s="127">
        <v>14413645</v>
      </c>
      <c r="I21" s="127">
        <v>13420332</v>
      </c>
      <c r="J21" s="127">
        <v>12832532</v>
      </c>
      <c r="K21" s="127">
        <v>9308065.34</v>
      </c>
      <c r="L21" s="127">
        <v>3524466.66</v>
      </c>
      <c r="M21" s="127">
        <v>0</v>
      </c>
      <c r="N21" s="127">
        <v>587800</v>
      </c>
      <c r="O21" s="127">
        <v>0</v>
      </c>
      <c r="P21" s="127">
        <v>0</v>
      </c>
      <c r="Q21" s="127">
        <v>0</v>
      </c>
      <c r="R21" s="127">
        <v>993313</v>
      </c>
      <c r="S21" s="127">
        <v>993313</v>
      </c>
      <c r="T21" s="158">
        <v>0</v>
      </c>
      <c r="U21" s="158"/>
      <c r="V21" s="127">
        <v>0</v>
      </c>
      <c r="W21" s="127">
        <v>0</v>
      </c>
    </row>
    <row r="22" spans="1:23" ht="12.75" customHeight="1">
      <c r="A22" s="161"/>
      <c r="B22" s="161"/>
      <c r="C22" s="161"/>
      <c r="D22" s="157"/>
      <c r="E22" s="157"/>
      <c r="F22" s="157" t="s">
        <v>248</v>
      </c>
      <c r="G22" s="157"/>
      <c r="H22" s="127">
        <v>-72500</v>
      </c>
      <c r="I22" s="127">
        <v>-72500</v>
      </c>
      <c r="J22" s="127">
        <v>-72500</v>
      </c>
      <c r="K22" s="127">
        <v>0</v>
      </c>
      <c r="L22" s="127">
        <v>-72500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58">
        <v>0</v>
      </c>
      <c r="U22" s="158"/>
      <c r="V22" s="127">
        <v>0</v>
      </c>
      <c r="W22" s="127">
        <v>0</v>
      </c>
    </row>
    <row r="23" spans="1:23" ht="12.75" customHeight="1">
      <c r="A23" s="161"/>
      <c r="B23" s="161"/>
      <c r="C23" s="161"/>
      <c r="D23" s="157"/>
      <c r="E23" s="157"/>
      <c r="F23" s="157" t="s">
        <v>249</v>
      </c>
      <c r="G23" s="157"/>
      <c r="H23" s="127">
        <v>7500</v>
      </c>
      <c r="I23" s="127">
        <v>7500</v>
      </c>
      <c r="J23" s="127">
        <v>0</v>
      </c>
      <c r="K23" s="127">
        <v>0</v>
      </c>
      <c r="L23" s="127">
        <v>0</v>
      </c>
      <c r="M23" s="127">
        <v>0</v>
      </c>
      <c r="N23" s="127">
        <v>7500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58">
        <v>0</v>
      </c>
      <c r="U23" s="158"/>
      <c r="V23" s="127">
        <v>0</v>
      </c>
      <c r="W23" s="127">
        <v>0</v>
      </c>
    </row>
    <row r="24" spans="1:23" ht="12.75" customHeight="1">
      <c r="A24" s="161"/>
      <c r="B24" s="161"/>
      <c r="C24" s="161"/>
      <c r="D24" s="157"/>
      <c r="E24" s="157"/>
      <c r="F24" s="157" t="s">
        <v>250</v>
      </c>
      <c r="G24" s="157"/>
      <c r="H24" s="127">
        <v>14348645</v>
      </c>
      <c r="I24" s="127">
        <v>13355332</v>
      </c>
      <c r="J24" s="127">
        <v>12760032</v>
      </c>
      <c r="K24" s="127">
        <v>9308065.34</v>
      </c>
      <c r="L24" s="127">
        <v>3451966.66</v>
      </c>
      <c r="M24" s="127">
        <v>0</v>
      </c>
      <c r="N24" s="127">
        <v>595300</v>
      </c>
      <c r="O24" s="127">
        <v>0</v>
      </c>
      <c r="P24" s="127">
        <v>0</v>
      </c>
      <c r="Q24" s="127">
        <v>0</v>
      </c>
      <c r="R24" s="127">
        <v>993313</v>
      </c>
      <c r="S24" s="127">
        <v>993313</v>
      </c>
      <c r="T24" s="158">
        <v>0</v>
      </c>
      <c r="U24" s="158"/>
      <c r="V24" s="127">
        <v>0</v>
      </c>
      <c r="W24" s="127">
        <v>0</v>
      </c>
    </row>
    <row r="25" spans="1:23" ht="12.75" customHeight="1">
      <c r="A25" s="161" t="s">
        <v>245</v>
      </c>
      <c r="B25" s="161" t="s">
        <v>477</v>
      </c>
      <c r="C25" s="161" t="s">
        <v>245</v>
      </c>
      <c r="D25" s="157" t="s">
        <v>478</v>
      </c>
      <c r="E25" s="157"/>
      <c r="F25" s="157" t="s">
        <v>247</v>
      </c>
      <c r="G25" s="157"/>
      <c r="H25" s="127">
        <v>12466816</v>
      </c>
      <c r="I25" s="127">
        <v>11473503</v>
      </c>
      <c r="J25" s="127">
        <v>11431003</v>
      </c>
      <c r="K25" s="127">
        <v>9291643</v>
      </c>
      <c r="L25" s="127">
        <v>2139360</v>
      </c>
      <c r="M25" s="127">
        <v>0</v>
      </c>
      <c r="N25" s="127">
        <v>42500</v>
      </c>
      <c r="O25" s="127">
        <v>0</v>
      </c>
      <c r="P25" s="127">
        <v>0</v>
      </c>
      <c r="Q25" s="127">
        <v>0</v>
      </c>
      <c r="R25" s="127">
        <v>993313</v>
      </c>
      <c r="S25" s="127">
        <v>993313</v>
      </c>
      <c r="T25" s="158">
        <v>0</v>
      </c>
      <c r="U25" s="158"/>
      <c r="V25" s="127">
        <v>0</v>
      </c>
      <c r="W25" s="127">
        <v>0</v>
      </c>
    </row>
    <row r="26" spans="1:23" ht="12.75" customHeight="1">
      <c r="A26" s="161"/>
      <c r="B26" s="161"/>
      <c r="C26" s="161"/>
      <c r="D26" s="157"/>
      <c r="E26" s="157"/>
      <c r="F26" s="157" t="s">
        <v>248</v>
      </c>
      <c r="G26" s="157"/>
      <c r="H26" s="127">
        <v>-72500</v>
      </c>
      <c r="I26" s="127">
        <v>-72500</v>
      </c>
      <c r="J26" s="127">
        <v>-72500</v>
      </c>
      <c r="K26" s="127">
        <v>0</v>
      </c>
      <c r="L26" s="127">
        <v>-72500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58">
        <v>0</v>
      </c>
      <c r="U26" s="158"/>
      <c r="V26" s="127">
        <v>0</v>
      </c>
      <c r="W26" s="127">
        <v>0</v>
      </c>
    </row>
    <row r="27" spans="1:23" ht="12.75" customHeight="1">
      <c r="A27" s="161"/>
      <c r="B27" s="161"/>
      <c r="C27" s="161"/>
      <c r="D27" s="157"/>
      <c r="E27" s="157"/>
      <c r="F27" s="157" t="s">
        <v>249</v>
      </c>
      <c r="G27" s="157"/>
      <c r="H27" s="127">
        <v>7500</v>
      </c>
      <c r="I27" s="127">
        <v>7500</v>
      </c>
      <c r="J27" s="127">
        <v>0</v>
      </c>
      <c r="K27" s="127">
        <v>0</v>
      </c>
      <c r="L27" s="127">
        <v>0</v>
      </c>
      <c r="M27" s="127">
        <v>0</v>
      </c>
      <c r="N27" s="127">
        <v>7500</v>
      </c>
      <c r="O27" s="127">
        <v>0</v>
      </c>
      <c r="P27" s="127">
        <v>0</v>
      </c>
      <c r="Q27" s="127">
        <v>0</v>
      </c>
      <c r="R27" s="127">
        <v>0</v>
      </c>
      <c r="S27" s="127">
        <v>0</v>
      </c>
      <c r="T27" s="158">
        <v>0</v>
      </c>
      <c r="U27" s="158"/>
      <c r="V27" s="127">
        <v>0</v>
      </c>
      <c r="W27" s="127">
        <v>0</v>
      </c>
    </row>
    <row r="28" spans="1:23" ht="12.75" customHeight="1">
      <c r="A28" s="161"/>
      <c r="B28" s="161"/>
      <c r="C28" s="161"/>
      <c r="D28" s="157"/>
      <c r="E28" s="157"/>
      <c r="F28" s="157" t="s">
        <v>250</v>
      </c>
      <c r="G28" s="157"/>
      <c r="H28" s="127">
        <v>12401816</v>
      </c>
      <c r="I28" s="127">
        <v>11408503</v>
      </c>
      <c r="J28" s="127">
        <v>11358503</v>
      </c>
      <c r="K28" s="127">
        <v>9291643</v>
      </c>
      <c r="L28" s="127">
        <v>2066860</v>
      </c>
      <c r="M28" s="127">
        <v>0</v>
      </c>
      <c r="N28" s="127">
        <v>50000</v>
      </c>
      <c r="O28" s="127">
        <v>0</v>
      </c>
      <c r="P28" s="127">
        <v>0</v>
      </c>
      <c r="Q28" s="127">
        <v>0</v>
      </c>
      <c r="R28" s="127">
        <v>993313</v>
      </c>
      <c r="S28" s="127">
        <v>993313</v>
      </c>
      <c r="T28" s="158">
        <v>0</v>
      </c>
      <c r="U28" s="158"/>
      <c r="V28" s="127">
        <v>0</v>
      </c>
      <c r="W28" s="127">
        <v>0</v>
      </c>
    </row>
    <row r="29" spans="1:23" ht="12.75" customHeight="1">
      <c r="A29" s="161" t="s">
        <v>323</v>
      </c>
      <c r="B29" s="161" t="s">
        <v>245</v>
      </c>
      <c r="C29" s="161" t="s">
        <v>245</v>
      </c>
      <c r="D29" s="157" t="s">
        <v>324</v>
      </c>
      <c r="E29" s="157"/>
      <c r="F29" s="157" t="s">
        <v>247</v>
      </c>
      <c r="G29" s="157"/>
      <c r="H29" s="127">
        <v>5657732</v>
      </c>
      <c r="I29" s="127">
        <v>5647732</v>
      </c>
      <c r="J29" s="127">
        <v>5454732</v>
      </c>
      <c r="K29" s="127">
        <v>4905132</v>
      </c>
      <c r="L29" s="127">
        <v>549600</v>
      </c>
      <c r="M29" s="127">
        <v>0</v>
      </c>
      <c r="N29" s="127">
        <v>193000</v>
      </c>
      <c r="O29" s="127">
        <v>0</v>
      </c>
      <c r="P29" s="127">
        <v>0</v>
      </c>
      <c r="Q29" s="127">
        <v>0</v>
      </c>
      <c r="R29" s="127">
        <v>10000</v>
      </c>
      <c r="S29" s="127">
        <v>10000</v>
      </c>
      <c r="T29" s="158">
        <v>0</v>
      </c>
      <c r="U29" s="158"/>
      <c r="V29" s="127">
        <v>0</v>
      </c>
      <c r="W29" s="127">
        <v>0</v>
      </c>
    </row>
    <row r="30" spans="1:23" ht="12.75" customHeight="1">
      <c r="A30" s="161"/>
      <c r="B30" s="161"/>
      <c r="C30" s="161"/>
      <c r="D30" s="157"/>
      <c r="E30" s="157"/>
      <c r="F30" s="157" t="s">
        <v>248</v>
      </c>
      <c r="G30" s="157"/>
      <c r="H30" s="127">
        <v>-130</v>
      </c>
      <c r="I30" s="127">
        <v>-130</v>
      </c>
      <c r="J30" s="127">
        <v>-130</v>
      </c>
      <c r="K30" s="127">
        <v>-130</v>
      </c>
      <c r="L30" s="127">
        <v>0</v>
      </c>
      <c r="M30" s="127">
        <v>0</v>
      </c>
      <c r="N30" s="127">
        <v>0</v>
      </c>
      <c r="O30" s="127">
        <v>0</v>
      </c>
      <c r="P30" s="127">
        <v>0</v>
      </c>
      <c r="Q30" s="127">
        <v>0</v>
      </c>
      <c r="R30" s="127">
        <v>0</v>
      </c>
      <c r="S30" s="127">
        <v>0</v>
      </c>
      <c r="T30" s="158">
        <v>0</v>
      </c>
      <c r="U30" s="158"/>
      <c r="V30" s="127">
        <v>0</v>
      </c>
      <c r="W30" s="127">
        <v>0</v>
      </c>
    </row>
    <row r="31" spans="1:23" ht="12.75" customHeight="1">
      <c r="A31" s="161"/>
      <c r="B31" s="161"/>
      <c r="C31" s="161"/>
      <c r="D31" s="157"/>
      <c r="E31" s="157"/>
      <c r="F31" s="157" t="s">
        <v>249</v>
      </c>
      <c r="G31" s="157"/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58">
        <v>0</v>
      </c>
      <c r="U31" s="158"/>
      <c r="V31" s="127">
        <v>0</v>
      </c>
      <c r="W31" s="127">
        <v>0</v>
      </c>
    </row>
    <row r="32" spans="1:23" ht="12.75" customHeight="1">
      <c r="A32" s="161"/>
      <c r="B32" s="161"/>
      <c r="C32" s="161"/>
      <c r="D32" s="157"/>
      <c r="E32" s="157"/>
      <c r="F32" s="157" t="s">
        <v>250</v>
      </c>
      <c r="G32" s="157"/>
      <c r="H32" s="127">
        <v>5657602</v>
      </c>
      <c r="I32" s="127">
        <v>5647602</v>
      </c>
      <c r="J32" s="127">
        <v>5454602</v>
      </c>
      <c r="K32" s="127">
        <v>4905002</v>
      </c>
      <c r="L32" s="127">
        <v>549600</v>
      </c>
      <c r="M32" s="127">
        <v>0</v>
      </c>
      <c r="N32" s="127">
        <v>193000</v>
      </c>
      <c r="O32" s="127">
        <v>0</v>
      </c>
      <c r="P32" s="127">
        <v>0</v>
      </c>
      <c r="Q32" s="127">
        <v>0</v>
      </c>
      <c r="R32" s="127">
        <v>10000</v>
      </c>
      <c r="S32" s="127">
        <v>10000</v>
      </c>
      <c r="T32" s="158">
        <v>0</v>
      </c>
      <c r="U32" s="158"/>
      <c r="V32" s="127">
        <v>0</v>
      </c>
      <c r="W32" s="127">
        <v>0</v>
      </c>
    </row>
    <row r="33" spans="1:23" ht="12.75" customHeight="1">
      <c r="A33" s="161" t="s">
        <v>245</v>
      </c>
      <c r="B33" s="161" t="s">
        <v>325</v>
      </c>
      <c r="C33" s="161" t="s">
        <v>245</v>
      </c>
      <c r="D33" s="157" t="s">
        <v>326</v>
      </c>
      <c r="E33" s="157"/>
      <c r="F33" s="157" t="s">
        <v>247</v>
      </c>
      <c r="G33" s="157"/>
      <c r="H33" s="127">
        <v>5452732</v>
      </c>
      <c r="I33" s="127">
        <v>5452732</v>
      </c>
      <c r="J33" s="127">
        <v>5264732</v>
      </c>
      <c r="K33" s="127">
        <v>4905132</v>
      </c>
      <c r="L33" s="127">
        <v>359600</v>
      </c>
      <c r="M33" s="127">
        <v>0</v>
      </c>
      <c r="N33" s="127">
        <v>188000</v>
      </c>
      <c r="O33" s="127">
        <v>0</v>
      </c>
      <c r="P33" s="127">
        <v>0</v>
      </c>
      <c r="Q33" s="127">
        <v>0</v>
      </c>
      <c r="R33" s="127">
        <v>0</v>
      </c>
      <c r="S33" s="127">
        <v>0</v>
      </c>
      <c r="T33" s="158">
        <v>0</v>
      </c>
      <c r="U33" s="158"/>
      <c r="V33" s="127">
        <v>0</v>
      </c>
      <c r="W33" s="127">
        <v>0</v>
      </c>
    </row>
    <row r="34" spans="1:23" ht="12.75" customHeight="1">
      <c r="A34" s="161"/>
      <c r="B34" s="161"/>
      <c r="C34" s="161"/>
      <c r="D34" s="157"/>
      <c r="E34" s="157"/>
      <c r="F34" s="157" t="s">
        <v>248</v>
      </c>
      <c r="G34" s="157"/>
      <c r="H34" s="127">
        <v>-130</v>
      </c>
      <c r="I34" s="127">
        <v>-130</v>
      </c>
      <c r="J34" s="127">
        <v>-130</v>
      </c>
      <c r="K34" s="127">
        <v>-130</v>
      </c>
      <c r="L34" s="127">
        <v>0</v>
      </c>
      <c r="M34" s="127">
        <v>0</v>
      </c>
      <c r="N34" s="127">
        <v>0</v>
      </c>
      <c r="O34" s="127">
        <v>0</v>
      </c>
      <c r="P34" s="127">
        <v>0</v>
      </c>
      <c r="Q34" s="127">
        <v>0</v>
      </c>
      <c r="R34" s="127">
        <v>0</v>
      </c>
      <c r="S34" s="127">
        <v>0</v>
      </c>
      <c r="T34" s="158">
        <v>0</v>
      </c>
      <c r="U34" s="158"/>
      <c r="V34" s="127">
        <v>0</v>
      </c>
      <c r="W34" s="127">
        <v>0</v>
      </c>
    </row>
    <row r="35" spans="1:23" ht="12.75" customHeight="1">
      <c r="A35" s="161"/>
      <c r="B35" s="161"/>
      <c r="C35" s="161"/>
      <c r="D35" s="157"/>
      <c r="E35" s="157"/>
      <c r="F35" s="157" t="s">
        <v>249</v>
      </c>
      <c r="G35" s="157"/>
      <c r="H35" s="127">
        <v>0</v>
      </c>
      <c r="I35" s="127">
        <v>0</v>
      </c>
      <c r="J35" s="127">
        <v>0</v>
      </c>
      <c r="K35" s="127">
        <v>0</v>
      </c>
      <c r="L35" s="127">
        <v>0</v>
      </c>
      <c r="M35" s="127">
        <v>0</v>
      </c>
      <c r="N35" s="127">
        <v>0</v>
      </c>
      <c r="O35" s="127">
        <v>0</v>
      </c>
      <c r="P35" s="127">
        <v>0</v>
      </c>
      <c r="Q35" s="127">
        <v>0</v>
      </c>
      <c r="R35" s="127">
        <v>0</v>
      </c>
      <c r="S35" s="127">
        <v>0</v>
      </c>
      <c r="T35" s="158">
        <v>0</v>
      </c>
      <c r="U35" s="158"/>
      <c r="V35" s="127">
        <v>0</v>
      </c>
      <c r="W35" s="127">
        <v>0</v>
      </c>
    </row>
    <row r="36" spans="1:23" ht="12.75" customHeight="1">
      <c r="A36" s="161"/>
      <c r="B36" s="161"/>
      <c r="C36" s="161"/>
      <c r="D36" s="157"/>
      <c r="E36" s="157"/>
      <c r="F36" s="157" t="s">
        <v>250</v>
      </c>
      <c r="G36" s="157"/>
      <c r="H36" s="127">
        <v>5452602</v>
      </c>
      <c r="I36" s="127">
        <v>5452602</v>
      </c>
      <c r="J36" s="127">
        <v>5264602</v>
      </c>
      <c r="K36" s="127">
        <v>4905002</v>
      </c>
      <c r="L36" s="127">
        <v>359600</v>
      </c>
      <c r="M36" s="127">
        <v>0</v>
      </c>
      <c r="N36" s="127">
        <v>188000</v>
      </c>
      <c r="O36" s="127">
        <v>0</v>
      </c>
      <c r="P36" s="127">
        <v>0</v>
      </c>
      <c r="Q36" s="127">
        <v>0</v>
      </c>
      <c r="R36" s="127">
        <v>0</v>
      </c>
      <c r="S36" s="127">
        <v>0</v>
      </c>
      <c r="T36" s="158">
        <v>0</v>
      </c>
      <c r="U36" s="158"/>
      <c r="V36" s="127">
        <v>0</v>
      </c>
      <c r="W36" s="127">
        <v>0</v>
      </c>
    </row>
    <row r="37" spans="1:23" ht="12.75" customHeight="1">
      <c r="A37" s="161" t="s">
        <v>479</v>
      </c>
      <c r="B37" s="161" t="s">
        <v>245</v>
      </c>
      <c r="C37" s="161" t="s">
        <v>245</v>
      </c>
      <c r="D37" s="157" t="s">
        <v>480</v>
      </c>
      <c r="E37" s="157"/>
      <c r="F37" s="157" t="s">
        <v>247</v>
      </c>
      <c r="G37" s="157"/>
      <c r="H37" s="127">
        <v>809017</v>
      </c>
      <c r="I37" s="127">
        <v>809017</v>
      </c>
      <c r="J37" s="127">
        <v>0</v>
      </c>
      <c r="K37" s="127">
        <v>0</v>
      </c>
      <c r="L37" s="127">
        <v>0</v>
      </c>
      <c r="M37" s="127">
        <v>0</v>
      </c>
      <c r="N37" s="127">
        <v>0</v>
      </c>
      <c r="O37" s="127">
        <v>0</v>
      </c>
      <c r="P37" s="127">
        <v>809017</v>
      </c>
      <c r="Q37" s="127">
        <v>0</v>
      </c>
      <c r="R37" s="127">
        <v>0</v>
      </c>
      <c r="S37" s="127">
        <v>0</v>
      </c>
      <c r="T37" s="158">
        <v>0</v>
      </c>
      <c r="U37" s="158"/>
      <c r="V37" s="127">
        <v>0</v>
      </c>
      <c r="W37" s="127">
        <v>0</v>
      </c>
    </row>
    <row r="38" spans="1:23" ht="12.75" customHeight="1">
      <c r="A38" s="161"/>
      <c r="B38" s="161"/>
      <c r="C38" s="161"/>
      <c r="D38" s="157"/>
      <c r="E38" s="157"/>
      <c r="F38" s="157" t="s">
        <v>248</v>
      </c>
      <c r="G38" s="157"/>
      <c r="H38" s="127">
        <v>-606762</v>
      </c>
      <c r="I38" s="127">
        <v>-606762</v>
      </c>
      <c r="J38" s="127">
        <v>0</v>
      </c>
      <c r="K38" s="127">
        <v>0</v>
      </c>
      <c r="L38" s="127">
        <v>0</v>
      </c>
      <c r="M38" s="127">
        <v>0</v>
      </c>
      <c r="N38" s="127">
        <v>0</v>
      </c>
      <c r="O38" s="127">
        <v>0</v>
      </c>
      <c r="P38" s="127">
        <v>-606762</v>
      </c>
      <c r="Q38" s="127">
        <v>0</v>
      </c>
      <c r="R38" s="127">
        <v>0</v>
      </c>
      <c r="S38" s="127">
        <v>0</v>
      </c>
      <c r="T38" s="158">
        <v>0</v>
      </c>
      <c r="U38" s="158"/>
      <c r="V38" s="127">
        <v>0</v>
      </c>
      <c r="W38" s="127">
        <v>0</v>
      </c>
    </row>
    <row r="39" spans="1:23" ht="12.75" customHeight="1">
      <c r="A39" s="161"/>
      <c r="B39" s="161"/>
      <c r="C39" s="161"/>
      <c r="D39" s="157"/>
      <c r="E39" s="157"/>
      <c r="F39" s="157" t="s">
        <v>249</v>
      </c>
      <c r="G39" s="157"/>
      <c r="H39" s="127">
        <v>0</v>
      </c>
      <c r="I39" s="127">
        <v>0</v>
      </c>
      <c r="J39" s="127">
        <v>0</v>
      </c>
      <c r="K39" s="127">
        <v>0</v>
      </c>
      <c r="L39" s="127">
        <v>0</v>
      </c>
      <c r="M39" s="127">
        <v>0</v>
      </c>
      <c r="N39" s="127">
        <v>0</v>
      </c>
      <c r="O39" s="127">
        <v>0</v>
      </c>
      <c r="P39" s="127">
        <v>0</v>
      </c>
      <c r="Q39" s="127">
        <v>0</v>
      </c>
      <c r="R39" s="127">
        <v>0</v>
      </c>
      <c r="S39" s="127">
        <v>0</v>
      </c>
      <c r="T39" s="158">
        <v>0</v>
      </c>
      <c r="U39" s="158"/>
      <c r="V39" s="127">
        <v>0</v>
      </c>
      <c r="W39" s="127">
        <v>0</v>
      </c>
    </row>
    <row r="40" spans="1:23" ht="12.75" customHeight="1">
      <c r="A40" s="161"/>
      <c r="B40" s="161"/>
      <c r="C40" s="161"/>
      <c r="D40" s="157"/>
      <c r="E40" s="157"/>
      <c r="F40" s="157" t="s">
        <v>250</v>
      </c>
      <c r="G40" s="157"/>
      <c r="H40" s="127">
        <v>202255</v>
      </c>
      <c r="I40" s="127">
        <v>202255</v>
      </c>
      <c r="J40" s="127">
        <v>0</v>
      </c>
      <c r="K40" s="127">
        <v>0</v>
      </c>
      <c r="L40" s="127">
        <v>0</v>
      </c>
      <c r="M40" s="127">
        <v>0</v>
      </c>
      <c r="N40" s="127">
        <v>0</v>
      </c>
      <c r="O40" s="127">
        <v>0</v>
      </c>
      <c r="P40" s="127">
        <v>202255</v>
      </c>
      <c r="Q40" s="127">
        <v>0</v>
      </c>
      <c r="R40" s="127">
        <v>0</v>
      </c>
      <c r="S40" s="127">
        <v>0</v>
      </c>
      <c r="T40" s="158">
        <v>0</v>
      </c>
      <c r="U40" s="158"/>
      <c r="V40" s="127">
        <v>0</v>
      </c>
      <c r="W40" s="127">
        <v>0</v>
      </c>
    </row>
    <row r="41" spans="1:23" ht="12.75" customHeight="1">
      <c r="A41" s="161" t="s">
        <v>245</v>
      </c>
      <c r="B41" s="161" t="s">
        <v>481</v>
      </c>
      <c r="C41" s="161" t="s">
        <v>245</v>
      </c>
      <c r="D41" s="157" t="s">
        <v>482</v>
      </c>
      <c r="E41" s="157"/>
      <c r="F41" s="157" t="s">
        <v>247</v>
      </c>
      <c r="G41" s="157"/>
      <c r="H41" s="127">
        <v>809017</v>
      </c>
      <c r="I41" s="127">
        <v>809017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809017</v>
      </c>
      <c r="Q41" s="127">
        <v>0</v>
      </c>
      <c r="R41" s="127">
        <v>0</v>
      </c>
      <c r="S41" s="127">
        <v>0</v>
      </c>
      <c r="T41" s="158">
        <v>0</v>
      </c>
      <c r="U41" s="158"/>
      <c r="V41" s="127">
        <v>0</v>
      </c>
      <c r="W41" s="127">
        <v>0</v>
      </c>
    </row>
    <row r="42" spans="1:23" ht="12.75" customHeight="1">
      <c r="A42" s="161"/>
      <c r="B42" s="161"/>
      <c r="C42" s="161"/>
      <c r="D42" s="157"/>
      <c r="E42" s="157"/>
      <c r="F42" s="157" t="s">
        <v>248</v>
      </c>
      <c r="G42" s="157"/>
      <c r="H42" s="127">
        <v>-606762</v>
      </c>
      <c r="I42" s="127">
        <v>-606762</v>
      </c>
      <c r="J42" s="127">
        <v>0</v>
      </c>
      <c r="K42" s="127">
        <v>0</v>
      </c>
      <c r="L42" s="127">
        <v>0</v>
      </c>
      <c r="M42" s="127">
        <v>0</v>
      </c>
      <c r="N42" s="127">
        <v>0</v>
      </c>
      <c r="O42" s="127">
        <v>0</v>
      </c>
      <c r="P42" s="127">
        <v>-606762</v>
      </c>
      <c r="Q42" s="127">
        <v>0</v>
      </c>
      <c r="R42" s="127">
        <v>0</v>
      </c>
      <c r="S42" s="127">
        <v>0</v>
      </c>
      <c r="T42" s="158">
        <v>0</v>
      </c>
      <c r="U42" s="158"/>
      <c r="V42" s="127">
        <v>0</v>
      </c>
      <c r="W42" s="127">
        <v>0</v>
      </c>
    </row>
    <row r="43" spans="1:23" ht="12.75" customHeight="1">
      <c r="A43" s="161"/>
      <c r="B43" s="161"/>
      <c r="C43" s="161"/>
      <c r="D43" s="157"/>
      <c r="E43" s="157"/>
      <c r="F43" s="157" t="s">
        <v>249</v>
      </c>
      <c r="G43" s="157"/>
      <c r="H43" s="127">
        <v>0</v>
      </c>
      <c r="I43" s="127">
        <v>0</v>
      </c>
      <c r="J43" s="127">
        <v>0</v>
      </c>
      <c r="K43" s="127">
        <v>0</v>
      </c>
      <c r="L43" s="127">
        <v>0</v>
      </c>
      <c r="M43" s="127">
        <v>0</v>
      </c>
      <c r="N43" s="127">
        <v>0</v>
      </c>
      <c r="O43" s="127">
        <v>0</v>
      </c>
      <c r="P43" s="127">
        <v>0</v>
      </c>
      <c r="Q43" s="127">
        <v>0</v>
      </c>
      <c r="R43" s="127">
        <v>0</v>
      </c>
      <c r="S43" s="127">
        <v>0</v>
      </c>
      <c r="T43" s="158">
        <v>0</v>
      </c>
      <c r="U43" s="158"/>
      <c r="V43" s="127">
        <v>0</v>
      </c>
      <c r="W43" s="127">
        <v>0</v>
      </c>
    </row>
    <row r="44" spans="1:23" ht="12.75" customHeight="1">
      <c r="A44" s="161"/>
      <c r="B44" s="161"/>
      <c r="C44" s="161"/>
      <c r="D44" s="157"/>
      <c r="E44" s="157"/>
      <c r="F44" s="157" t="s">
        <v>250</v>
      </c>
      <c r="G44" s="157"/>
      <c r="H44" s="127">
        <v>202255</v>
      </c>
      <c r="I44" s="127">
        <v>202255</v>
      </c>
      <c r="J44" s="127">
        <v>0</v>
      </c>
      <c r="K44" s="127">
        <v>0</v>
      </c>
      <c r="L44" s="127">
        <v>0</v>
      </c>
      <c r="M44" s="127">
        <v>0</v>
      </c>
      <c r="N44" s="127">
        <v>0</v>
      </c>
      <c r="O44" s="127">
        <v>0</v>
      </c>
      <c r="P44" s="127">
        <v>202255</v>
      </c>
      <c r="Q44" s="127">
        <v>0</v>
      </c>
      <c r="R44" s="127">
        <v>0</v>
      </c>
      <c r="S44" s="127">
        <v>0</v>
      </c>
      <c r="T44" s="158">
        <v>0</v>
      </c>
      <c r="U44" s="158"/>
      <c r="V44" s="127">
        <v>0</v>
      </c>
      <c r="W44" s="127">
        <v>0</v>
      </c>
    </row>
    <row r="45" spans="1:23" ht="12.75" customHeight="1">
      <c r="A45" s="161" t="s">
        <v>244</v>
      </c>
      <c r="B45" s="161" t="s">
        <v>245</v>
      </c>
      <c r="C45" s="161" t="s">
        <v>245</v>
      </c>
      <c r="D45" s="157" t="s">
        <v>246</v>
      </c>
      <c r="E45" s="157"/>
      <c r="F45" s="157" t="s">
        <v>247</v>
      </c>
      <c r="G45" s="157"/>
      <c r="H45" s="127">
        <v>28919012</v>
      </c>
      <c r="I45" s="127">
        <v>27557687</v>
      </c>
      <c r="J45" s="127">
        <v>24751429.2</v>
      </c>
      <c r="K45" s="127">
        <v>21857484.2</v>
      </c>
      <c r="L45" s="127">
        <v>2893945</v>
      </c>
      <c r="M45" s="127">
        <v>2153794.8</v>
      </c>
      <c r="N45" s="127">
        <v>505976</v>
      </c>
      <c r="O45" s="127">
        <v>146487</v>
      </c>
      <c r="P45" s="127">
        <v>0</v>
      </c>
      <c r="Q45" s="127">
        <v>0</v>
      </c>
      <c r="R45" s="127">
        <v>1361325</v>
      </c>
      <c r="S45" s="127">
        <v>1361325</v>
      </c>
      <c r="T45" s="158">
        <v>0</v>
      </c>
      <c r="U45" s="158"/>
      <c r="V45" s="127">
        <v>0</v>
      </c>
      <c r="W45" s="127">
        <v>0</v>
      </c>
    </row>
    <row r="46" spans="1:23" ht="12.75" customHeight="1">
      <c r="A46" s="161"/>
      <c r="B46" s="161"/>
      <c r="C46" s="161"/>
      <c r="D46" s="157"/>
      <c r="E46" s="157"/>
      <c r="F46" s="157" t="s">
        <v>248</v>
      </c>
      <c r="G46" s="157"/>
      <c r="H46" s="127">
        <v>-46000</v>
      </c>
      <c r="I46" s="127">
        <v>-46000</v>
      </c>
      <c r="J46" s="127">
        <v>-41000</v>
      </c>
      <c r="K46" s="127">
        <v>-38000</v>
      </c>
      <c r="L46" s="127">
        <v>-3000</v>
      </c>
      <c r="M46" s="127">
        <v>0</v>
      </c>
      <c r="N46" s="127">
        <v>-5000</v>
      </c>
      <c r="O46" s="127">
        <v>0</v>
      </c>
      <c r="P46" s="127">
        <v>0</v>
      </c>
      <c r="Q46" s="127">
        <v>0</v>
      </c>
      <c r="R46" s="127">
        <v>0</v>
      </c>
      <c r="S46" s="127">
        <v>0</v>
      </c>
      <c r="T46" s="158">
        <v>0</v>
      </c>
      <c r="U46" s="158"/>
      <c r="V46" s="127">
        <v>0</v>
      </c>
      <c r="W46" s="127">
        <v>0</v>
      </c>
    </row>
    <row r="47" spans="1:23" ht="12.75" customHeight="1">
      <c r="A47" s="161"/>
      <c r="B47" s="161"/>
      <c r="C47" s="161"/>
      <c r="D47" s="157"/>
      <c r="E47" s="157"/>
      <c r="F47" s="157" t="s">
        <v>249</v>
      </c>
      <c r="G47" s="157"/>
      <c r="H47" s="127">
        <v>382890</v>
      </c>
      <c r="I47" s="127">
        <v>224365</v>
      </c>
      <c r="J47" s="127">
        <v>216865</v>
      </c>
      <c r="K47" s="127">
        <v>206500</v>
      </c>
      <c r="L47" s="127">
        <v>10365</v>
      </c>
      <c r="M47" s="127">
        <v>0</v>
      </c>
      <c r="N47" s="127">
        <v>7500</v>
      </c>
      <c r="O47" s="127">
        <v>0</v>
      </c>
      <c r="P47" s="127">
        <v>0</v>
      </c>
      <c r="Q47" s="127">
        <v>0</v>
      </c>
      <c r="R47" s="127">
        <v>158525</v>
      </c>
      <c r="S47" s="127">
        <v>158525</v>
      </c>
      <c r="T47" s="158">
        <v>0</v>
      </c>
      <c r="U47" s="158"/>
      <c r="V47" s="127">
        <v>0</v>
      </c>
      <c r="W47" s="127">
        <v>0</v>
      </c>
    </row>
    <row r="48" spans="1:23" ht="12.75" customHeight="1">
      <c r="A48" s="161"/>
      <c r="B48" s="161"/>
      <c r="C48" s="161"/>
      <c r="D48" s="157"/>
      <c r="E48" s="157"/>
      <c r="F48" s="157" t="s">
        <v>250</v>
      </c>
      <c r="G48" s="157"/>
      <c r="H48" s="127">
        <v>29255902</v>
      </c>
      <c r="I48" s="127">
        <v>27736052</v>
      </c>
      <c r="J48" s="127">
        <v>24927294.2</v>
      </c>
      <c r="K48" s="127">
        <v>22025984.2</v>
      </c>
      <c r="L48" s="127">
        <v>2901310</v>
      </c>
      <c r="M48" s="127">
        <v>2153794.8</v>
      </c>
      <c r="N48" s="127">
        <v>508476</v>
      </c>
      <c r="O48" s="127">
        <v>146487</v>
      </c>
      <c r="P48" s="127">
        <v>0</v>
      </c>
      <c r="Q48" s="127">
        <v>0</v>
      </c>
      <c r="R48" s="127">
        <v>1519850</v>
      </c>
      <c r="S48" s="127">
        <v>1519850</v>
      </c>
      <c r="T48" s="158">
        <v>0</v>
      </c>
      <c r="U48" s="158"/>
      <c r="V48" s="127">
        <v>0</v>
      </c>
      <c r="W48" s="127">
        <v>0</v>
      </c>
    </row>
    <row r="49" spans="1:23" ht="12.75" customHeight="1">
      <c r="A49" s="161" t="s">
        <v>245</v>
      </c>
      <c r="B49" s="161" t="s">
        <v>282</v>
      </c>
      <c r="C49" s="161" t="s">
        <v>245</v>
      </c>
      <c r="D49" s="157" t="s">
        <v>283</v>
      </c>
      <c r="E49" s="157"/>
      <c r="F49" s="157" t="s">
        <v>247</v>
      </c>
      <c r="G49" s="157"/>
      <c r="H49" s="127">
        <v>3560875</v>
      </c>
      <c r="I49" s="127">
        <v>3560875</v>
      </c>
      <c r="J49" s="127">
        <v>3238288</v>
      </c>
      <c r="K49" s="127">
        <v>3057388</v>
      </c>
      <c r="L49" s="127">
        <v>180900</v>
      </c>
      <c r="M49" s="127">
        <v>0</v>
      </c>
      <c r="N49" s="127">
        <v>176100</v>
      </c>
      <c r="O49" s="127">
        <v>146487</v>
      </c>
      <c r="P49" s="127">
        <v>0</v>
      </c>
      <c r="Q49" s="127">
        <v>0</v>
      </c>
      <c r="R49" s="127">
        <v>0</v>
      </c>
      <c r="S49" s="127">
        <v>0</v>
      </c>
      <c r="T49" s="158">
        <v>0</v>
      </c>
      <c r="U49" s="158"/>
      <c r="V49" s="127">
        <v>0</v>
      </c>
      <c r="W49" s="127">
        <v>0</v>
      </c>
    </row>
    <row r="50" spans="1:23" ht="12.75" customHeight="1">
      <c r="A50" s="161"/>
      <c r="B50" s="161"/>
      <c r="C50" s="161"/>
      <c r="D50" s="157"/>
      <c r="E50" s="157"/>
      <c r="F50" s="157" t="s">
        <v>248</v>
      </c>
      <c r="G50" s="157"/>
      <c r="H50" s="127">
        <v>-3000</v>
      </c>
      <c r="I50" s="127">
        <v>-3000</v>
      </c>
      <c r="J50" s="127">
        <v>-3000</v>
      </c>
      <c r="K50" s="127">
        <v>0</v>
      </c>
      <c r="L50" s="127">
        <v>-3000</v>
      </c>
      <c r="M50" s="127">
        <v>0</v>
      </c>
      <c r="N50" s="127">
        <v>0</v>
      </c>
      <c r="O50" s="127">
        <v>0</v>
      </c>
      <c r="P50" s="127">
        <v>0</v>
      </c>
      <c r="Q50" s="127">
        <v>0</v>
      </c>
      <c r="R50" s="127">
        <v>0</v>
      </c>
      <c r="S50" s="127">
        <v>0</v>
      </c>
      <c r="T50" s="158">
        <v>0</v>
      </c>
      <c r="U50" s="158"/>
      <c r="V50" s="127">
        <v>0</v>
      </c>
      <c r="W50" s="127">
        <v>0</v>
      </c>
    </row>
    <row r="51" spans="1:23" ht="12.75" customHeight="1">
      <c r="A51" s="161"/>
      <c r="B51" s="161"/>
      <c r="C51" s="161"/>
      <c r="D51" s="157"/>
      <c r="E51" s="157"/>
      <c r="F51" s="157" t="s">
        <v>249</v>
      </c>
      <c r="G51" s="157"/>
      <c r="H51" s="127">
        <v>171000</v>
      </c>
      <c r="I51" s="127">
        <v>171000</v>
      </c>
      <c r="J51" s="127">
        <v>166000</v>
      </c>
      <c r="K51" s="127">
        <v>166000</v>
      </c>
      <c r="L51" s="127">
        <v>0</v>
      </c>
      <c r="M51" s="127">
        <v>0</v>
      </c>
      <c r="N51" s="127">
        <v>5000</v>
      </c>
      <c r="O51" s="127">
        <v>0</v>
      </c>
      <c r="P51" s="127">
        <v>0</v>
      </c>
      <c r="Q51" s="127">
        <v>0</v>
      </c>
      <c r="R51" s="127">
        <v>0</v>
      </c>
      <c r="S51" s="127">
        <v>0</v>
      </c>
      <c r="T51" s="158">
        <v>0</v>
      </c>
      <c r="U51" s="158"/>
      <c r="V51" s="127">
        <v>0</v>
      </c>
      <c r="W51" s="127">
        <v>0</v>
      </c>
    </row>
    <row r="52" spans="1:23" ht="12.75" customHeight="1">
      <c r="A52" s="161"/>
      <c r="B52" s="161"/>
      <c r="C52" s="161"/>
      <c r="D52" s="157"/>
      <c r="E52" s="157"/>
      <c r="F52" s="157" t="s">
        <v>250</v>
      </c>
      <c r="G52" s="157"/>
      <c r="H52" s="127">
        <v>3728875</v>
      </c>
      <c r="I52" s="127">
        <v>3728875</v>
      </c>
      <c r="J52" s="127">
        <v>3401288</v>
      </c>
      <c r="K52" s="127">
        <v>3223388</v>
      </c>
      <c r="L52" s="127">
        <v>177900</v>
      </c>
      <c r="M52" s="127">
        <v>0</v>
      </c>
      <c r="N52" s="127">
        <v>181100</v>
      </c>
      <c r="O52" s="127">
        <v>146487</v>
      </c>
      <c r="P52" s="127">
        <v>0</v>
      </c>
      <c r="Q52" s="127">
        <v>0</v>
      </c>
      <c r="R52" s="127">
        <v>0</v>
      </c>
      <c r="S52" s="127">
        <v>0</v>
      </c>
      <c r="T52" s="158">
        <v>0</v>
      </c>
      <c r="U52" s="158"/>
      <c r="V52" s="127">
        <v>0</v>
      </c>
      <c r="W52" s="127">
        <v>0</v>
      </c>
    </row>
    <row r="53" spans="1:23" ht="12.75" customHeight="1">
      <c r="A53" s="161" t="s">
        <v>245</v>
      </c>
      <c r="B53" s="161" t="s">
        <v>483</v>
      </c>
      <c r="C53" s="161" t="s">
        <v>245</v>
      </c>
      <c r="D53" s="157" t="s">
        <v>484</v>
      </c>
      <c r="E53" s="157"/>
      <c r="F53" s="157" t="s">
        <v>247</v>
      </c>
      <c r="G53" s="157"/>
      <c r="H53" s="127">
        <v>346362</v>
      </c>
      <c r="I53" s="127">
        <v>346362</v>
      </c>
      <c r="J53" s="127">
        <v>329286</v>
      </c>
      <c r="K53" s="127">
        <v>292530</v>
      </c>
      <c r="L53" s="127">
        <v>36756</v>
      </c>
      <c r="M53" s="127">
        <v>0</v>
      </c>
      <c r="N53" s="127">
        <v>17076</v>
      </c>
      <c r="O53" s="127">
        <v>0</v>
      </c>
      <c r="P53" s="127">
        <v>0</v>
      </c>
      <c r="Q53" s="127">
        <v>0</v>
      </c>
      <c r="R53" s="127">
        <v>0</v>
      </c>
      <c r="S53" s="127">
        <v>0</v>
      </c>
      <c r="T53" s="158">
        <v>0</v>
      </c>
      <c r="U53" s="158"/>
      <c r="V53" s="127">
        <v>0</v>
      </c>
      <c r="W53" s="127">
        <v>0</v>
      </c>
    </row>
    <row r="54" spans="1:23" ht="12.75" customHeight="1">
      <c r="A54" s="161"/>
      <c r="B54" s="161"/>
      <c r="C54" s="161"/>
      <c r="D54" s="157"/>
      <c r="E54" s="157"/>
      <c r="F54" s="157" t="s">
        <v>248</v>
      </c>
      <c r="G54" s="157"/>
      <c r="H54" s="127">
        <v>0</v>
      </c>
      <c r="I54" s="127">
        <v>0</v>
      </c>
      <c r="J54" s="127">
        <v>0</v>
      </c>
      <c r="K54" s="127">
        <v>0</v>
      </c>
      <c r="L54" s="127">
        <v>0</v>
      </c>
      <c r="M54" s="127">
        <v>0</v>
      </c>
      <c r="N54" s="127">
        <v>0</v>
      </c>
      <c r="O54" s="127">
        <v>0</v>
      </c>
      <c r="P54" s="127">
        <v>0</v>
      </c>
      <c r="Q54" s="127">
        <v>0</v>
      </c>
      <c r="R54" s="127">
        <v>0</v>
      </c>
      <c r="S54" s="127">
        <v>0</v>
      </c>
      <c r="T54" s="158">
        <v>0</v>
      </c>
      <c r="U54" s="158"/>
      <c r="V54" s="127">
        <v>0</v>
      </c>
      <c r="W54" s="127">
        <v>0</v>
      </c>
    </row>
    <row r="55" spans="1:23" ht="12.75" customHeight="1">
      <c r="A55" s="161"/>
      <c r="B55" s="161"/>
      <c r="C55" s="161"/>
      <c r="D55" s="157"/>
      <c r="E55" s="157"/>
      <c r="F55" s="157" t="s">
        <v>249</v>
      </c>
      <c r="G55" s="157"/>
      <c r="H55" s="127">
        <v>43000</v>
      </c>
      <c r="I55" s="127">
        <v>43000</v>
      </c>
      <c r="J55" s="127">
        <v>40500</v>
      </c>
      <c r="K55" s="127">
        <v>40500</v>
      </c>
      <c r="L55" s="127">
        <v>0</v>
      </c>
      <c r="M55" s="127">
        <v>0</v>
      </c>
      <c r="N55" s="127">
        <v>2500</v>
      </c>
      <c r="O55" s="127">
        <v>0</v>
      </c>
      <c r="P55" s="127">
        <v>0</v>
      </c>
      <c r="Q55" s="127">
        <v>0</v>
      </c>
      <c r="R55" s="127">
        <v>0</v>
      </c>
      <c r="S55" s="127">
        <v>0</v>
      </c>
      <c r="T55" s="158">
        <v>0</v>
      </c>
      <c r="U55" s="158"/>
      <c r="V55" s="127">
        <v>0</v>
      </c>
      <c r="W55" s="127">
        <v>0</v>
      </c>
    </row>
    <row r="56" spans="1:23" ht="12.75" customHeight="1">
      <c r="A56" s="161"/>
      <c r="B56" s="161"/>
      <c r="C56" s="161"/>
      <c r="D56" s="157"/>
      <c r="E56" s="157"/>
      <c r="F56" s="157" t="s">
        <v>250</v>
      </c>
      <c r="G56" s="157"/>
      <c r="H56" s="127">
        <v>389362</v>
      </c>
      <c r="I56" s="127">
        <v>389362</v>
      </c>
      <c r="J56" s="127">
        <v>369786</v>
      </c>
      <c r="K56" s="127">
        <v>333030</v>
      </c>
      <c r="L56" s="127">
        <v>36756</v>
      </c>
      <c r="M56" s="127">
        <v>0</v>
      </c>
      <c r="N56" s="127">
        <v>19576</v>
      </c>
      <c r="O56" s="127">
        <v>0</v>
      </c>
      <c r="P56" s="127">
        <v>0</v>
      </c>
      <c r="Q56" s="127">
        <v>0</v>
      </c>
      <c r="R56" s="127">
        <v>0</v>
      </c>
      <c r="S56" s="127">
        <v>0</v>
      </c>
      <c r="T56" s="158">
        <v>0</v>
      </c>
      <c r="U56" s="158"/>
      <c r="V56" s="127">
        <v>0</v>
      </c>
      <c r="W56" s="127">
        <v>0</v>
      </c>
    </row>
    <row r="57" spans="1:23" ht="12.75" customHeight="1">
      <c r="A57" s="161" t="s">
        <v>245</v>
      </c>
      <c r="B57" s="161" t="s">
        <v>251</v>
      </c>
      <c r="C57" s="161" t="s">
        <v>245</v>
      </c>
      <c r="D57" s="157" t="s">
        <v>252</v>
      </c>
      <c r="E57" s="157"/>
      <c r="F57" s="157" t="s">
        <v>247</v>
      </c>
      <c r="G57" s="157"/>
      <c r="H57" s="127">
        <v>6156691.6</v>
      </c>
      <c r="I57" s="127">
        <v>5476412.6</v>
      </c>
      <c r="J57" s="127">
        <v>5341772.6</v>
      </c>
      <c r="K57" s="127">
        <v>4832223.6</v>
      </c>
      <c r="L57" s="127">
        <v>509549</v>
      </c>
      <c r="M57" s="127">
        <v>87340</v>
      </c>
      <c r="N57" s="127">
        <v>47300</v>
      </c>
      <c r="O57" s="127">
        <v>0</v>
      </c>
      <c r="P57" s="127">
        <v>0</v>
      </c>
      <c r="Q57" s="127">
        <v>0</v>
      </c>
      <c r="R57" s="127">
        <v>680279</v>
      </c>
      <c r="S57" s="127">
        <v>680279</v>
      </c>
      <c r="T57" s="158">
        <v>0</v>
      </c>
      <c r="U57" s="158"/>
      <c r="V57" s="127">
        <v>0</v>
      </c>
      <c r="W57" s="127">
        <v>0</v>
      </c>
    </row>
    <row r="58" spans="1:23" ht="12.75" customHeight="1">
      <c r="A58" s="161"/>
      <c r="B58" s="161"/>
      <c r="C58" s="161"/>
      <c r="D58" s="157"/>
      <c r="E58" s="157"/>
      <c r="F58" s="157" t="s">
        <v>248</v>
      </c>
      <c r="G58" s="157"/>
      <c r="H58" s="127">
        <v>0</v>
      </c>
      <c r="I58" s="127">
        <v>0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127">
        <v>0</v>
      </c>
      <c r="Q58" s="127">
        <v>0</v>
      </c>
      <c r="R58" s="127">
        <v>0</v>
      </c>
      <c r="S58" s="127">
        <v>0</v>
      </c>
      <c r="T58" s="158">
        <v>0</v>
      </c>
      <c r="U58" s="158"/>
      <c r="V58" s="127">
        <v>0</v>
      </c>
      <c r="W58" s="127">
        <v>0</v>
      </c>
    </row>
    <row r="59" spans="1:23" ht="12.75" customHeight="1">
      <c r="A59" s="161"/>
      <c r="B59" s="161"/>
      <c r="C59" s="161"/>
      <c r="D59" s="157"/>
      <c r="E59" s="157"/>
      <c r="F59" s="157" t="s">
        <v>249</v>
      </c>
      <c r="G59" s="157"/>
      <c r="H59" s="127">
        <v>6960</v>
      </c>
      <c r="I59" s="127">
        <v>3885</v>
      </c>
      <c r="J59" s="127">
        <v>3885</v>
      </c>
      <c r="K59" s="127">
        <v>0</v>
      </c>
      <c r="L59" s="127">
        <v>3885</v>
      </c>
      <c r="M59" s="127">
        <v>0</v>
      </c>
      <c r="N59" s="127">
        <v>0</v>
      </c>
      <c r="O59" s="127">
        <v>0</v>
      </c>
      <c r="P59" s="127">
        <v>0</v>
      </c>
      <c r="Q59" s="127">
        <v>0</v>
      </c>
      <c r="R59" s="127">
        <v>3075</v>
      </c>
      <c r="S59" s="127">
        <v>3075</v>
      </c>
      <c r="T59" s="158">
        <v>0</v>
      </c>
      <c r="U59" s="158"/>
      <c r="V59" s="127">
        <v>0</v>
      </c>
      <c r="W59" s="127">
        <v>0</v>
      </c>
    </row>
    <row r="60" spans="1:23" ht="12.75" customHeight="1">
      <c r="A60" s="161"/>
      <c r="B60" s="161"/>
      <c r="C60" s="161"/>
      <c r="D60" s="157"/>
      <c r="E60" s="157"/>
      <c r="F60" s="157" t="s">
        <v>250</v>
      </c>
      <c r="G60" s="157"/>
      <c r="H60" s="127">
        <v>6163651.6</v>
      </c>
      <c r="I60" s="127">
        <v>5480297.6</v>
      </c>
      <c r="J60" s="127">
        <v>5345657.6</v>
      </c>
      <c r="K60" s="127">
        <v>4832223.6</v>
      </c>
      <c r="L60" s="127">
        <v>513434</v>
      </c>
      <c r="M60" s="127">
        <v>87340</v>
      </c>
      <c r="N60" s="127">
        <v>47300</v>
      </c>
      <c r="O60" s="127">
        <v>0</v>
      </c>
      <c r="P60" s="127">
        <v>0</v>
      </c>
      <c r="Q60" s="127">
        <v>0</v>
      </c>
      <c r="R60" s="127">
        <v>683354</v>
      </c>
      <c r="S60" s="127">
        <v>683354</v>
      </c>
      <c r="T60" s="158">
        <v>0</v>
      </c>
      <c r="U60" s="158"/>
      <c r="V60" s="127">
        <v>0</v>
      </c>
      <c r="W60" s="127">
        <v>0</v>
      </c>
    </row>
    <row r="61" spans="1:23" ht="12.75" customHeight="1">
      <c r="A61" s="161" t="s">
        <v>245</v>
      </c>
      <c r="B61" s="161" t="s">
        <v>284</v>
      </c>
      <c r="C61" s="161" t="s">
        <v>245</v>
      </c>
      <c r="D61" s="157" t="s">
        <v>285</v>
      </c>
      <c r="E61" s="157"/>
      <c r="F61" s="157" t="s">
        <v>247</v>
      </c>
      <c r="G61" s="157"/>
      <c r="H61" s="127">
        <v>2623235</v>
      </c>
      <c r="I61" s="127">
        <v>2623235</v>
      </c>
      <c r="J61" s="127">
        <v>2494735</v>
      </c>
      <c r="K61" s="127">
        <v>2324035</v>
      </c>
      <c r="L61" s="127">
        <v>170700</v>
      </c>
      <c r="M61" s="127">
        <v>0</v>
      </c>
      <c r="N61" s="127">
        <v>128500</v>
      </c>
      <c r="O61" s="127">
        <v>0</v>
      </c>
      <c r="P61" s="127">
        <v>0</v>
      </c>
      <c r="Q61" s="127">
        <v>0</v>
      </c>
      <c r="R61" s="127">
        <v>0</v>
      </c>
      <c r="S61" s="127">
        <v>0</v>
      </c>
      <c r="T61" s="158">
        <v>0</v>
      </c>
      <c r="U61" s="158"/>
      <c r="V61" s="127">
        <v>0</v>
      </c>
      <c r="W61" s="127">
        <v>0</v>
      </c>
    </row>
    <row r="62" spans="1:23" ht="12.75" customHeight="1">
      <c r="A62" s="161"/>
      <c r="B62" s="161"/>
      <c r="C62" s="161"/>
      <c r="D62" s="157"/>
      <c r="E62" s="157"/>
      <c r="F62" s="157" t="s">
        <v>248</v>
      </c>
      <c r="G62" s="157"/>
      <c r="H62" s="127">
        <v>-43000</v>
      </c>
      <c r="I62" s="127">
        <v>-43000</v>
      </c>
      <c r="J62" s="127">
        <v>-38000</v>
      </c>
      <c r="K62" s="127">
        <v>-38000</v>
      </c>
      <c r="L62" s="127">
        <v>0</v>
      </c>
      <c r="M62" s="127">
        <v>0</v>
      </c>
      <c r="N62" s="127">
        <v>-5000</v>
      </c>
      <c r="O62" s="127">
        <v>0</v>
      </c>
      <c r="P62" s="127">
        <v>0</v>
      </c>
      <c r="Q62" s="127">
        <v>0</v>
      </c>
      <c r="R62" s="127">
        <v>0</v>
      </c>
      <c r="S62" s="127">
        <v>0</v>
      </c>
      <c r="T62" s="158">
        <v>0</v>
      </c>
      <c r="U62" s="158"/>
      <c r="V62" s="127">
        <v>0</v>
      </c>
      <c r="W62" s="127">
        <v>0</v>
      </c>
    </row>
    <row r="63" spans="1:23" ht="12.75" customHeight="1">
      <c r="A63" s="161"/>
      <c r="B63" s="161"/>
      <c r="C63" s="161"/>
      <c r="D63" s="157"/>
      <c r="E63" s="157"/>
      <c r="F63" s="157" t="s">
        <v>249</v>
      </c>
      <c r="G63" s="157"/>
      <c r="H63" s="127">
        <v>0</v>
      </c>
      <c r="I63" s="127">
        <v>0</v>
      </c>
      <c r="J63" s="127">
        <v>0</v>
      </c>
      <c r="K63" s="127">
        <v>0</v>
      </c>
      <c r="L63" s="127">
        <v>0</v>
      </c>
      <c r="M63" s="127">
        <v>0</v>
      </c>
      <c r="N63" s="127">
        <v>0</v>
      </c>
      <c r="O63" s="127">
        <v>0</v>
      </c>
      <c r="P63" s="127">
        <v>0</v>
      </c>
      <c r="Q63" s="127">
        <v>0</v>
      </c>
      <c r="R63" s="127">
        <v>0</v>
      </c>
      <c r="S63" s="127">
        <v>0</v>
      </c>
      <c r="T63" s="158">
        <v>0</v>
      </c>
      <c r="U63" s="158"/>
      <c r="V63" s="127">
        <v>0</v>
      </c>
      <c r="W63" s="127">
        <v>0</v>
      </c>
    </row>
    <row r="64" spans="1:23" ht="12.75" customHeight="1">
      <c r="A64" s="161"/>
      <c r="B64" s="161"/>
      <c r="C64" s="161"/>
      <c r="D64" s="157"/>
      <c r="E64" s="157"/>
      <c r="F64" s="157" t="s">
        <v>250</v>
      </c>
      <c r="G64" s="157"/>
      <c r="H64" s="127">
        <v>2580235</v>
      </c>
      <c r="I64" s="127">
        <v>2580235</v>
      </c>
      <c r="J64" s="127">
        <v>2456735</v>
      </c>
      <c r="K64" s="127">
        <v>2286035</v>
      </c>
      <c r="L64" s="127">
        <v>170700</v>
      </c>
      <c r="M64" s="127">
        <v>0</v>
      </c>
      <c r="N64" s="127">
        <v>123500</v>
      </c>
      <c r="O64" s="127">
        <v>0</v>
      </c>
      <c r="P64" s="127">
        <v>0</v>
      </c>
      <c r="Q64" s="127">
        <v>0</v>
      </c>
      <c r="R64" s="127">
        <v>0</v>
      </c>
      <c r="S64" s="127">
        <v>0</v>
      </c>
      <c r="T64" s="158">
        <v>0</v>
      </c>
      <c r="U64" s="158"/>
      <c r="V64" s="127">
        <v>0</v>
      </c>
      <c r="W64" s="127">
        <v>0</v>
      </c>
    </row>
    <row r="65" spans="1:23" ht="12.75" customHeight="1">
      <c r="A65" s="161" t="s">
        <v>245</v>
      </c>
      <c r="B65" s="161" t="s">
        <v>332</v>
      </c>
      <c r="C65" s="161" t="s">
        <v>245</v>
      </c>
      <c r="D65" s="157" t="s">
        <v>333</v>
      </c>
      <c r="E65" s="157"/>
      <c r="F65" s="157" t="s">
        <v>247</v>
      </c>
      <c r="G65" s="157"/>
      <c r="H65" s="127">
        <v>33104</v>
      </c>
      <c r="I65" s="127">
        <v>33104</v>
      </c>
      <c r="J65" s="127">
        <v>33104</v>
      </c>
      <c r="K65" s="127">
        <v>0</v>
      </c>
      <c r="L65" s="127">
        <v>33104</v>
      </c>
      <c r="M65" s="127">
        <v>0</v>
      </c>
      <c r="N65" s="127">
        <v>0</v>
      </c>
      <c r="O65" s="127">
        <v>0</v>
      </c>
      <c r="P65" s="127">
        <v>0</v>
      </c>
      <c r="Q65" s="127">
        <v>0</v>
      </c>
      <c r="R65" s="127">
        <v>0</v>
      </c>
      <c r="S65" s="127">
        <v>0</v>
      </c>
      <c r="T65" s="158">
        <v>0</v>
      </c>
      <c r="U65" s="158"/>
      <c r="V65" s="127">
        <v>0</v>
      </c>
      <c r="W65" s="127">
        <v>0</v>
      </c>
    </row>
    <row r="66" spans="1:23" ht="12.75" customHeight="1">
      <c r="A66" s="161"/>
      <c r="B66" s="161"/>
      <c r="C66" s="161"/>
      <c r="D66" s="157"/>
      <c r="E66" s="157"/>
      <c r="F66" s="157" t="s">
        <v>248</v>
      </c>
      <c r="G66" s="157"/>
      <c r="H66" s="127">
        <v>0</v>
      </c>
      <c r="I66" s="127">
        <v>0</v>
      </c>
      <c r="J66" s="127">
        <v>0</v>
      </c>
      <c r="K66" s="127">
        <v>0</v>
      </c>
      <c r="L66" s="127">
        <v>0</v>
      </c>
      <c r="M66" s="127">
        <v>0</v>
      </c>
      <c r="N66" s="127">
        <v>0</v>
      </c>
      <c r="O66" s="127">
        <v>0</v>
      </c>
      <c r="P66" s="127">
        <v>0</v>
      </c>
      <c r="Q66" s="127">
        <v>0</v>
      </c>
      <c r="R66" s="127">
        <v>0</v>
      </c>
      <c r="S66" s="127">
        <v>0</v>
      </c>
      <c r="T66" s="158">
        <v>0</v>
      </c>
      <c r="U66" s="158"/>
      <c r="V66" s="127">
        <v>0</v>
      </c>
      <c r="W66" s="127">
        <v>0</v>
      </c>
    </row>
    <row r="67" spans="1:23" ht="12.75" customHeight="1">
      <c r="A67" s="161"/>
      <c r="B67" s="161"/>
      <c r="C67" s="161"/>
      <c r="D67" s="157"/>
      <c r="E67" s="157"/>
      <c r="F67" s="157" t="s">
        <v>249</v>
      </c>
      <c r="G67" s="157"/>
      <c r="H67" s="127">
        <v>6480</v>
      </c>
      <c r="I67" s="127">
        <v>6480</v>
      </c>
      <c r="J67" s="127">
        <v>6480</v>
      </c>
      <c r="K67" s="127">
        <v>0</v>
      </c>
      <c r="L67" s="127">
        <v>6480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7">
        <v>0</v>
      </c>
      <c r="T67" s="158">
        <v>0</v>
      </c>
      <c r="U67" s="158"/>
      <c r="V67" s="127">
        <v>0</v>
      </c>
      <c r="W67" s="127">
        <v>0</v>
      </c>
    </row>
    <row r="68" spans="1:23" ht="12.75" customHeight="1">
      <c r="A68" s="161"/>
      <c r="B68" s="161"/>
      <c r="C68" s="161"/>
      <c r="D68" s="157"/>
      <c r="E68" s="157"/>
      <c r="F68" s="157" t="s">
        <v>250</v>
      </c>
      <c r="G68" s="157"/>
      <c r="H68" s="127">
        <v>39584</v>
      </c>
      <c r="I68" s="127">
        <v>39584</v>
      </c>
      <c r="J68" s="127">
        <v>39584</v>
      </c>
      <c r="K68" s="127">
        <v>0</v>
      </c>
      <c r="L68" s="127">
        <v>39584</v>
      </c>
      <c r="M68" s="127">
        <v>0</v>
      </c>
      <c r="N68" s="127">
        <v>0</v>
      </c>
      <c r="O68" s="127">
        <v>0</v>
      </c>
      <c r="P68" s="127">
        <v>0</v>
      </c>
      <c r="Q68" s="127">
        <v>0</v>
      </c>
      <c r="R68" s="127">
        <v>0</v>
      </c>
      <c r="S68" s="127">
        <v>0</v>
      </c>
      <c r="T68" s="158">
        <v>0</v>
      </c>
      <c r="U68" s="158"/>
      <c r="V68" s="127">
        <v>0</v>
      </c>
      <c r="W68" s="127">
        <v>0</v>
      </c>
    </row>
    <row r="69" spans="1:23" ht="12.75" customHeight="1">
      <c r="A69" s="161" t="s">
        <v>245</v>
      </c>
      <c r="B69" s="161" t="s">
        <v>297</v>
      </c>
      <c r="C69" s="161" t="s">
        <v>245</v>
      </c>
      <c r="D69" s="157" t="s">
        <v>298</v>
      </c>
      <c r="E69" s="157"/>
      <c r="F69" s="157" t="s">
        <v>247</v>
      </c>
      <c r="G69" s="157"/>
      <c r="H69" s="127">
        <v>999325</v>
      </c>
      <c r="I69" s="127">
        <v>357639</v>
      </c>
      <c r="J69" s="127">
        <v>357639</v>
      </c>
      <c r="K69" s="127">
        <v>122309</v>
      </c>
      <c r="L69" s="127">
        <v>235330</v>
      </c>
      <c r="M69" s="127">
        <v>0</v>
      </c>
      <c r="N69" s="127">
        <v>0</v>
      </c>
      <c r="O69" s="127">
        <v>0</v>
      </c>
      <c r="P69" s="127">
        <v>0</v>
      </c>
      <c r="Q69" s="127">
        <v>0</v>
      </c>
      <c r="R69" s="127">
        <v>641686</v>
      </c>
      <c r="S69" s="127">
        <v>641686</v>
      </c>
      <c r="T69" s="158">
        <v>0</v>
      </c>
      <c r="U69" s="158"/>
      <c r="V69" s="127">
        <v>0</v>
      </c>
      <c r="W69" s="127">
        <v>0</v>
      </c>
    </row>
    <row r="70" spans="1:23" ht="12.75" customHeight="1">
      <c r="A70" s="161"/>
      <c r="B70" s="161"/>
      <c r="C70" s="161"/>
      <c r="D70" s="157"/>
      <c r="E70" s="157"/>
      <c r="F70" s="157" t="s">
        <v>248</v>
      </c>
      <c r="G70" s="157"/>
      <c r="H70" s="127">
        <v>0</v>
      </c>
      <c r="I70" s="127">
        <v>0</v>
      </c>
      <c r="J70" s="127">
        <v>0</v>
      </c>
      <c r="K70" s="127">
        <v>0</v>
      </c>
      <c r="L70" s="127">
        <v>0</v>
      </c>
      <c r="M70" s="127">
        <v>0</v>
      </c>
      <c r="N70" s="127">
        <v>0</v>
      </c>
      <c r="O70" s="127">
        <v>0</v>
      </c>
      <c r="P70" s="127">
        <v>0</v>
      </c>
      <c r="Q70" s="127">
        <v>0</v>
      </c>
      <c r="R70" s="127">
        <v>0</v>
      </c>
      <c r="S70" s="127">
        <v>0</v>
      </c>
      <c r="T70" s="158">
        <v>0</v>
      </c>
      <c r="U70" s="158"/>
      <c r="V70" s="127">
        <v>0</v>
      </c>
      <c r="W70" s="127">
        <v>0</v>
      </c>
    </row>
    <row r="71" spans="1:23" ht="12.75" customHeight="1">
      <c r="A71" s="161"/>
      <c r="B71" s="161"/>
      <c r="C71" s="161"/>
      <c r="D71" s="157"/>
      <c r="E71" s="157"/>
      <c r="F71" s="157" t="s">
        <v>249</v>
      </c>
      <c r="G71" s="157"/>
      <c r="H71" s="127">
        <v>155450</v>
      </c>
      <c r="I71" s="127">
        <v>0</v>
      </c>
      <c r="J71" s="127">
        <v>0</v>
      </c>
      <c r="K71" s="127">
        <v>0</v>
      </c>
      <c r="L71" s="127">
        <v>0</v>
      </c>
      <c r="M71" s="127">
        <v>0</v>
      </c>
      <c r="N71" s="127">
        <v>0</v>
      </c>
      <c r="O71" s="127">
        <v>0</v>
      </c>
      <c r="P71" s="127">
        <v>0</v>
      </c>
      <c r="Q71" s="127">
        <v>0</v>
      </c>
      <c r="R71" s="127">
        <v>155450</v>
      </c>
      <c r="S71" s="127">
        <v>155450</v>
      </c>
      <c r="T71" s="158">
        <v>0</v>
      </c>
      <c r="U71" s="158"/>
      <c r="V71" s="127">
        <v>0</v>
      </c>
      <c r="W71" s="127">
        <v>0</v>
      </c>
    </row>
    <row r="72" spans="1:23" ht="12.75" customHeight="1">
      <c r="A72" s="161"/>
      <c r="B72" s="161"/>
      <c r="C72" s="161"/>
      <c r="D72" s="157"/>
      <c r="E72" s="157"/>
      <c r="F72" s="157" t="s">
        <v>250</v>
      </c>
      <c r="G72" s="157"/>
      <c r="H72" s="127">
        <v>1154775</v>
      </c>
      <c r="I72" s="127">
        <v>357639</v>
      </c>
      <c r="J72" s="127">
        <v>357639</v>
      </c>
      <c r="K72" s="127">
        <v>122309</v>
      </c>
      <c r="L72" s="127">
        <v>235330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797136</v>
      </c>
      <c r="S72" s="127">
        <v>797136</v>
      </c>
      <c r="T72" s="158">
        <v>0</v>
      </c>
      <c r="U72" s="158"/>
      <c r="V72" s="127">
        <v>0</v>
      </c>
      <c r="W72" s="127">
        <v>0</v>
      </c>
    </row>
    <row r="73" spans="1:23" ht="12.75" customHeight="1">
      <c r="A73" s="161" t="s">
        <v>334</v>
      </c>
      <c r="B73" s="161" t="s">
        <v>245</v>
      </c>
      <c r="C73" s="161" t="s">
        <v>245</v>
      </c>
      <c r="D73" s="157" t="s">
        <v>335</v>
      </c>
      <c r="E73" s="157"/>
      <c r="F73" s="157" t="s">
        <v>247</v>
      </c>
      <c r="G73" s="157"/>
      <c r="H73" s="127">
        <v>7005014.7</v>
      </c>
      <c r="I73" s="127">
        <v>5714013</v>
      </c>
      <c r="J73" s="127">
        <v>5714013</v>
      </c>
      <c r="K73" s="127">
        <v>2000</v>
      </c>
      <c r="L73" s="127">
        <v>5712013</v>
      </c>
      <c r="M73" s="127">
        <v>0</v>
      </c>
      <c r="N73" s="127">
        <v>0</v>
      </c>
      <c r="O73" s="127">
        <v>0</v>
      </c>
      <c r="P73" s="127">
        <v>0</v>
      </c>
      <c r="Q73" s="127">
        <v>0</v>
      </c>
      <c r="R73" s="127">
        <v>1291001.7</v>
      </c>
      <c r="S73" s="127">
        <v>1291001.7</v>
      </c>
      <c r="T73" s="158">
        <v>0</v>
      </c>
      <c r="U73" s="158"/>
      <c r="V73" s="127">
        <v>0</v>
      </c>
      <c r="W73" s="127">
        <v>0</v>
      </c>
    </row>
    <row r="74" spans="1:23" ht="12.75" customHeight="1">
      <c r="A74" s="161"/>
      <c r="B74" s="161"/>
      <c r="C74" s="161"/>
      <c r="D74" s="157"/>
      <c r="E74" s="157"/>
      <c r="F74" s="157" t="s">
        <v>248</v>
      </c>
      <c r="G74" s="157"/>
      <c r="H74" s="127">
        <v>0</v>
      </c>
      <c r="I74" s="127">
        <v>0</v>
      </c>
      <c r="J74" s="127">
        <v>0</v>
      </c>
      <c r="K74" s="127">
        <v>0</v>
      </c>
      <c r="L74" s="127">
        <v>0</v>
      </c>
      <c r="M74" s="127">
        <v>0</v>
      </c>
      <c r="N74" s="127">
        <v>0</v>
      </c>
      <c r="O74" s="127">
        <v>0</v>
      </c>
      <c r="P74" s="127">
        <v>0</v>
      </c>
      <c r="Q74" s="127">
        <v>0</v>
      </c>
      <c r="R74" s="127">
        <v>0</v>
      </c>
      <c r="S74" s="127">
        <v>0</v>
      </c>
      <c r="T74" s="158">
        <v>0</v>
      </c>
      <c r="U74" s="158"/>
      <c r="V74" s="127">
        <v>0</v>
      </c>
      <c r="W74" s="127">
        <v>0</v>
      </c>
    </row>
    <row r="75" spans="1:23" ht="12.75" customHeight="1">
      <c r="A75" s="161"/>
      <c r="B75" s="161"/>
      <c r="C75" s="161"/>
      <c r="D75" s="157"/>
      <c r="E75" s="157"/>
      <c r="F75" s="157" t="s">
        <v>249</v>
      </c>
      <c r="G75" s="157"/>
      <c r="H75" s="127">
        <v>7125000</v>
      </c>
      <c r="I75" s="127">
        <v>2125000</v>
      </c>
      <c r="J75" s="127">
        <v>2125000</v>
      </c>
      <c r="K75" s="127">
        <v>0</v>
      </c>
      <c r="L75" s="127">
        <v>2125000</v>
      </c>
      <c r="M75" s="127">
        <v>0</v>
      </c>
      <c r="N75" s="127">
        <v>0</v>
      </c>
      <c r="O75" s="127">
        <v>0</v>
      </c>
      <c r="P75" s="127">
        <v>0</v>
      </c>
      <c r="Q75" s="127">
        <v>0</v>
      </c>
      <c r="R75" s="127">
        <v>5000000</v>
      </c>
      <c r="S75" s="127">
        <v>0</v>
      </c>
      <c r="T75" s="158">
        <v>0</v>
      </c>
      <c r="U75" s="158"/>
      <c r="V75" s="127">
        <v>5000000</v>
      </c>
      <c r="W75" s="127">
        <v>0</v>
      </c>
    </row>
    <row r="76" spans="1:23" ht="12.75" customHeight="1">
      <c r="A76" s="161"/>
      <c r="B76" s="161"/>
      <c r="C76" s="161"/>
      <c r="D76" s="157"/>
      <c r="E76" s="157"/>
      <c r="F76" s="157" t="s">
        <v>250</v>
      </c>
      <c r="G76" s="157"/>
      <c r="H76" s="127">
        <v>14130014.7</v>
      </c>
      <c r="I76" s="127">
        <v>7839013</v>
      </c>
      <c r="J76" s="127">
        <v>7839013</v>
      </c>
      <c r="K76" s="127">
        <v>2000</v>
      </c>
      <c r="L76" s="127">
        <v>7837013</v>
      </c>
      <c r="M76" s="127">
        <v>0</v>
      </c>
      <c r="N76" s="127">
        <v>0</v>
      </c>
      <c r="O76" s="127">
        <v>0</v>
      </c>
      <c r="P76" s="127">
        <v>0</v>
      </c>
      <c r="Q76" s="127">
        <v>0</v>
      </c>
      <c r="R76" s="127">
        <v>6291001.7</v>
      </c>
      <c r="S76" s="127">
        <v>1291001.7</v>
      </c>
      <c r="T76" s="158">
        <v>0</v>
      </c>
      <c r="U76" s="158"/>
      <c r="V76" s="127">
        <v>5000000</v>
      </c>
      <c r="W76" s="127">
        <v>0</v>
      </c>
    </row>
    <row r="77" spans="1:23" ht="12.75" customHeight="1">
      <c r="A77" s="161" t="s">
        <v>245</v>
      </c>
      <c r="B77" s="161" t="s">
        <v>336</v>
      </c>
      <c r="C77" s="161" t="s">
        <v>245</v>
      </c>
      <c r="D77" s="157" t="s">
        <v>298</v>
      </c>
      <c r="E77" s="157"/>
      <c r="F77" s="157" t="s">
        <v>247</v>
      </c>
      <c r="G77" s="157"/>
      <c r="H77" s="127">
        <v>4556493.7</v>
      </c>
      <c r="I77" s="127">
        <v>3265492</v>
      </c>
      <c r="J77" s="127">
        <v>3265492</v>
      </c>
      <c r="K77" s="127">
        <v>2000</v>
      </c>
      <c r="L77" s="127">
        <v>3263492</v>
      </c>
      <c r="M77" s="127">
        <v>0</v>
      </c>
      <c r="N77" s="127">
        <v>0</v>
      </c>
      <c r="O77" s="127">
        <v>0</v>
      </c>
      <c r="P77" s="127">
        <v>0</v>
      </c>
      <c r="Q77" s="127">
        <v>0</v>
      </c>
      <c r="R77" s="127">
        <v>1291001.7</v>
      </c>
      <c r="S77" s="127">
        <v>1291001.7</v>
      </c>
      <c r="T77" s="158">
        <v>0</v>
      </c>
      <c r="U77" s="158"/>
      <c r="V77" s="127">
        <v>0</v>
      </c>
      <c r="W77" s="127">
        <v>0</v>
      </c>
    </row>
    <row r="78" spans="1:23" ht="12.75" customHeight="1">
      <c r="A78" s="161"/>
      <c r="B78" s="161"/>
      <c r="C78" s="161"/>
      <c r="D78" s="157"/>
      <c r="E78" s="157"/>
      <c r="F78" s="157" t="s">
        <v>248</v>
      </c>
      <c r="G78" s="157"/>
      <c r="H78" s="127">
        <v>0</v>
      </c>
      <c r="I78" s="127">
        <v>0</v>
      </c>
      <c r="J78" s="127">
        <v>0</v>
      </c>
      <c r="K78" s="127">
        <v>0</v>
      </c>
      <c r="L78" s="127">
        <v>0</v>
      </c>
      <c r="M78" s="127">
        <v>0</v>
      </c>
      <c r="N78" s="127">
        <v>0</v>
      </c>
      <c r="O78" s="127">
        <v>0</v>
      </c>
      <c r="P78" s="127">
        <v>0</v>
      </c>
      <c r="Q78" s="127">
        <v>0</v>
      </c>
      <c r="R78" s="127">
        <v>0</v>
      </c>
      <c r="S78" s="127">
        <v>0</v>
      </c>
      <c r="T78" s="158">
        <v>0</v>
      </c>
      <c r="U78" s="158"/>
      <c r="V78" s="127">
        <v>0</v>
      </c>
      <c r="W78" s="127">
        <v>0</v>
      </c>
    </row>
    <row r="79" spans="1:23" ht="12.75" customHeight="1">
      <c r="A79" s="161"/>
      <c r="B79" s="161"/>
      <c r="C79" s="161"/>
      <c r="D79" s="157"/>
      <c r="E79" s="157"/>
      <c r="F79" s="157" t="s">
        <v>249</v>
      </c>
      <c r="G79" s="157"/>
      <c r="H79" s="127">
        <v>7125000</v>
      </c>
      <c r="I79" s="127">
        <v>2125000</v>
      </c>
      <c r="J79" s="127">
        <v>2125000</v>
      </c>
      <c r="K79" s="127">
        <v>0</v>
      </c>
      <c r="L79" s="127">
        <v>2125000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5000000</v>
      </c>
      <c r="S79" s="127">
        <v>0</v>
      </c>
      <c r="T79" s="158">
        <v>0</v>
      </c>
      <c r="U79" s="158"/>
      <c r="V79" s="127">
        <v>5000000</v>
      </c>
      <c r="W79" s="127">
        <v>0</v>
      </c>
    </row>
    <row r="80" spans="1:23" ht="12.75" customHeight="1">
      <c r="A80" s="161"/>
      <c r="B80" s="161"/>
      <c r="C80" s="161"/>
      <c r="D80" s="157"/>
      <c r="E80" s="157"/>
      <c r="F80" s="157" t="s">
        <v>250</v>
      </c>
      <c r="G80" s="157"/>
      <c r="H80" s="127">
        <v>11681493.7</v>
      </c>
      <c r="I80" s="127">
        <v>5390492</v>
      </c>
      <c r="J80" s="127">
        <v>5390492</v>
      </c>
      <c r="K80" s="127">
        <v>2000</v>
      </c>
      <c r="L80" s="127">
        <v>5388492</v>
      </c>
      <c r="M80" s="127">
        <v>0</v>
      </c>
      <c r="N80" s="127">
        <v>0</v>
      </c>
      <c r="O80" s="127">
        <v>0</v>
      </c>
      <c r="P80" s="127">
        <v>0</v>
      </c>
      <c r="Q80" s="127">
        <v>0</v>
      </c>
      <c r="R80" s="127">
        <v>6291001.7</v>
      </c>
      <c r="S80" s="127">
        <v>1291001.7</v>
      </c>
      <c r="T80" s="158">
        <v>0</v>
      </c>
      <c r="U80" s="158"/>
      <c r="V80" s="127">
        <v>5000000</v>
      </c>
      <c r="W80" s="127">
        <v>0</v>
      </c>
    </row>
    <row r="81" spans="1:23" ht="12.75" customHeight="1">
      <c r="A81" s="161" t="s">
        <v>166</v>
      </c>
      <c r="B81" s="161" t="s">
        <v>245</v>
      </c>
      <c r="C81" s="161" t="s">
        <v>245</v>
      </c>
      <c r="D81" s="157" t="s">
        <v>167</v>
      </c>
      <c r="E81" s="157"/>
      <c r="F81" s="157" t="s">
        <v>247</v>
      </c>
      <c r="G81" s="157"/>
      <c r="H81" s="127">
        <v>29850948</v>
      </c>
      <c r="I81" s="127">
        <v>27946279</v>
      </c>
      <c r="J81" s="127">
        <v>27872029</v>
      </c>
      <c r="K81" s="127">
        <v>21244240</v>
      </c>
      <c r="L81" s="127">
        <v>6627789</v>
      </c>
      <c r="M81" s="127">
        <v>0</v>
      </c>
      <c r="N81" s="127">
        <v>74250</v>
      </c>
      <c r="O81" s="127">
        <v>0</v>
      </c>
      <c r="P81" s="127">
        <v>0</v>
      </c>
      <c r="Q81" s="127">
        <v>0</v>
      </c>
      <c r="R81" s="127">
        <v>1904669</v>
      </c>
      <c r="S81" s="127">
        <v>1904669</v>
      </c>
      <c r="T81" s="158">
        <v>0</v>
      </c>
      <c r="U81" s="158"/>
      <c r="V81" s="127">
        <v>0</v>
      </c>
      <c r="W81" s="127">
        <v>0</v>
      </c>
    </row>
    <row r="82" spans="1:23" ht="12.75" customHeight="1">
      <c r="A82" s="161"/>
      <c r="B82" s="161"/>
      <c r="C82" s="161"/>
      <c r="D82" s="157"/>
      <c r="E82" s="157"/>
      <c r="F82" s="157" t="s">
        <v>248</v>
      </c>
      <c r="G82" s="157"/>
      <c r="H82" s="127">
        <v>0</v>
      </c>
      <c r="I82" s="127">
        <v>0</v>
      </c>
      <c r="J82" s="127">
        <v>0</v>
      </c>
      <c r="K82" s="127">
        <v>0</v>
      </c>
      <c r="L82" s="127">
        <v>0</v>
      </c>
      <c r="M82" s="127">
        <v>0</v>
      </c>
      <c r="N82" s="127">
        <v>0</v>
      </c>
      <c r="O82" s="127">
        <v>0</v>
      </c>
      <c r="P82" s="127">
        <v>0</v>
      </c>
      <c r="Q82" s="127">
        <v>0</v>
      </c>
      <c r="R82" s="127">
        <v>0</v>
      </c>
      <c r="S82" s="127">
        <v>0</v>
      </c>
      <c r="T82" s="158">
        <v>0</v>
      </c>
      <c r="U82" s="158"/>
      <c r="V82" s="127">
        <v>0</v>
      </c>
      <c r="W82" s="127">
        <v>0</v>
      </c>
    </row>
    <row r="83" spans="1:23" ht="12.75" customHeight="1">
      <c r="A83" s="161"/>
      <c r="B83" s="161"/>
      <c r="C83" s="161"/>
      <c r="D83" s="157"/>
      <c r="E83" s="157"/>
      <c r="F83" s="157" t="s">
        <v>249</v>
      </c>
      <c r="G83" s="157"/>
      <c r="H83" s="127">
        <v>28656</v>
      </c>
      <c r="I83" s="127">
        <v>28656</v>
      </c>
      <c r="J83" s="127">
        <v>28656</v>
      </c>
      <c r="K83" s="127">
        <v>28656</v>
      </c>
      <c r="L83" s="127">
        <v>0</v>
      </c>
      <c r="M83" s="127">
        <v>0</v>
      </c>
      <c r="N83" s="127">
        <v>0</v>
      </c>
      <c r="O83" s="127">
        <v>0</v>
      </c>
      <c r="P83" s="127">
        <v>0</v>
      </c>
      <c r="Q83" s="127">
        <v>0</v>
      </c>
      <c r="R83" s="127">
        <v>0</v>
      </c>
      <c r="S83" s="127">
        <v>0</v>
      </c>
      <c r="T83" s="158">
        <v>0</v>
      </c>
      <c r="U83" s="158"/>
      <c r="V83" s="127">
        <v>0</v>
      </c>
      <c r="W83" s="127">
        <v>0</v>
      </c>
    </row>
    <row r="84" spans="1:23" ht="12.75" customHeight="1">
      <c r="A84" s="161"/>
      <c r="B84" s="161"/>
      <c r="C84" s="161"/>
      <c r="D84" s="157"/>
      <c r="E84" s="157"/>
      <c r="F84" s="157" t="s">
        <v>250</v>
      </c>
      <c r="G84" s="157"/>
      <c r="H84" s="127">
        <v>29879604</v>
      </c>
      <c r="I84" s="127">
        <v>27974935</v>
      </c>
      <c r="J84" s="127">
        <v>27900685</v>
      </c>
      <c r="K84" s="127">
        <v>21272896</v>
      </c>
      <c r="L84" s="127">
        <v>6627789</v>
      </c>
      <c r="M84" s="127">
        <v>0</v>
      </c>
      <c r="N84" s="127">
        <v>74250</v>
      </c>
      <c r="O84" s="127">
        <v>0</v>
      </c>
      <c r="P84" s="127">
        <v>0</v>
      </c>
      <c r="Q84" s="127">
        <v>0</v>
      </c>
      <c r="R84" s="127">
        <v>1904669</v>
      </c>
      <c r="S84" s="127">
        <v>1904669</v>
      </c>
      <c r="T84" s="158">
        <v>0</v>
      </c>
      <c r="U84" s="158"/>
      <c r="V84" s="127">
        <v>0</v>
      </c>
      <c r="W84" s="127">
        <v>0</v>
      </c>
    </row>
    <row r="85" spans="1:23" ht="12.75" customHeight="1">
      <c r="A85" s="161" t="s">
        <v>245</v>
      </c>
      <c r="B85" s="161" t="s">
        <v>447</v>
      </c>
      <c r="C85" s="161" t="s">
        <v>245</v>
      </c>
      <c r="D85" s="157" t="s">
        <v>448</v>
      </c>
      <c r="E85" s="157"/>
      <c r="F85" s="157" t="s">
        <v>247</v>
      </c>
      <c r="G85" s="157"/>
      <c r="H85" s="127">
        <v>2749495</v>
      </c>
      <c r="I85" s="127">
        <v>1336616</v>
      </c>
      <c r="J85" s="127">
        <v>1336316</v>
      </c>
      <c r="K85" s="127">
        <v>830859</v>
      </c>
      <c r="L85" s="127">
        <v>505457</v>
      </c>
      <c r="M85" s="127">
        <v>0</v>
      </c>
      <c r="N85" s="127">
        <v>300</v>
      </c>
      <c r="O85" s="127">
        <v>0</v>
      </c>
      <c r="P85" s="127">
        <v>0</v>
      </c>
      <c r="Q85" s="127">
        <v>0</v>
      </c>
      <c r="R85" s="127">
        <v>1412879</v>
      </c>
      <c r="S85" s="127">
        <v>1412879</v>
      </c>
      <c r="T85" s="158">
        <v>0</v>
      </c>
      <c r="U85" s="158"/>
      <c r="V85" s="127">
        <v>0</v>
      </c>
      <c r="W85" s="127">
        <v>0</v>
      </c>
    </row>
    <row r="86" spans="1:23" ht="12.75" customHeight="1">
      <c r="A86" s="161"/>
      <c r="B86" s="161"/>
      <c r="C86" s="161"/>
      <c r="D86" s="157"/>
      <c r="E86" s="157"/>
      <c r="F86" s="157" t="s">
        <v>248</v>
      </c>
      <c r="G86" s="157"/>
      <c r="H86" s="127">
        <v>0</v>
      </c>
      <c r="I86" s="127">
        <v>0</v>
      </c>
      <c r="J86" s="127">
        <v>0</v>
      </c>
      <c r="K86" s="127">
        <v>0</v>
      </c>
      <c r="L86" s="127">
        <v>0</v>
      </c>
      <c r="M86" s="127">
        <v>0</v>
      </c>
      <c r="N86" s="127">
        <v>0</v>
      </c>
      <c r="O86" s="127">
        <v>0</v>
      </c>
      <c r="P86" s="127">
        <v>0</v>
      </c>
      <c r="Q86" s="127">
        <v>0</v>
      </c>
      <c r="R86" s="127">
        <v>0</v>
      </c>
      <c r="S86" s="127">
        <v>0</v>
      </c>
      <c r="T86" s="158">
        <v>0</v>
      </c>
      <c r="U86" s="158"/>
      <c r="V86" s="127">
        <v>0</v>
      </c>
      <c r="W86" s="127">
        <v>0</v>
      </c>
    </row>
    <row r="87" spans="1:23" ht="12.75" customHeight="1">
      <c r="A87" s="161"/>
      <c r="B87" s="161"/>
      <c r="C87" s="161"/>
      <c r="D87" s="157"/>
      <c r="E87" s="157"/>
      <c r="F87" s="157" t="s">
        <v>249</v>
      </c>
      <c r="G87" s="157"/>
      <c r="H87" s="127">
        <v>28656</v>
      </c>
      <c r="I87" s="127">
        <v>28656</v>
      </c>
      <c r="J87" s="127">
        <v>28656</v>
      </c>
      <c r="K87" s="127">
        <v>28656</v>
      </c>
      <c r="L87" s="127">
        <v>0</v>
      </c>
      <c r="M87" s="127">
        <v>0</v>
      </c>
      <c r="N87" s="127">
        <v>0</v>
      </c>
      <c r="O87" s="127">
        <v>0</v>
      </c>
      <c r="P87" s="127">
        <v>0</v>
      </c>
      <c r="Q87" s="127">
        <v>0</v>
      </c>
      <c r="R87" s="127">
        <v>0</v>
      </c>
      <c r="S87" s="127">
        <v>0</v>
      </c>
      <c r="T87" s="158">
        <v>0</v>
      </c>
      <c r="U87" s="158"/>
      <c r="V87" s="127">
        <v>0</v>
      </c>
      <c r="W87" s="127">
        <v>0</v>
      </c>
    </row>
    <row r="88" spans="1:23" ht="12.75" customHeight="1">
      <c r="A88" s="161"/>
      <c r="B88" s="161"/>
      <c r="C88" s="161"/>
      <c r="D88" s="157"/>
      <c r="E88" s="157"/>
      <c r="F88" s="157" t="s">
        <v>250</v>
      </c>
      <c r="G88" s="157"/>
      <c r="H88" s="127">
        <v>2778151</v>
      </c>
      <c r="I88" s="127">
        <v>1365272</v>
      </c>
      <c r="J88" s="127">
        <v>1364972</v>
      </c>
      <c r="K88" s="127">
        <v>859515</v>
      </c>
      <c r="L88" s="127">
        <v>505457</v>
      </c>
      <c r="M88" s="127">
        <v>0</v>
      </c>
      <c r="N88" s="127">
        <v>300</v>
      </c>
      <c r="O88" s="127">
        <v>0</v>
      </c>
      <c r="P88" s="127">
        <v>0</v>
      </c>
      <c r="Q88" s="127">
        <v>0</v>
      </c>
      <c r="R88" s="127">
        <v>1412879</v>
      </c>
      <c r="S88" s="127">
        <v>1412879</v>
      </c>
      <c r="T88" s="158">
        <v>0</v>
      </c>
      <c r="U88" s="158"/>
      <c r="V88" s="127">
        <v>0</v>
      </c>
      <c r="W88" s="127">
        <v>0</v>
      </c>
    </row>
    <row r="89" spans="1:23" ht="11.25" customHeight="1">
      <c r="A89" s="161" t="s">
        <v>238</v>
      </c>
      <c r="B89" s="161" t="s">
        <v>245</v>
      </c>
      <c r="C89" s="161" t="s">
        <v>245</v>
      </c>
      <c r="D89" s="157" t="s">
        <v>239</v>
      </c>
      <c r="E89" s="157"/>
      <c r="F89" s="157" t="s">
        <v>247</v>
      </c>
      <c r="G89" s="157"/>
      <c r="H89" s="127">
        <v>10756399</v>
      </c>
      <c r="I89" s="127">
        <v>10206980</v>
      </c>
      <c r="J89" s="127">
        <v>9991980</v>
      </c>
      <c r="K89" s="127">
        <v>8181020</v>
      </c>
      <c r="L89" s="127">
        <v>1810960</v>
      </c>
      <c r="M89" s="127">
        <v>0</v>
      </c>
      <c r="N89" s="127">
        <v>215000</v>
      </c>
      <c r="O89" s="127">
        <v>0</v>
      </c>
      <c r="P89" s="127">
        <v>0</v>
      </c>
      <c r="Q89" s="127">
        <v>0</v>
      </c>
      <c r="R89" s="127">
        <v>549419</v>
      </c>
      <c r="S89" s="127">
        <v>549419</v>
      </c>
      <c r="T89" s="158">
        <v>0</v>
      </c>
      <c r="U89" s="158"/>
      <c r="V89" s="127">
        <v>0</v>
      </c>
      <c r="W89" s="127">
        <v>0</v>
      </c>
    </row>
    <row r="90" spans="1:23" ht="11.25" customHeight="1">
      <c r="A90" s="161"/>
      <c r="B90" s="161"/>
      <c r="C90" s="161"/>
      <c r="D90" s="157"/>
      <c r="E90" s="157"/>
      <c r="F90" s="157" t="s">
        <v>248</v>
      </c>
      <c r="G90" s="157"/>
      <c r="H90" s="127">
        <v>-201000</v>
      </c>
      <c r="I90" s="127">
        <v>-201000</v>
      </c>
      <c r="J90" s="127">
        <v>-196000</v>
      </c>
      <c r="K90" s="127">
        <v>-196000</v>
      </c>
      <c r="L90" s="127">
        <v>0</v>
      </c>
      <c r="M90" s="127">
        <v>0</v>
      </c>
      <c r="N90" s="127">
        <v>-5000</v>
      </c>
      <c r="O90" s="127">
        <v>0</v>
      </c>
      <c r="P90" s="127">
        <v>0</v>
      </c>
      <c r="Q90" s="127">
        <v>0</v>
      </c>
      <c r="R90" s="127">
        <v>0</v>
      </c>
      <c r="S90" s="127">
        <v>0</v>
      </c>
      <c r="T90" s="158">
        <v>0</v>
      </c>
      <c r="U90" s="158"/>
      <c r="V90" s="127">
        <v>0</v>
      </c>
      <c r="W90" s="127">
        <v>0</v>
      </c>
    </row>
    <row r="91" spans="1:23" ht="12" customHeight="1">
      <c r="A91" s="161"/>
      <c r="B91" s="161"/>
      <c r="C91" s="161"/>
      <c r="D91" s="157"/>
      <c r="E91" s="157"/>
      <c r="F91" s="157" t="s">
        <v>249</v>
      </c>
      <c r="G91" s="157"/>
      <c r="H91" s="127">
        <v>33000</v>
      </c>
      <c r="I91" s="127">
        <v>14000</v>
      </c>
      <c r="J91" s="127">
        <v>14000</v>
      </c>
      <c r="K91" s="127">
        <v>0</v>
      </c>
      <c r="L91" s="127">
        <v>14000</v>
      </c>
      <c r="M91" s="127">
        <v>0</v>
      </c>
      <c r="N91" s="127">
        <v>0</v>
      </c>
      <c r="O91" s="127">
        <v>0</v>
      </c>
      <c r="P91" s="127">
        <v>0</v>
      </c>
      <c r="Q91" s="127">
        <v>0</v>
      </c>
      <c r="R91" s="127">
        <v>19000</v>
      </c>
      <c r="S91" s="127">
        <v>19000</v>
      </c>
      <c r="T91" s="158">
        <v>0</v>
      </c>
      <c r="U91" s="158"/>
      <c r="V91" s="127">
        <v>0</v>
      </c>
      <c r="W91" s="127">
        <v>0</v>
      </c>
    </row>
    <row r="92" spans="1:23" ht="12.75" customHeight="1">
      <c r="A92" s="161"/>
      <c r="B92" s="161"/>
      <c r="C92" s="161"/>
      <c r="D92" s="157"/>
      <c r="E92" s="157"/>
      <c r="F92" s="157" t="s">
        <v>250</v>
      </c>
      <c r="G92" s="157"/>
      <c r="H92" s="127">
        <v>10588399</v>
      </c>
      <c r="I92" s="127">
        <v>10019980</v>
      </c>
      <c r="J92" s="127">
        <v>9809980</v>
      </c>
      <c r="K92" s="127">
        <v>7985020</v>
      </c>
      <c r="L92" s="127">
        <v>1824960</v>
      </c>
      <c r="M92" s="127">
        <v>0</v>
      </c>
      <c r="N92" s="127">
        <v>210000</v>
      </c>
      <c r="O92" s="127">
        <v>0</v>
      </c>
      <c r="P92" s="127">
        <v>0</v>
      </c>
      <c r="Q92" s="127">
        <v>0</v>
      </c>
      <c r="R92" s="127">
        <v>568419</v>
      </c>
      <c r="S92" s="127">
        <v>568419</v>
      </c>
      <c r="T92" s="158">
        <v>0</v>
      </c>
      <c r="U92" s="158"/>
      <c r="V92" s="127">
        <v>0</v>
      </c>
      <c r="W92" s="127">
        <v>0</v>
      </c>
    </row>
    <row r="93" spans="1:23" ht="12.75" customHeight="1">
      <c r="A93" s="161" t="s">
        <v>245</v>
      </c>
      <c r="B93" s="161" t="s">
        <v>240</v>
      </c>
      <c r="C93" s="161" t="s">
        <v>245</v>
      </c>
      <c r="D93" s="157" t="s">
        <v>241</v>
      </c>
      <c r="E93" s="157"/>
      <c r="F93" s="157" t="s">
        <v>247</v>
      </c>
      <c r="G93" s="157"/>
      <c r="H93" s="127">
        <v>6753883</v>
      </c>
      <c r="I93" s="127">
        <v>6553883</v>
      </c>
      <c r="J93" s="127">
        <v>6416883</v>
      </c>
      <c r="K93" s="127">
        <v>5087794</v>
      </c>
      <c r="L93" s="127">
        <v>1329089</v>
      </c>
      <c r="M93" s="127">
        <v>0</v>
      </c>
      <c r="N93" s="127">
        <v>137000</v>
      </c>
      <c r="O93" s="127">
        <v>0</v>
      </c>
      <c r="P93" s="127">
        <v>0</v>
      </c>
      <c r="Q93" s="127">
        <v>0</v>
      </c>
      <c r="R93" s="127">
        <v>200000</v>
      </c>
      <c r="S93" s="127">
        <v>200000</v>
      </c>
      <c r="T93" s="158">
        <v>0</v>
      </c>
      <c r="U93" s="158"/>
      <c r="V93" s="127">
        <v>0</v>
      </c>
      <c r="W93" s="127">
        <v>0</v>
      </c>
    </row>
    <row r="94" spans="1:23" ht="15" customHeight="1">
      <c r="A94" s="161"/>
      <c r="B94" s="161"/>
      <c r="C94" s="161"/>
      <c r="D94" s="157"/>
      <c r="E94" s="157"/>
      <c r="F94" s="157" t="s">
        <v>248</v>
      </c>
      <c r="G94" s="157"/>
      <c r="H94" s="127">
        <v>-201000</v>
      </c>
      <c r="I94" s="127">
        <v>-201000</v>
      </c>
      <c r="J94" s="127">
        <v>-196000</v>
      </c>
      <c r="K94" s="127">
        <v>-196000</v>
      </c>
      <c r="L94" s="127">
        <v>0</v>
      </c>
      <c r="M94" s="127">
        <v>0</v>
      </c>
      <c r="N94" s="127">
        <v>-5000</v>
      </c>
      <c r="O94" s="127">
        <v>0</v>
      </c>
      <c r="P94" s="127">
        <v>0</v>
      </c>
      <c r="Q94" s="127">
        <v>0</v>
      </c>
      <c r="R94" s="127">
        <v>0</v>
      </c>
      <c r="S94" s="127">
        <v>0</v>
      </c>
      <c r="T94" s="158">
        <v>0</v>
      </c>
      <c r="U94" s="158"/>
      <c r="V94" s="127">
        <v>0</v>
      </c>
      <c r="W94" s="127">
        <v>0</v>
      </c>
    </row>
    <row r="95" spans="1:23" ht="13.5" customHeight="1">
      <c r="A95" s="161"/>
      <c r="B95" s="161"/>
      <c r="C95" s="161"/>
      <c r="D95" s="157"/>
      <c r="E95" s="157"/>
      <c r="F95" s="157" t="s">
        <v>249</v>
      </c>
      <c r="G95" s="157"/>
      <c r="H95" s="127">
        <v>33000</v>
      </c>
      <c r="I95" s="127">
        <v>14000</v>
      </c>
      <c r="J95" s="127">
        <v>14000</v>
      </c>
      <c r="K95" s="127">
        <v>0</v>
      </c>
      <c r="L95" s="127">
        <v>14000</v>
      </c>
      <c r="M95" s="127">
        <v>0</v>
      </c>
      <c r="N95" s="127">
        <v>0</v>
      </c>
      <c r="O95" s="127">
        <v>0</v>
      </c>
      <c r="P95" s="127">
        <v>0</v>
      </c>
      <c r="Q95" s="127">
        <v>0</v>
      </c>
      <c r="R95" s="127">
        <v>19000</v>
      </c>
      <c r="S95" s="127">
        <v>19000</v>
      </c>
      <c r="T95" s="158">
        <v>0</v>
      </c>
      <c r="U95" s="158"/>
      <c r="V95" s="127">
        <v>0</v>
      </c>
      <c r="W95" s="127">
        <v>0</v>
      </c>
    </row>
    <row r="96" spans="1:23" ht="12.75" customHeight="1">
      <c r="A96" s="161"/>
      <c r="B96" s="161"/>
      <c r="C96" s="161"/>
      <c r="D96" s="157"/>
      <c r="E96" s="157"/>
      <c r="F96" s="157" t="s">
        <v>250</v>
      </c>
      <c r="G96" s="157"/>
      <c r="H96" s="127">
        <v>6585883</v>
      </c>
      <c r="I96" s="127">
        <v>6366883</v>
      </c>
      <c r="J96" s="127">
        <v>6234883</v>
      </c>
      <c r="K96" s="127">
        <v>4891794</v>
      </c>
      <c r="L96" s="127">
        <v>1343089</v>
      </c>
      <c r="M96" s="127">
        <v>0</v>
      </c>
      <c r="N96" s="127">
        <v>132000</v>
      </c>
      <c r="O96" s="127">
        <v>0</v>
      </c>
      <c r="P96" s="127">
        <v>0</v>
      </c>
      <c r="Q96" s="127">
        <v>0</v>
      </c>
      <c r="R96" s="127">
        <v>219000</v>
      </c>
      <c r="S96" s="127">
        <v>219000</v>
      </c>
      <c r="T96" s="158">
        <v>0</v>
      </c>
      <c r="U96" s="158"/>
      <c r="V96" s="127">
        <v>0</v>
      </c>
      <c r="W96" s="127">
        <v>0</v>
      </c>
    </row>
    <row r="97" spans="1:23" ht="12.75" customHeight="1">
      <c r="A97" s="161" t="s">
        <v>485</v>
      </c>
      <c r="B97" s="161" t="s">
        <v>245</v>
      </c>
      <c r="C97" s="161" t="s">
        <v>245</v>
      </c>
      <c r="D97" s="157" t="s">
        <v>486</v>
      </c>
      <c r="E97" s="157"/>
      <c r="F97" s="157" t="s">
        <v>247</v>
      </c>
      <c r="G97" s="157"/>
      <c r="H97" s="127">
        <v>10665847</v>
      </c>
      <c r="I97" s="127">
        <v>6970444</v>
      </c>
      <c r="J97" s="127">
        <v>5521281</v>
      </c>
      <c r="K97" s="127">
        <v>4017043</v>
      </c>
      <c r="L97" s="127">
        <v>1504238</v>
      </c>
      <c r="M97" s="127">
        <v>263000</v>
      </c>
      <c r="N97" s="127">
        <v>1186163</v>
      </c>
      <c r="O97" s="127">
        <v>0</v>
      </c>
      <c r="P97" s="127">
        <v>0</v>
      </c>
      <c r="Q97" s="127">
        <v>0</v>
      </c>
      <c r="R97" s="127">
        <v>3695403</v>
      </c>
      <c r="S97" s="127">
        <v>3695403</v>
      </c>
      <c r="T97" s="158">
        <v>0</v>
      </c>
      <c r="U97" s="158"/>
      <c r="V97" s="127">
        <v>0</v>
      </c>
      <c r="W97" s="127">
        <v>0</v>
      </c>
    </row>
    <row r="98" spans="1:23" ht="12.75" customHeight="1">
      <c r="A98" s="161"/>
      <c r="B98" s="161"/>
      <c r="C98" s="161"/>
      <c r="D98" s="157"/>
      <c r="E98" s="157"/>
      <c r="F98" s="157" t="s">
        <v>248</v>
      </c>
      <c r="G98" s="157"/>
      <c r="H98" s="127">
        <v>-22600</v>
      </c>
      <c r="I98" s="127">
        <v>-22600</v>
      </c>
      <c r="J98" s="127">
        <v>-22600</v>
      </c>
      <c r="K98" s="127">
        <v>-22600</v>
      </c>
      <c r="L98" s="127">
        <v>0</v>
      </c>
      <c r="M98" s="127">
        <v>0</v>
      </c>
      <c r="N98" s="127">
        <v>0</v>
      </c>
      <c r="O98" s="127">
        <v>0</v>
      </c>
      <c r="P98" s="127">
        <v>0</v>
      </c>
      <c r="Q98" s="127">
        <v>0</v>
      </c>
      <c r="R98" s="127">
        <v>0</v>
      </c>
      <c r="S98" s="127">
        <v>0</v>
      </c>
      <c r="T98" s="158">
        <v>0</v>
      </c>
      <c r="U98" s="158"/>
      <c r="V98" s="127">
        <v>0</v>
      </c>
      <c r="W98" s="127">
        <v>0</v>
      </c>
    </row>
    <row r="99" spans="1:23" ht="14.25" customHeight="1">
      <c r="A99" s="161"/>
      <c r="B99" s="161"/>
      <c r="C99" s="161"/>
      <c r="D99" s="157"/>
      <c r="E99" s="157"/>
      <c r="F99" s="157" t="s">
        <v>249</v>
      </c>
      <c r="G99" s="157"/>
      <c r="H99" s="127">
        <v>22600</v>
      </c>
      <c r="I99" s="127">
        <v>22600</v>
      </c>
      <c r="J99" s="127">
        <v>22600</v>
      </c>
      <c r="K99" s="127">
        <v>22600</v>
      </c>
      <c r="L99" s="127">
        <v>0</v>
      </c>
      <c r="M99" s="127">
        <v>0</v>
      </c>
      <c r="N99" s="127">
        <v>0</v>
      </c>
      <c r="O99" s="127">
        <v>0</v>
      </c>
      <c r="P99" s="127">
        <v>0</v>
      </c>
      <c r="Q99" s="127">
        <v>0</v>
      </c>
      <c r="R99" s="127">
        <v>0</v>
      </c>
      <c r="S99" s="127">
        <v>0</v>
      </c>
      <c r="T99" s="158">
        <v>0</v>
      </c>
      <c r="U99" s="158"/>
      <c r="V99" s="127">
        <v>0</v>
      </c>
      <c r="W99" s="127">
        <v>0</v>
      </c>
    </row>
    <row r="100" spans="1:23" ht="11.25" customHeight="1">
      <c r="A100" s="161"/>
      <c r="B100" s="161"/>
      <c r="C100" s="161"/>
      <c r="D100" s="157"/>
      <c r="E100" s="157"/>
      <c r="F100" s="157" t="s">
        <v>250</v>
      </c>
      <c r="G100" s="157"/>
      <c r="H100" s="127">
        <v>10665847</v>
      </c>
      <c r="I100" s="127">
        <v>6970444</v>
      </c>
      <c r="J100" s="127">
        <v>5521281</v>
      </c>
      <c r="K100" s="127">
        <v>4017043</v>
      </c>
      <c r="L100" s="127">
        <v>1504238</v>
      </c>
      <c r="M100" s="127">
        <v>263000</v>
      </c>
      <c r="N100" s="127">
        <v>1186163</v>
      </c>
      <c r="O100" s="127">
        <v>0</v>
      </c>
      <c r="P100" s="127">
        <v>0</v>
      </c>
      <c r="Q100" s="127">
        <v>0</v>
      </c>
      <c r="R100" s="127">
        <v>3695403</v>
      </c>
      <c r="S100" s="127">
        <v>3695403</v>
      </c>
      <c r="T100" s="158">
        <v>0</v>
      </c>
      <c r="U100" s="158"/>
      <c r="V100" s="127">
        <v>0</v>
      </c>
      <c r="W100" s="127">
        <v>0</v>
      </c>
    </row>
    <row r="101" spans="1:23" ht="12.75" customHeight="1">
      <c r="A101" s="161" t="s">
        <v>245</v>
      </c>
      <c r="B101" s="161" t="s">
        <v>487</v>
      </c>
      <c r="C101" s="161" t="s">
        <v>245</v>
      </c>
      <c r="D101" s="157" t="s">
        <v>488</v>
      </c>
      <c r="E101" s="157"/>
      <c r="F101" s="157" t="s">
        <v>247</v>
      </c>
      <c r="G101" s="157"/>
      <c r="H101" s="127">
        <v>9447151</v>
      </c>
      <c r="I101" s="127">
        <v>5751748</v>
      </c>
      <c r="J101" s="127">
        <v>5457585</v>
      </c>
      <c r="K101" s="127">
        <v>3953884</v>
      </c>
      <c r="L101" s="127">
        <v>1503701</v>
      </c>
      <c r="M101" s="127">
        <v>0</v>
      </c>
      <c r="N101" s="127">
        <v>294163</v>
      </c>
      <c r="O101" s="127">
        <v>0</v>
      </c>
      <c r="P101" s="127">
        <v>0</v>
      </c>
      <c r="Q101" s="127">
        <v>0</v>
      </c>
      <c r="R101" s="127">
        <v>3695403</v>
      </c>
      <c r="S101" s="127">
        <v>3695403</v>
      </c>
      <c r="T101" s="158">
        <v>0</v>
      </c>
      <c r="U101" s="158"/>
      <c r="V101" s="127">
        <v>0</v>
      </c>
      <c r="W101" s="127">
        <v>0</v>
      </c>
    </row>
    <row r="102" spans="1:23" ht="13.5" customHeight="1">
      <c r="A102" s="161"/>
      <c r="B102" s="161"/>
      <c r="C102" s="161"/>
      <c r="D102" s="157"/>
      <c r="E102" s="157"/>
      <c r="F102" s="157" t="s">
        <v>248</v>
      </c>
      <c r="G102" s="157"/>
      <c r="H102" s="127">
        <v>-22600</v>
      </c>
      <c r="I102" s="127">
        <v>-22600</v>
      </c>
      <c r="J102" s="127">
        <v>-22600</v>
      </c>
      <c r="K102" s="127">
        <v>-22600</v>
      </c>
      <c r="L102" s="127">
        <v>0</v>
      </c>
      <c r="M102" s="127">
        <v>0</v>
      </c>
      <c r="N102" s="127">
        <v>0</v>
      </c>
      <c r="O102" s="127">
        <v>0</v>
      </c>
      <c r="P102" s="127">
        <v>0</v>
      </c>
      <c r="Q102" s="127">
        <v>0</v>
      </c>
      <c r="R102" s="127">
        <v>0</v>
      </c>
      <c r="S102" s="127">
        <v>0</v>
      </c>
      <c r="T102" s="158">
        <v>0</v>
      </c>
      <c r="U102" s="158"/>
      <c r="V102" s="127">
        <v>0</v>
      </c>
      <c r="W102" s="127">
        <v>0</v>
      </c>
    </row>
    <row r="103" spans="1:23" ht="15" customHeight="1">
      <c r="A103" s="161"/>
      <c r="B103" s="161"/>
      <c r="C103" s="161"/>
      <c r="D103" s="157"/>
      <c r="E103" s="157"/>
      <c r="F103" s="157" t="s">
        <v>249</v>
      </c>
      <c r="G103" s="157"/>
      <c r="H103" s="127">
        <v>22600</v>
      </c>
      <c r="I103" s="127">
        <v>22600</v>
      </c>
      <c r="J103" s="127">
        <v>22600</v>
      </c>
      <c r="K103" s="127">
        <v>22600</v>
      </c>
      <c r="L103" s="127">
        <v>0</v>
      </c>
      <c r="M103" s="127">
        <v>0</v>
      </c>
      <c r="N103" s="127">
        <v>0</v>
      </c>
      <c r="O103" s="127">
        <v>0</v>
      </c>
      <c r="P103" s="127">
        <v>0</v>
      </c>
      <c r="Q103" s="127">
        <v>0</v>
      </c>
      <c r="R103" s="127">
        <v>0</v>
      </c>
      <c r="S103" s="127">
        <v>0</v>
      </c>
      <c r="T103" s="158">
        <v>0</v>
      </c>
      <c r="U103" s="158"/>
      <c r="V103" s="127">
        <v>0</v>
      </c>
      <c r="W103" s="127">
        <v>0</v>
      </c>
    </row>
    <row r="104" spans="1:23" ht="15" customHeight="1">
      <c r="A104" s="161"/>
      <c r="B104" s="161"/>
      <c r="C104" s="161"/>
      <c r="D104" s="157"/>
      <c r="E104" s="157"/>
      <c r="F104" s="157" t="s">
        <v>250</v>
      </c>
      <c r="G104" s="157"/>
      <c r="H104" s="127">
        <v>9447151</v>
      </c>
      <c r="I104" s="127">
        <v>5751748</v>
      </c>
      <c r="J104" s="127">
        <v>5457585</v>
      </c>
      <c r="K104" s="127">
        <v>3953884</v>
      </c>
      <c r="L104" s="127">
        <v>1503701</v>
      </c>
      <c r="M104" s="127">
        <v>0</v>
      </c>
      <c r="N104" s="127">
        <v>294163</v>
      </c>
      <c r="O104" s="127">
        <v>0</v>
      </c>
      <c r="P104" s="127">
        <v>0</v>
      </c>
      <c r="Q104" s="127">
        <v>0</v>
      </c>
      <c r="R104" s="127">
        <v>3695403</v>
      </c>
      <c r="S104" s="127">
        <v>3695403</v>
      </c>
      <c r="T104" s="158">
        <v>0</v>
      </c>
      <c r="U104" s="158"/>
      <c r="V104" s="127">
        <v>0</v>
      </c>
      <c r="W104" s="127">
        <v>0</v>
      </c>
    </row>
    <row r="105" spans="1:23" ht="12.75" customHeight="1">
      <c r="A105" s="161" t="s">
        <v>369</v>
      </c>
      <c r="B105" s="161" t="s">
        <v>245</v>
      </c>
      <c r="C105" s="161" t="s">
        <v>245</v>
      </c>
      <c r="D105" s="157" t="s">
        <v>370</v>
      </c>
      <c r="E105" s="157"/>
      <c r="F105" s="157" t="s">
        <v>247</v>
      </c>
      <c r="G105" s="157"/>
      <c r="H105" s="127">
        <v>831142</v>
      </c>
      <c r="I105" s="127">
        <v>86900</v>
      </c>
      <c r="J105" s="127">
        <v>86900</v>
      </c>
      <c r="K105" s="127">
        <v>0</v>
      </c>
      <c r="L105" s="127">
        <v>86900</v>
      </c>
      <c r="M105" s="127">
        <v>0</v>
      </c>
      <c r="N105" s="127">
        <v>0</v>
      </c>
      <c r="O105" s="127">
        <v>0</v>
      </c>
      <c r="P105" s="127">
        <v>0</v>
      </c>
      <c r="Q105" s="127">
        <v>0</v>
      </c>
      <c r="R105" s="127">
        <v>744242</v>
      </c>
      <c r="S105" s="127">
        <v>744242</v>
      </c>
      <c r="T105" s="158">
        <v>644242</v>
      </c>
      <c r="U105" s="158"/>
      <c r="V105" s="127">
        <v>0</v>
      </c>
      <c r="W105" s="127">
        <v>0</v>
      </c>
    </row>
    <row r="106" spans="1:23" ht="13.5" customHeight="1">
      <c r="A106" s="161"/>
      <c r="B106" s="161"/>
      <c r="C106" s="161"/>
      <c r="D106" s="157"/>
      <c r="E106" s="157"/>
      <c r="F106" s="157" t="s">
        <v>248</v>
      </c>
      <c r="G106" s="157"/>
      <c r="H106" s="127">
        <v>0</v>
      </c>
      <c r="I106" s="127">
        <v>0</v>
      </c>
      <c r="J106" s="127">
        <v>0</v>
      </c>
      <c r="K106" s="127">
        <v>0</v>
      </c>
      <c r="L106" s="127">
        <v>0</v>
      </c>
      <c r="M106" s="127">
        <v>0</v>
      </c>
      <c r="N106" s="127">
        <v>0</v>
      </c>
      <c r="O106" s="127">
        <v>0</v>
      </c>
      <c r="P106" s="127">
        <v>0</v>
      </c>
      <c r="Q106" s="127">
        <v>0</v>
      </c>
      <c r="R106" s="127">
        <v>0</v>
      </c>
      <c r="S106" s="127">
        <v>0</v>
      </c>
      <c r="T106" s="158">
        <v>0</v>
      </c>
      <c r="U106" s="158"/>
      <c r="V106" s="127">
        <v>0</v>
      </c>
      <c r="W106" s="127">
        <v>0</v>
      </c>
    </row>
    <row r="107" spans="1:23" ht="12" customHeight="1">
      <c r="A107" s="161"/>
      <c r="B107" s="161"/>
      <c r="C107" s="161"/>
      <c r="D107" s="157"/>
      <c r="E107" s="157"/>
      <c r="F107" s="157" t="s">
        <v>249</v>
      </c>
      <c r="G107" s="157"/>
      <c r="H107" s="127">
        <v>2000</v>
      </c>
      <c r="I107" s="127">
        <v>0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127">
        <v>0</v>
      </c>
      <c r="Q107" s="127">
        <v>0</v>
      </c>
      <c r="R107" s="127">
        <v>2000</v>
      </c>
      <c r="S107" s="127">
        <v>2000</v>
      </c>
      <c r="T107" s="158">
        <v>2000</v>
      </c>
      <c r="U107" s="158"/>
      <c r="V107" s="127">
        <v>0</v>
      </c>
      <c r="W107" s="127">
        <v>0</v>
      </c>
    </row>
    <row r="108" spans="1:23" ht="12.75" customHeight="1">
      <c r="A108" s="161"/>
      <c r="B108" s="161"/>
      <c r="C108" s="161"/>
      <c r="D108" s="157"/>
      <c r="E108" s="157"/>
      <c r="F108" s="157" t="s">
        <v>250</v>
      </c>
      <c r="G108" s="157"/>
      <c r="H108" s="127">
        <v>833142</v>
      </c>
      <c r="I108" s="127">
        <v>86900</v>
      </c>
      <c r="J108" s="127">
        <v>86900</v>
      </c>
      <c r="K108" s="127">
        <v>0</v>
      </c>
      <c r="L108" s="127">
        <v>86900</v>
      </c>
      <c r="M108" s="127">
        <v>0</v>
      </c>
      <c r="N108" s="127">
        <v>0</v>
      </c>
      <c r="O108" s="127">
        <v>0</v>
      </c>
      <c r="P108" s="127">
        <v>0</v>
      </c>
      <c r="Q108" s="127">
        <v>0</v>
      </c>
      <c r="R108" s="127">
        <v>746242</v>
      </c>
      <c r="S108" s="127">
        <v>746242</v>
      </c>
      <c r="T108" s="158">
        <v>646242</v>
      </c>
      <c r="U108" s="158"/>
      <c r="V108" s="127">
        <v>0</v>
      </c>
      <c r="W108" s="127">
        <v>0</v>
      </c>
    </row>
    <row r="109" spans="1:23" ht="12.75" customHeight="1">
      <c r="A109" s="161" t="s">
        <v>245</v>
      </c>
      <c r="B109" s="161" t="s">
        <v>371</v>
      </c>
      <c r="C109" s="161" t="s">
        <v>245</v>
      </c>
      <c r="D109" s="157" t="s">
        <v>372</v>
      </c>
      <c r="E109" s="157"/>
      <c r="F109" s="157" t="s">
        <v>247</v>
      </c>
      <c r="G109" s="157"/>
      <c r="H109" s="127">
        <v>831142</v>
      </c>
      <c r="I109" s="127">
        <v>86900</v>
      </c>
      <c r="J109" s="127">
        <v>86900</v>
      </c>
      <c r="K109" s="127">
        <v>0</v>
      </c>
      <c r="L109" s="127">
        <v>86900</v>
      </c>
      <c r="M109" s="127">
        <v>0</v>
      </c>
      <c r="N109" s="127">
        <v>0</v>
      </c>
      <c r="O109" s="127">
        <v>0</v>
      </c>
      <c r="P109" s="127">
        <v>0</v>
      </c>
      <c r="Q109" s="127">
        <v>0</v>
      </c>
      <c r="R109" s="127">
        <v>744242</v>
      </c>
      <c r="S109" s="127">
        <v>744242</v>
      </c>
      <c r="T109" s="158">
        <v>644242</v>
      </c>
      <c r="U109" s="158"/>
      <c r="V109" s="127">
        <v>0</v>
      </c>
      <c r="W109" s="127">
        <v>0</v>
      </c>
    </row>
    <row r="110" spans="1:23" ht="14.25" customHeight="1">
      <c r="A110" s="161"/>
      <c r="B110" s="161"/>
      <c r="C110" s="161"/>
      <c r="D110" s="157"/>
      <c r="E110" s="157"/>
      <c r="F110" s="157" t="s">
        <v>248</v>
      </c>
      <c r="G110" s="157"/>
      <c r="H110" s="127">
        <v>0</v>
      </c>
      <c r="I110" s="127">
        <v>0</v>
      </c>
      <c r="J110" s="127">
        <v>0</v>
      </c>
      <c r="K110" s="127">
        <v>0</v>
      </c>
      <c r="L110" s="127">
        <v>0</v>
      </c>
      <c r="M110" s="127">
        <v>0</v>
      </c>
      <c r="N110" s="127">
        <v>0</v>
      </c>
      <c r="O110" s="127">
        <v>0</v>
      </c>
      <c r="P110" s="127">
        <v>0</v>
      </c>
      <c r="Q110" s="127">
        <v>0</v>
      </c>
      <c r="R110" s="127">
        <v>0</v>
      </c>
      <c r="S110" s="127">
        <v>0</v>
      </c>
      <c r="T110" s="158">
        <v>0</v>
      </c>
      <c r="U110" s="158"/>
      <c r="V110" s="127">
        <v>0</v>
      </c>
      <c r="W110" s="127">
        <v>0</v>
      </c>
    </row>
    <row r="111" spans="1:23" ht="14.25" customHeight="1">
      <c r="A111" s="161"/>
      <c r="B111" s="161"/>
      <c r="C111" s="161"/>
      <c r="D111" s="157"/>
      <c r="E111" s="157"/>
      <c r="F111" s="157" t="s">
        <v>249</v>
      </c>
      <c r="G111" s="157"/>
      <c r="H111" s="127">
        <v>2000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2000</v>
      </c>
      <c r="S111" s="127">
        <v>2000</v>
      </c>
      <c r="T111" s="158">
        <v>2000</v>
      </c>
      <c r="U111" s="158"/>
      <c r="V111" s="127">
        <v>0</v>
      </c>
      <c r="W111" s="127">
        <v>0</v>
      </c>
    </row>
    <row r="112" spans="1:23" ht="14.25" customHeight="1">
      <c r="A112" s="162"/>
      <c r="B112" s="162"/>
      <c r="C112" s="162"/>
      <c r="D112" s="159"/>
      <c r="E112" s="159"/>
      <c r="F112" s="159" t="s">
        <v>250</v>
      </c>
      <c r="G112" s="159"/>
      <c r="H112" s="128">
        <v>833142</v>
      </c>
      <c r="I112" s="128">
        <v>86900</v>
      </c>
      <c r="J112" s="128">
        <v>86900</v>
      </c>
      <c r="K112" s="128">
        <v>0</v>
      </c>
      <c r="L112" s="128">
        <v>86900</v>
      </c>
      <c r="M112" s="128">
        <v>0</v>
      </c>
      <c r="N112" s="128">
        <v>0</v>
      </c>
      <c r="O112" s="128">
        <v>0</v>
      </c>
      <c r="P112" s="128">
        <v>0</v>
      </c>
      <c r="Q112" s="128">
        <v>0</v>
      </c>
      <c r="R112" s="128">
        <v>746242</v>
      </c>
      <c r="S112" s="128">
        <v>746242</v>
      </c>
      <c r="T112" s="160">
        <v>646242</v>
      </c>
      <c r="U112" s="160"/>
      <c r="V112" s="128">
        <v>0</v>
      </c>
      <c r="W112" s="128">
        <v>0</v>
      </c>
    </row>
    <row r="113" spans="1:23" ht="12" customHeight="1">
      <c r="A113" s="156" t="s">
        <v>253</v>
      </c>
      <c r="B113" s="156"/>
      <c r="C113" s="156"/>
      <c r="D113" s="156"/>
      <c r="E113" s="156"/>
      <c r="F113" s="155" t="s">
        <v>247</v>
      </c>
      <c r="G113" s="155"/>
      <c r="H113" s="132">
        <v>135219140.9</v>
      </c>
      <c r="I113" s="135">
        <v>111020855.5</v>
      </c>
      <c r="J113" s="135">
        <v>103306876.7</v>
      </c>
      <c r="K113" s="132">
        <v>72889405.54</v>
      </c>
      <c r="L113" s="132">
        <v>30417471.16</v>
      </c>
      <c r="M113" s="132">
        <v>3719685.8</v>
      </c>
      <c r="N113" s="132">
        <v>3020789</v>
      </c>
      <c r="O113" s="132">
        <v>164487</v>
      </c>
      <c r="P113" s="132">
        <v>809017</v>
      </c>
      <c r="Q113" s="132">
        <v>0</v>
      </c>
      <c r="R113" s="132">
        <v>24198285.4</v>
      </c>
      <c r="S113" s="132">
        <v>24198285.4</v>
      </c>
      <c r="T113" s="154">
        <v>3089213</v>
      </c>
      <c r="U113" s="154"/>
      <c r="V113" s="132">
        <v>0</v>
      </c>
      <c r="W113" s="133">
        <v>0</v>
      </c>
    </row>
    <row r="114" spans="1:23" ht="13.5" customHeight="1">
      <c r="A114" s="156"/>
      <c r="B114" s="156"/>
      <c r="C114" s="156"/>
      <c r="D114" s="156"/>
      <c r="E114" s="156"/>
      <c r="F114" s="155" t="s">
        <v>248</v>
      </c>
      <c r="G114" s="155"/>
      <c r="H114" s="132">
        <v>-2156450</v>
      </c>
      <c r="I114" s="131">
        <v>-1856450</v>
      </c>
      <c r="J114" s="131">
        <v>-1239688</v>
      </c>
      <c r="K114" s="132">
        <v>-256730</v>
      </c>
      <c r="L114" s="132">
        <v>-982958</v>
      </c>
      <c r="M114" s="132">
        <v>0</v>
      </c>
      <c r="N114" s="132">
        <v>-10000</v>
      </c>
      <c r="O114" s="132">
        <v>0</v>
      </c>
      <c r="P114" s="132">
        <v>-606762</v>
      </c>
      <c r="Q114" s="132">
        <v>0</v>
      </c>
      <c r="R114" s="132">
        <v>-300000</v>
      </c>
      <c r="S114" s="132">
        <v>-300000</v>
      </c>
      <c r="T114" s="154">
        <v>0</v>
      </c>
      <c r="U114" s="154"/>
      <c r="V114" s="132">
        <v>0</v>
      </c>
      <c r="W114" s="133">
        <v>0</v>
      </c>
    </row>
    <row r="115" spans="1:23" ht="12" customHeight="1">
      <c r="A115" s="156"/>
      <c r="B115" s="156"/>
      <c r="C115" s="156"/>
      <c r="D115" s="156"/>
      <c r="E115" s="156"/>
      <c r="F115" s="155" t="s">
        <v>249</v>
      </c>
      <c r="G115" s="155"/>
      <c r="H115" s="132">
        <v>8902104</v>
      </c>
      <c r="I115" s="131">
        <v>3722579</v>
      </c>
      <c r="J115" s="131">
        <v>3707579</v>
      </c>
      <c r="K115" s="132">
        <v>257756</v>
      </c>
      <c r="L115" s="132">
        <v>3449823</v>
      </c>
      <c r="M115" s="132">
        <v>0</v>
      </c>
      <c r="N115" s="132">
        <v>15000</v>
      </c>
      <c r="O115" s="132">
        <v>0</v>
      </c>
      <c r="P115" s="132">
        <v>0</v>
      </c>
      <c r="Q115" s="132">
        <v>0</v>
      </c>
      <c r="R115" s="132">
        <v>5179525</v>
      </c>
      <c r="S115" s="132">
        <v>179525</v>
      </c>
      <c r="T115" s="154">
        <v>2000</v>
      </c>
      <c r="U115" s="154"/>
      <c r="V115" s="134">
        <v>5000000</v>
      </c>
      <c r="W115" s="133">
        <v>0</v>
      </c>
    </row>
    <row r="116" spans="1:23" ht="15" customHeight="1">
      <c r="A116" s="156"/>
      <c r="B116" s="156"/>
      <c r="C116" s="156"/>
      <c r="D116" s="156"/>
      <c r="E116" s="156"/>
      <c r="F116" s="155" t="s">
        <v>250</v>
      </c>
      <c r="G116" s="155"/>
      <c r="H116" s="132">
        <v>141964794.9</v>
      </c>
      <c r="I116" s="135">
        <v>112886984.6</v>
      </c>
      <c r="J116" s="135">
        <v>105774767.7</v>
      </c>
      <c r="K116" s="132">
        <v>72890431.54</v>
      </c>
      <c r="L116" s="132">
        <v>32884336.16</v>
      </c>
      <c r="M116" s="132">
        <v>3719685.8</v>
      </c>
      <c r="N116" s="132">
        <v>3025789</v>
      </c>
      <c r="O116" s="132">
        <v>164487</v>
      </c>
      <c r="P116" s="132">
        <v>202255</v>
      </c>
      <c r="Q116" s="132">
        <v>0</v>
      </c>
      <c r="R116" s="132">
        <v>29077810.4</v>
      </c>
      <c r="S116" s="132">
        <v>24077810.4</v>
      </c>
      <c r="T116" s="154">
        <v>3091213</v>
      </c>
      <c r="U116" s="154"/>
      <c r="V116" s="134">
        <v>5000000</v>
      </c>
      <c r="W116" s="133">
        <v>0</v>
      </c>
    </row>
  </sheetData>
  <sheetProtection/>
  <mergeCells count="347">
    <mergeCell ref="F78:G78"/>
    <mergeCell ref="F80:G80"/>
    <mergeCell ref="T78:U78"/>
    <mergeCell ref="F79:G79"/>
    <mergeCell ref="T79:U79"/>
    <mergeCell ref="T84:U84"/>
    <mergeCell ref="T80:U80"/>
    <mergeCell ref="T73:U73"/>
    <mergeCell ref="F74:G74"/>
    <mergeCell ref="T74:U74"/>
    <mergeCell ref="F75:G75"/>
    <mergeCell ref="T75:U75"/>
    <mergeCell ref="F73:G73"/>
    <mergeCell ref="F76:G76"/>
    <mergeCell ref="T76:U76"/>
    <mergeCell ref="F77:G77"/>
    <mergeCell ref="T77:U77"/>
    <mergeCell ref="A73:A76"/>
    <mergeCell ref="B73:B76"/>
    <mergeCell ref="C73:C76"/>
    <mergeCell ref="D73:E76"/>
    <mergeCell ref="A77:A80"/>
    <mergeCell ref="B77:B80"/>
    <mergeCell ref="T70:U70"/>
    <mergeCell ref="F71:G71"/>
    <mergeCell ref="T71:U71"/>
    <mergeCell ref="B69:B72"/>
    <mergeCell ref="C69:C72"/>
    <mergeCell ref="D69:E72"/>
    <mergeCell ref="F72:G72"/>
    <mergeCell ref="T72:U72"/>
    <mergeCell ref="A69:A72"/>
    <mergeCell ref="F66:G66"/>
    <mergeCell ref="T66:U66"/>
    <mergeCell ref="F67:G67"/>
    <mergeCell ref="T67:U67"/>
    <mergeCell ref="F68:G68"/>
    <mergeCell ref="T68:U68"/>
    <mergeCell ref="F69:G69"/>
    <mergeCell ref="T69:U69"/>
    <mergeCell ref="F70:G70"/>
    <mergeCell ref="F63:G63"/>
    <mergeCell ref="T63:U63"/>
    <mergeCell ref="F64:G64"/>
    <mergeCell ref="T64:U64"/>
    <mergeCell ref="A65:A68"/>
    <mergeCell ref="B65:B68"/>
    <mergeCell ref="C65:C68"/>
    <mergeCell ref="D65:E68"/>
    <mergeCell ref="F65:G65"/>
    <mergeCell ref="T65:U65"/>
    <mergeCell ref="F60:G60"/>
    <mergeCell ref="T60:U60"/>
    <mergeCell ref="A61:A64"/>
    <mergeCell ref="B61:B64"/>
    <mergeCell ref="C61:C64"/>
    <mergeCell ref="D61:E64"/>
    <mergeCell ref="F61:G61"/>
    <mergeCell ref="T61:U61"/>
    <mergeCell ref="F62:G62"/>
    <mergeCell ref="T62:U62"/>
    <mergeCell ref="A57:A60"/>
    <mergeCell ref="B57:B60"/>
    <mergeCell ref="C57:C60"/>
    <mergeCell ref="D57:E60"/>
    <mergeCell ref="F57:G57"/>
    <mergeCell ref="T57:U57"/>
    <mergeCell ref="F58:G58"/>
    <mergeCell ref="T58:U58"/>
    <mergeCell ref="F59:G59"/>
    <mergeCell ref="T59:U59"/>
    <mergeCell ref="F54:G54"/>
    <mergeCell ref="T54:U54"/>
    <mergeCell ref="F55:G55"/>
    <mergeCell ref="T55:U55"/>
    <mergeCell ref="F56:G56"/>
    <mergeCell ref="T56:U56"/>
    <mergeCell ref="F51:G51"/>
    <mergeCell ref="T51:U51"/>
    <mergeCell ref="F52:G52"/>
    <mergeCell ref="T52:U52"/>
    <mergeCell ref="A53:A56"/>
    <mergeCell ref="B53:B56"/>
    <mergeCell ref="C53:C56"/>
    <mergeCell ref="D53:E56"/>
    <mergeCell ref="F53:G53"/>
    <mergeCell ref="T53:U53"/>
    <mergeCell ref="F48:G48"/>
    <mergeCell ref="T48:U48"/>
    <mergeCell ref="A49:A52"/>
    <mergeCell ref="B49:B52"/>
    <mergeCell ref="C49:C52"/>
    <mergeCell ref="D49:E52"/>
    <mergeCell ref="F49:G49"/>
    <mergeCell ref="T49:U49"/>
    <mergeCell ref="F50:G50"/>
    <mergeCell ref="T50:U50"/>
    <mergeCell ref="A45:A48"/>
    <mergeCell ref="B45:B48"/>
    <mergeCell ref="C45:C48"/>
    <mergeCell ref="D45:E48"/>
    <mergeCell ref="F45:G45"/>
    <mergeCell ref="T45:U45"/>
    <mergeCell ref="F46:G46"/>
    <mergeCell ref="T46:U46"/>
    <mergeCell ref="F47:G47"/>
    <mergeCell ref="T47:U47"/>
    <mergeCell ref="F42:G42"/>
    <mergeCell ref="T42:U42"/>
    <mergeCell ref="F43:G43"/>
    <mergeCell ref="T43:U43"/>
    <mergeCell ref="F44:G44"/>
    <mergeCell ref="T44:U44"/>
    <mergeCell ref="F39:G39"/>
    <mergeCell ref="T39:U39"/>
    <mergeCell ref="F40:G40"/>
    <mergeCell ref="T40:U40"/>
    <mergeCell ref="A41:A44"/>
    <mergeCell ref="B41:B44"/>
    <mergeCell ref="C41:C44"/>
    <mergeCell ref="D41:E44"/>
    <mergeCell ref="F41:G41"/>
    <mergeCell ref="T41:U41"/>
    <mergeCell ref="F36:G36"/>
    <mergeCell ref="T36:U36"/>
    <mergeCell ref="A37:A40"/>
    <mergeCell ref="B37:B40"/>
    <mergeCell ref="C37:C40"/>
    <mergeCell ref="D37:E40"/>
    <mergeCell ref="F37:G37"/>
    <mergeCell ref="T37:U37"/>
    <mergeCell ref="F38:G38"/>
    <mergeCell ref="T38:U38"/>
    <mergeCell ref="A33:A36"/>
    <mergeCell ref="B33:B36"/>
    <mergeCell ref="C33:C36"/>
    <mergeCell ref="D33:E36"/>
    <mergeCell ref="F33:G33"/>
    <mergeCell ref="T33:U33"/>
    <mergeCell ref="F34:G34"/>
    <mergeCell ref="T34:U34"/>
    <mergeCell ref="F35:G35"/>
    <mergeCell ref="T35:U35"/>
    <mergeCell ref="F30:G30"/>
    <mergeCell ref="T30:U30"/>
    <mergeCell ref="F31:G31"/>
    <mergeCell ref="T31:U31"/>
    <mergeCell ref="F32:G32"/>
    <mergeCell ref="T32:U32"/>
    <mergeCell ref="F27:G27"/>
    <mergeCell ref="T27:U27"/>
    <mergeCell ref="F28:G28"/>
    <mergeCell ref="T28:U28"/>
    <mergeCell ref="A29:A32"/>
    <mergeCell ref="B29:B32"/>
    <mergeCell ref="C29:C32"/>
    <mergeCell ref="D29:E32"/>
    <mergeCell ref="F29:G29"/>
    <mergeCell ref="T29:U29"/>
    <mergeCell ref="F24:G24"/>
    <mergeCell ref="T24:U24"/>
    <mergeCell ref="A25:A28"/>
    <mergeCell ref="B25:B28"/>
    <mergeCell ref="C25:C28"/>
    <mergeCell ref="D25:E28"/>
    <mergeCell ref="F25:G25"/>
    <mergeCell ref="T25:U25"/>
    <mergeCell ref="F26:G26"/>
    <mergeCell ref="T26:U26"/>
    <mergeCell ref="A21:A24"/>
    <mergeCell ref="B21:B24"/>
    <mergeCell ref="C21:C24"/>
    <mergeCell ref="D21:E24"/>
    <mergeCell ref="F21:G21"/>
    <mergeCell ref="T21:U21"/>
    <mergeCell ref="F22:G22"/>
    <mergeCell ref="T22:U22"/>
    <mergeCell ref="F23:G23"/>
    <mergeCell ref="T23:U23"/>
    <mergeCell ref="F18:G18"/>
    <mergeCell ref="T18:U18"/>
    <mergeCell ref="F19:G19"/>
    <mergeCell ref="T19:U19"/>
    <mergeCell ref="F20:G20"/>
    <mergeCell ref="T20:U20"/>
    <mergeCell ref="F15:G15"/>
    <mergeCell ref="T15:U15"/>
    <mergeCell ref="F16:G16"/>
    <mergeCell ref="T16:U16"/>
    <mergeCell ref="A17:A20"/>
    <mergeCell ref="B17:B20"/>
    <mergeCell ref="C17:C20"/>
    <mergeCell ref="D17:E20"/>
    <mergeCell ref="F17:G17"/>
    <mergeCell ref="T17:U17"/>
    <mergeCell ref="F12:G12"/>
    <mergeCell ref="T12:U12"/>
    <mergeCell ref="A13:A16"/>
    <mergeCell ref="B13:B16"/>
    <mergeCell ref="C13:C16"/>
    <mergeCell ref="D13:E16"/>
    <mergeCell ref="F13:G13"/>
    <mergeCell ref="T13:U13"/>
    <mergeCell ref="F14:G14"/>
    <mergeCell ref="T14:U14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T11:U11"/>
    <mergeCell ref="S6:S7"/>
    <mergeCell ref="T6:U6"/>
    <mergeCell ref="J6:J7"/>
    <mergeCell ref="K6:L6"/>
    <mergeCell ref="M6:M7"/>
    <mergeCell ref="N6:N7"/>
    <mergeCell ref="V6:V7"/>
    <mergeCell ref="W6:W7"/>
    <mergeCell ref="T7:U7"/>
    <mergeCell ref="T8:U8"/>
    <mergeCell ref="D8:G8"/>
    <mergeCell ref="I4:W4"/>
    <mergeCell ref="I5:I7"/>
    <mergeCell ref="J5:Q5"/>
    <mergeCell ref="R5:R7"/>
    <mergeCell ref="S5:W5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C77:C80"/>
    <mergeCell ref="D77:E80"/>
    <mergeCell ref="A81:A84"/>
    <mergeCell ref="B81:B84"/>
    <mergeCell ref="C81:C84"/>
    <mergeCell ref="D81:E84"/>
    <mergeCell ref="A85:A88"/>
    <mergeCell ref="F81:G81"/>
    <mergeCell ref="T81:U81"/>
    <mergeCell ref="F82:G82"/>
    <mergeCell ref="T82:U82"/>
    <mergeCell ref="F83:G83"/>
    <mergeCell ref="T83:U83"/>
    <mergeCell ref="F84:G84"/>
    <mergeCell ref="F85:G85"/>
    <mergeCell ref="T85:U85"/>
    <mergeCell ref="F86:G86"/>
    <mergeCell ref="T86:U86"/>
    <mergeCell ref="F87:G87"/>
    <mergeCell ref="T87:U87"/>
    <mergeCell ref="B85:B88"/>
    <mergeCell ref="C85:C88"/>
    <mergeCell ref="D85:E88"/>
    <mergeCell ref="T88:U88"/>
    <mergeCell ref="F88:G88"/>
    <mergeCell ref="A89:A92"/>
    <mergeCell ref="B89:B92"/>
    <mergeCell ref="C89:C92"/>
    <mergeCell ref="D89:E92"/>
    <mergeCell ref="F89:G89"/>
    <mergeCell ref="T89:U89"/>
    <mergeCell ref="F90:G90"/>
    <mergeCell ref="T90:U90"/>
    <mergeCell ref="F91:G91"/>
    <mergeCell ref="T91:U91"/>
    <mergeCell ref="F92:G92"/>
    <mergeCell ref="T92:U92"/>
    <mergeCell ref="A93:A96"/>
    <mergeCell ref="B93:B96"/>
    <mergeCell ref="C93:C96"/>
    <mergeCell ref="D93:E96"/>
    <mergeCell ref="F93:G93"/>
    <mergeCell ref="T93:U93"/>
    <mergeCell ref="F94:G94"/>
    <mergeCell ref="T94:U94"/>
    <mergeCell ref="F95:G95"/>
    <mergeCell ref="T95:U95"/>
    <mergeCell ref="F96:G96"/>
    <mergeCell ref="T96:U96"/>
    <mergeCell ref="A97:A100"/>
    <mergeCell ref="B97:B100"/>
    <mergeCell ref="C97:C100"/>
    <mergeCell ref="D97:E100"/>
    <mergeCell ref="F97:G97"/>
    <mergeCell ref="T97:U97"/>
    <mergeCell ref="F98:G98"/>
    <mergeCell ref="T98:U98"/>
    <mergeCell ref="F99:G99"/>
    <mergeCell ref="T99:U99"/>
    <mergeCell ref="F100:G100"/>
    <mergeCell ref="T100:U100"/>
    <mergeCell ref="A101:A104"/>
    <mergeCell ref="B101:B104"/>
    <mergeCell ref="C101:C104"/>
    <mergeCell ref="D101:E104"/>
    <mergeCell ref="F101:G101"/>
    <mergeCell ref="T101:U101"/>
    <mergeCell ref="F102:G102"/>
    <mergeCell ref="T102:U102"/>
    <mergeCell ref="F103:G103"/>
    <mergeCell ref="T103:U103"/>
    <mergeCell ref="F107:G107"/>
    <mergeCell ref="T107:U107"/>
    <mergeCell ref="F108:G108"/>
    <mergeCell ref="T108:U108"/>
    <mergeCell ref="F104:G104"/>
    <mergeCell ref="T104:U104"/>
    <mergeCell ref="F105:G105"/>
    <mergeCell ref="T105:U105"/>
    <mergeCell ref="F106:G106"/>
    <mergeCell ref="T106:U106"/>
    <mergeCell ref="A105:A108"/>
    <mergeCell ref="B105:B108"/>
    <mergeCell ref="C105:C108"/>
    <mergeCell ref="D105:E108"/>
    <mergeCell ref="A109:A112"/>
    <mergeCell ref="B109:B112"/>
    <mergeCell ref="C109:C112"/>
    <mergeCell ref="D109:E112"/>
    <mergeCell ref="A113:E116"/>
    <mergeCell ref="F109:G109"/>
    <mergeCell ref="T109:U109"/>
    <mergeCell ref="F110:G110"/>
    <mergeCell ref="T110:U110"/>
    <mergeCell ref="F111:G111"/>
    <mergeCell ref="T111:U111"/>
    <mergeCell ref="F112:G112"/>
    <mergeCell ref="T112:U112"/>
    <mergeCell ref="F116:G116"/>
    <mergeCell ref="T116:U116"/>
    <mergeCell ref="F113:G113"/>
    <mergeCell ref="T113:U113"/>
    <mergeCell ref="F114:G114"/>
    <mergeCell ref="T114:U114"/>
    <mergeCell ref="F115:G115"/>
    <mergeCell ref="T115:U115"/>
  </mergeCells>
  <printOptions/>
  <pageMargins left="0" right="0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110"/>
  <sheetViews>
    <sheetView workbookViewId="0" topLeftCell="A1">
      <selection activeCell="T8" sqref="T8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3.83203125" style="1" customWidth="1"/>
    <col min="13" max="13" width="8.66015625" style="1" customWidth="1"/>
    <col min="14" max="14" width="12.83203125" style="1" customWidth="1"/>
    <col min="15" max="16384" width="9.33203125" style="1" customWidth="1"/>
  </cols>
  <sheetData>
    <row r="1" spans="1:15" ht="49.5" customHeight="1">
      <c r="A1" s="63"/>
      <c r="B1" s="63"/>
      <c r="C1" s="63"/>
      <c r="D1" s="63"/>
      <c r="E1" s="63"/>
      <c r="F1" s="63"/>
      <c r="G1" s="63"/>
      <c r="H1" s="63"/>
      <c r="I1" s="63"/>
      <c r="J1" s="190" t="s">
        <v>503</v>
      </c>
      <c r="K1" s="190"/>
      <c r="L1" s="190"/>
      <c r="M1" s="190"/>
      <c r="N1" s="190"/>
      <c r="O1" s="190"/>
    </row>
    <row r="2" spans="1:15" ht="15.75">
      <c r="A2" s="195" t="s">
        <v>192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62"/>
      <c r="O2" s="62"/>
    </row>
    <row r="3" spans="1:15" ht="27.7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191" t="s">
        <v>0</v>
      </c>
      <c r="N3" s="191"/>
      <c r="O3" s="191"/>
    </row>
    <row r="4" spans="1:15" ht="12.75" customHeight="1">
      <c r="A4" s="183" t="s">
        <v>90</v>
      </c>
      <c r="B4" s="183" t="s">
        <v>1</v>
      </c>
      <c r="C4" s="183" t="s">
        <v>89</v>
      </c>
      <c r="D4" s="183" t="s">
        <v>114</v>
      </c>
      <c r="E4" s="183" t="s">
        <v>113</v>
      </c>
      <c r="F4" s="179" t="s">
        <v>88</v>
      </c>
      <c r="G4" s="180"/>
      <c r="H4" s="180"/>
      <c r="I4" s="180"/>
      <c r="J4" s="180"/>
      <c r="K4" s="180"/>
      <c r="L4" s="180"/>
      <c r="M4" s="180"/>
      <c r="N4" s="181"/>
      <c r="O4" s="183" t="s">
        <v>87</v>
      </c>
    </row>
    <row r="5" spans="1:15" ht="12.75" customHeight="1">
      <c r="A5" s="183"/>
      <c r="B5" s="183"/>
      <c r="C5" s="183"/>
      <c r="D5" s="183"/>
      <c r="E5" s="183"/>
      <c r="F5" s="183" t="s">
        <v>191</v>
      </c>
      <c r="G5" s="183" t="s">
        <v>86</v>
      </c>
      <c r="H5" s="183"/>
      <c r="I5" s="183"/>
      <c r="J5" s="183"/>
      <c r="K5" s="183"/>
      <c r="L5" s="183"/>
      <c r="M5" s="183"/>
      <c r="N5" s="183"/>
      <c r="O5" s="183"/>
    </row>
    <row r="6" spans="1:15" ht="12.75" customHeight="1">
      <c r="A6" s="183"/>
      <c r="B6" s="183"/>
      <c r="C6" s="183"/>
      <c r="D6" s="183"/>
      <c r="E6" s="183"/>
      <c r="F6" s="183"/>
      <c r="G6" s="183" t="s">
        <v>85</v>
      </c>
      <c r="H6" s="187" t="s">
        <v>112</v>
      </c>
      <c r="I6" s="192" t="s">
        <v>111</v>
      </c>
      <c r="J6" s="183" t="s">
        <v>84</v>
      </c>
      <c r="K6" s="117" t="s">
        <v>21</v>
      </c>
      <c r="L6" s="183" t="s">
        <v>110</v>
      </c>
      <c r="M6" s="183"/>
      <c r="N6" s="183" t="s">
        <v>83</v>
      </c>
      <c r="O6" s="183"/>
    </row>
    <row r="7" spans="1:15" ht="12.75" customHeight="1">
      <c r="A7" s="183"/>
      <c r="B7" s="183"/>
      <c r="C7" s="183"/>
      <c r="D7" s="183"/>
      <c r="E7" s="183"/>
      <c r="F7" s="183"/>
      <c r="G7" s="183"/>
      <c r="H7" s="188"/>
      <c r="I7" s="193"/>
      <c r="J7" s="183"/>
      <c r="K7" s="184" t="s">
        <v>82</v>
      </c>
      <c r="L7" s="183"/>
      <c r="M7" s="183"/>
      <c r="N7" s="183"/>
      <c r="O7" s="183"/>
    </row>
    <row r="8" spans="1:15" ht="12.75">
      <c r="A8" s="183"/>
      <c r="B8" s="183"/>
      <c r="C8" s="183"/>
      <c r="D8" s="183"/>
      <c r="E8" s="183"/>
      <c r="F8" s="183"/>
      <c r="G8" s="183"/>
      <c r="H8" s="188"/>
      <c r="I8" s="193"/>
      <c r="J8" s="183"/>
      <c r="K8" s="184"/>
      <c r="L8" s="183"/>
      <c r="M8" s="183"/>
      <c r="N8" s="183"/>
      <c r="O8" s="183"/>
    </row>
    <row r="9" spans="1:15" ht="69" customHeight="1">
      <c r="A9" s="183"/>
      <c r="B9" s="183"/>
      <c r="C9" s="183"/>
      <c r="D9" s="183"/>
      <c r="E9" s="183"/>
      <c r="F9" s="183"/>
      <c r="G9" s="183"/>
      <c r="H9" s="189"/>
      <c r="I9" s="194"/>
      <c r="J9" s="183"/>
      <c r="K9" s="184"/>
      <c r="L9" s="183"/>
      <c r="M9" s="183"/>
      <c r="N9" s="183"/>
      <c r="O9" s="183"/>
    </row>
    <row r="10" spans="1:15" ht="12.7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185">
        <v>12</v>
      </c>
      <c r="M10" s="186"/>
      <c r="N10" s="22">
        <v>13</v>
      </c>
      <c r="O10" s="22">
        <v>14</v>
      </c>
    </row>
    <row r="11" spans="1:15" ht="63" customHeight="1">
      <c r="A11" s="17" t="s">
        <v>81</v>
      </c>
      <c r="B11" s="17">
        <v>600</v>
      </c>
      <c r="C11" s="17">
        <v>60014</v>
      </c>
      <c r="D11" s="21" t="s">
        <v>178</v>
      </c>
      <c r="E11" s="15">
        <v>233486</v>
      </c>
      <c r="F11" s="15">
        <v>233486</v>
      </c>
      <c r="G11" s="15">
        <v>113486</v>
      </c>
      <c r="H11" s="15">
        <v>0</v>
      </c>
      <c r="I11" s="15">
        <v>0</v>
      </c>
      <c r="J11" s="15">
        <v>0</v>
      </c>
      <c r="K11" s="15">
        <v>0</v>
      </c>
      <c r="L11" s="168" t="s">
        <v>206</v>
      </c>
      <c r="M11" s="169"/>
      <c r="N11" s="15">
        <v>0</v>
      </c>
      <c r="O11" s="14" t="s">
        <v>109</v>
      </c>
    </row>
    <row r="12" spans="1:15" ht="12.75">
      <c r="A12" s="17"/>
      <c r="B12" s="17"/>
      <c r="C12" s="17"/>
      <c r="D12" s="16" t="s">
        <v>97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66">
        <v>0</v>
      </c>
      <c r="M12" s="167"/>
      <c r="N12" s="15">
        <v>0</v>
      </c>
      <c r="O12" s="14"/>
    </row>
    <row r="13" spans="1:15" ht="12.75">
      <c r="A13" s="17"/>
      <c r="B13" s="17"/>
      <c r="C13" s="17"/>
      <c r="D13" s="16" t="s">
        <v>96</v>
      </c>
      <c r="E13" s="15">
        <v>233486</v>
      </c>
      <c r="F13" s="15">
        <v>233486</v>
      </c>
      <c r="G13" s="15">
        <v>113486</v>
      </c>
      <c r="H13" s="15">
        <v>0</v>
      </c>
      <c r="I13" s="15">
        <v>0</v>
      </c>
      <c r="J13" s="15">
        <v>0</v>
      </c>
      <c r="K13" s="15">
        <v>0</v>
      </c>
      <c r="L13" s="166">
        <v>120000</v>
      </c>
      <c r="M13" s="167"/>
      <c r="N13" s="15">
        <f>N11</f>
        <v>0</v>
      </c>
      <c r="O13" s="14"/>
    </row>
    <row r="14" spans="1:15" ht="56.25">
      <c r="A14" s="17" t="s">
        <v>80</v>
      </c>
      <c r="B14" s="17">
        <v>600</v>
      </c>
      <c r="C14" s="17">
        <v>60014</v>
      </c>
      <c r="D14" s="21" t="s">
        <v>179</v>
      </c>
      <c r="E14" s="15">
        <v>561913</v>
      </c>
      <c r="F14" s="15">
        <v>561913</v>
      </c>
      <c r="G14" s="15">
        <v>305913</v>
      </c>
      <c r="H14" s="15">
        <v>0</v>
      </c>
      <c r="I14" s="15">
        <v>0</v>
      </c>
      <c r="J14" s="15">
        <v>0</v>
      </c>
      <c r="K14" s="15">
        <v>0</v>
      </c>
      <c r="L14" s="168" t="s">
        <v>207</v>
      </c>
      <c r="M14" s="169"/>
      <c r="N14" s="15">
        <v>0</v>
      </c>
      <c r="O14" s="14" t="s">
        <v>109</v>
      </c>
    </row>
    <row r="15" spans="1:15" ht="12.75">
      <c r="A15" s="17"/>
      <c r="B15" s="17"/>
      <c r="C15" s="17"/>
      <c r="D15" s="16" t="s">
        <v>97</v>
      </c>
      <c r="E15" s="15">
        <v>0</v>
      </c>
      <c r="F15" s="15">
        <f>G15+J15++L15+N15</f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66">
        <v>0</v>
      </c>
      <c r="M15" s="167"/>
      <c r="N15" s="15">
        <v>0</v>
      </c>
      <c r="O15" s="14"/>
    </row>
    <row r="16" spans="1:15" ht="12.75">
      <c r="A16" s="17"/>
      <c r="B16" s="17"/>
      <c r="C16" s="17"/>
      <c r="D16" s="16" t="s">
        <v>96</v>
      </c>
      <c r="E16" s="15">
        <v>561913</v>
      </c>
      <c r="F16" s="15">
        <v>561913</v>
      </c>
      <c r="G16" s="15">
        <v>305913</v>
      </c>
      <c r="H16" s="15">
        <v>0</v>
      </c>
      <c r="I16" s="15">
        <v>0</v>
      </c>
      <c r="J16" s="15">
        <v>0</v>
      </c>
      <c r="K16" s="15">
        <v>0</v>
      </c>
      <c r="L16" s="166">
        <v>256000</v>
      </c>
      <c r="M16" s="167"/>
      <c r="N16" s="15">
        <f>N14</f>
        <v>0</v>
      </c>
      <c r="O16" s="14"/>
    </row>
    <row r="17" spans="1:15" ht="56.25">
      <c r="A17" s="17" t="s">
        <v>79</v>
      </c>
      <c r="B17" s="17">
        <v>600</v>
      </c>
      <c r="C17" s="17">
        <v>60014</v>
      </c>
      <c r="D17" s="21" t="s">
        <v>180</v>
      </c>
      <c r="E17" s="15">
        <v>441282</v>
      </c>
      <c r="F17" s="15">
        <v>441282</v>
      </c>
      <c r="G17" s="15">
        <v>161282</v>
      </c>
      <c r="H17" s="15">
        <v>0</v>
      </c>
      <c r="I17" s="15">
        <v>0</v>
      </c>
      <c r="J17" s="15">
        <v>0</v>
      </c>
      <c r="K17" s="15">
        <v>0</v>
      </c>
      <c r="L17" s="168" t="s">
        <v>208</v>
      </c>
      <c r="M17" s="169"/>
      <c r="N17" s="15">
        <v>0</v>
      </c>
      <c r="O17" s="14" t="s">
        <v>109</v>
      </c>
    </row>
    <row r="18" spans="1:15" ht="12.75">
      <c r="A18" s="17"/>
      <c r="B18" s="17"/>
      <c r="C18" s="17"/>
      <c r="D18" s="16" t="s">
        <v>97</v>
      </c>
      <c r="E18" s="15">
        <v>0</v>
      </c>
      <c r="F18" s="15">
        <f>G18+J18++L18+N18</f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66">
        <v>0</v>
      </c>
      <c r="M18" s="167"/>
      <c r="N18" s="15">
        <v>0</v>
      </c>
      <c r="O18" s="14"/>
    </row>
    <row r="19" spans="1:15" ht="12.75">
      <c r="A19" s="17"/>
      <c r="B19" s="17"/>
      <c r="C19" s="17"/>
      <c r="D19" s="16" t="s">
        <v>96</v>
      </c>
      <c r="E19" s="15">
        <v>441282</v>
      </c>
      <c r="F19" s="15">
        <v>441282</v>
      </c>
      <c r="G19" s="15">
        <v>161282</v>
      </c>
      <c r="H19" s="15">
        <v>0</v>
      </c>
      <c r="I19" s="15">
        <v>0</v>
      </c>
      <c r="J19" s="15">
        <v>0</v>
      </c>
      <c r="K19" s="15">
        <v>0</v>
      </c>
      <c r="L19" s="166">
        <v>280000</v>
      </c>
      <c r="M19" s="167"/>
      <c r="N19" s="15">
        <f>N17</f>
        <v>0</v>
      </c>
      <c r="O19" s="14"/>
    </row>
    <row r="20" spans="1:15" ht="67.5">
      <c r="A20" s="17" t="s">
        <v>78</v>
      </c>
      <c r="B20" s="17">
        <v>600</v>
      </c>
      <c r="C20" s="17">
        <v>60014</v>
      </c>
      <c r="D20" s="21" t="s">
        <v>193</v>
      </c>
      <c r="E20" s="15">
        <v>312521</v>
      </c>
      <c r="F20" s="15">
        <v>312521</v>
      </c>
      <c r="G20" s="15">
        <v>128521</v>
      </c>
      <c r="H20" s="15">
        <v>0</v>
      </c>
      <c r="I20" s="15">
        <v>0</v>
      </c>
      <c r="J20" s="15">
        <v>0</v>
      </c>
      <c r="K20" s="15">
        <v>0</v>
      </c>
      <c r="L20" s="168" t="s">
        <v>209</v>
      </c>
      <c r="M20" s="169"/>
      <c r="N20" s="15">
        <v>0</v>
      </c>
      <c r="O20" s="14" t="s">
        <v>109</v>
      </c>
    </row>
    <row r="21" spans="1:15" ht="12.75">
      <c r="A21" s="17"/>
      <c r="B21" s="17"/>
      <c r="C21" s="17"/>
      <c r="D21" s="16" t="s">
        <v>97</v>
      </c>
      <c r="E21" s="15">
        <v>0</v>
      </c>
      <c r="F21" s="15">
        <f>G21+J21++L21+N21</f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66">
        <v>0</v>
      </c>
      <c r="M21" s="167"/>
      <c r="N21" s="15">
        <v>0</v>
      </c>
      <c r="O21" s="14"/>
    </row>
    <row r="22" spans="1:15" ht="12.75">
      <c r="A22" s="17"/>
      <c r="B22" s="17"/>
      <c r="C22" s="17"/>
      <c r="D22" s="16" t="s">
        <v>96</v>
      </c>
      <c r="E22" s="15">
        <v>312521</v>
      </c>
      <c r="F22" s="15">
        <v>312521</v>
      </c>
      <c r="G22" s="15">
        <v>128521</v>
      </c>
      <c r="H22" s="15">
        <v>0</v>
      </c>
      <c r="I22" s="15">
        <v>0</v>
      </c>
      <c r="J22" s="15">
        <v>0</v>
      </c>
      <c r="K22" s="15">
        <v>0</v>
      </c>
      <c r="L22" s="166">
        <v>184000</v>
      </c>
      <c r="M22" s="167"/>
      <c r="N22" s="15">
        <f>N20</f>
        <v>0</v>
      </c>
      <c r="O22" s="14"/>
    </row>
    <row r="23" spans="1:15" ht="52.5" customHeight="1">
      <c r="A23" s="17" t="s">
        <v>77</v>
      </c>
      <c r="B23" s="17">
        <v>700</v>
      </c>
      <c r="C23" s="17">
        <v>70005</v>
      </c>
      <c r="D23" s="21" t="s">
        <v>291</v>
      </c>
      <c r="E23" s="15">
        <v>34722051</v>
      </c>
      <c r="F23" s="15">
        <v>2338911</v>
      </c>
      <c r="G23" s="15">
        <v>2338911</v>
      </c>
      <c r="H23" s="15">
        <v>0</v>
      </c>
      <c r="I23" s="15">
        <v>0</v>
      </c>
      <c r="J23" s="15">
        <v>0</v>
      </c>
      <c r="K23" s="15">
        <v>0</v>
      </c>
      <c r="L23" s="168" t="s">
        <v>105</v>
      </c>
      <c r="M23" s="169"/>
      <c r="N23" s="15">
        <v>0</v>
      </c>
      <c r="O23" s="14" t="s">
        <v>56</v>
      </c>
    </row>
    <row r="24" spans="1:15" ht="12.75">
      <c r="A24" s="17"/>
      <c r="B24" s="17"/>
      <c r="C24" s="17"/>
      <c r="D24" s="16" t="s">
        <v>97</v>
      </c>
      <c r="E24" s="15">
        <v>0</v>
      </c>
      <c r="F24" s="15">
        <f>G24+J24++L24+N24</f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66">
        <v>0</v>
      </c>
      <c r="M24" s="167"/>
      <c r="N24" s="15">
        <v>0</v>
      </c>
      <c r="O24" s="14"/>
    </row>
    <row r="25" spans="1:15" ht="12.75">
      <c r="A25" s="17"/>
      <c r="B25" s="17"/>
      <c r="C25" s="17"/>
      <c r="D25" s="16" t="s">
        <v>96</v>
      </c>
      <c r="E25" s="15">
        <v>34722051</v>
      </c>
      <c r="F25" s="15">
        <v>2338911</v>
      </c>
      <c r="G25" s="15">
        <v>2338911</v>
      </c>
      <c r="H25" s="15">
        <v>0</v>
      </c>
      <c r="I25" s="15">
        <v>0</v>
      </c>
      <c r="J25" s="15">
        <v>0</v>
      </c>
      <c r="K25" s="15">
        <v>0</v>
      </c>
      <c r="L25" s="166">
        <v>0</v>
      </c>
      <c r="M25" s="167"/>
      <c r="N25" s="15">
        <f>N23</f>
        <v>0</v>
      </c>
      <c r="O25" s="14"/>
    </row>
    <row r="26" spans="1:15" ht="111.75" customHeight="1">
      <c r="A26" s="17" t="s">
        <v>76</v>
      </c>
      <c r="B26" s="17">
        <v>700</v>
      </c>
      <c r="C26" s="17">
        <v>70005</v>
      </c>
      <c r="D26" s="21" t="s">
        <v>290</v>
      </c>
      <c r="E26" s="15">
        <v>312010</v>
      </c>
      <c r="F26" s="15">
        <f>G26</f>
        <v>156210</v>
      </c>
      <c r="G26" s="15">
        <f>SUM(G27:G28)</f>
        <v>156210</v>
      </c>
      <c r="H26" s="15">
        <v>0</v>
      </c>
      <c r="I26" s="15">
        <v>0</v>
      </c>
      <c r="J26" s="15">
        <v>0</v>
      </c>
      <c r="K26" s="15">
        <v>0</v>
      </c>
      <c r="L26" s="168" t="s">
        <v>57</v>
      </c>
      <c r="M26" s="169"/>
      <c r="N26" s="15">
        <v>0</v>
      </c>
      <c r="O26" s="14" t="s">
        <v>56</v>
      </c>
    </row>
    <row r="27" spans="1:15" ht="12.75">
      <c r="A27" s="17"/>
      <c r="B27" s="17"/>
      <c r="C27" s="17"/>
      <c r="D27" s="16" t="s">
        <v>97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66">
        <v>0</v>
      </c>
      <c r="M27" s="167"/>
      <c r="N27" s="15">
        <v>0</v>
      </c>
      <c r="O27" s="14"/>
    </row>
    <row r="28" spans="1:15" ht="12.75">
      <c r="A28" s="17"/>
      <c r="B28" s="17"/>
      <c r="C28" s="17"/>
      <c r="D28" s="16" t="s">
        <v>96</v>
      </c>
      <c r="E28" s="15">
        <f>E26</f>
        <v>312010</v>
      </c>
      <c r="F28" s="15">
        <f>G28</f>
        <v>156210</v>
      </c>
      <c r="G28" s="15">
        <v>156210</v>
      </c>
      <c r="H28" s="15">
        <v>0</v>
      </c>
      <c r="I28" s="15">
        <v>0</v>
      </c>
      <c r="J28" s="15">
        <v>0</v>
      </c>
      <c r="K28" s="15">
        <v>0</v>
      </c>
      <c r="L28" s="166">
        <v>0</v>
      </c>
      <c r="M28" s="167"/>
      <c r="N28" s="15">
        <f>N26</f>
        <v>0</v>
      </c>
      <c r="O28" s="14"/>
    </row>
    <row r="29" spans="1:15" ht="67.5">
      <c r="A29" s="55" t="s">
        <v>75</v>
      </c>
      <c r="B29" s="55">
        <v>700</v>
      </c>
      <c r="C29" s="55">
        <v>70005</v>
      </c>
      <c r="D29" s="21" t="s">
        <v>190</v>
      </c>
      <c r="E29" s="60">
        <v>54448</v>
      </c>
      <c r="F29" s="15">
        <v>54448</v>
      </c>
      <c r="G29" s="15">
        <v>54448</v>
      </c>
      <c r="H29" s="15">
        <v>0</v>
      </c>
      <c r="I29" s="15">
        <v>0</v>
      </c>
      <c r="J29" s="15">
        <v>0</v>
      </c>
      <c r="K29" s="15">
        <v>0</v>
      </c>
      <c r="L29" s="168" t="s">
        <v>57</v>
      </c>
      <c r="M29" s="169"/>
      <c r="N29" s="15">
        <v>0</v>
      </c>
      <c r="O29" s="121"/>
    </row>
    <row r="30" spans="1:15" ht="12.75">
      <c r="A30" s="17"/>
      <c r="B30" s="17"/>
      <c r="C30" s="17"/>
      <c r="D30" s="16" t="s">
        <v>97</v>
      </c>
      <c r="E30" s="15">
        <v>0</v>
      </c>
      <c r="F30" s="15"/>
      <c r="G30" s="15"/>
      <c r="H30" s="15"/>
      <c r="I30" s="15"/>
      <c r="J30" s="15"/>
      <c r="K30" s="15"/>
      <c r="L30" s="119"/>
      <c r="M30" s="120"/>
      <c r="N30" s="15"/>
      <c r="O30" s="14"/>
    </row>
    <row r="31" spans="1:15" ht="12.75">
      <c r="A31" s="17"/>
      <c r="B31" s="17"/>
      <c r="C31" s="17"/>
      <c r="D31" s="16" t="s">
        <v>96</v>
      </c>
      <c r="E31" s="15">
        <v>54448</v>
      </c>
      <c r="F31" s="15">
        <v>54448</v>
      </c>
      <c r="G31" s="15">
        <v>54448</v>
      </c>
      <c r="H31" s="15"/>
      <c r="I31" s="15"/>
      <c r="J31" s="15"/>
      <c r="K31" s="15"/>
      <c r="L31" s="119"/>
      <c r="M31" s="120"/>
      <c r="N31" s="15"/>
      <c r="O31" s="14"/>
    </row>
    <row r="32" spans="1:15" ht="56.25">
      <c r="A32" s="17" t="s">
        <v>74</v>
      </c>
      <c r="B32" s="136" t="s">
        <v>346</v>
      </c>
      <c r="C32" s="17" t="s">
        <v>347</v>
      </c>
      <c r="D32" s="16" t="s">
        <v>350</v>
      </c>
      <c r="E32" s="15">
        <f>SUM(E33:E35)</f>
        <v>6802349</v>
      </c>
      <c r="F32" s="15">
        <f>SUM(F33:F35)</f>
        <v>1678261</v>
      </c>
      <c r="G32" s="15">
        <f>SUM(G33:G35)</f>
        <v>646242</v>
      </c>
      <c r="H32" s="15">
        <v>0</v>
      </c>
      <c r="I32" s="15">
        <v>0</v>
      </c>
      <c r="J32" s="15">
        <v>0</v>
      </c>
      <c r="K32" s="15">
        <v>0</v>
      </c>
      <c r="L32" s="168" t="s">
        <v>57</v>
      </c>
      <c r="M32" s="169"/>
      <c r="N32" s="15">
        <f>SUM(N33:N35)</f>
        <v>1032019</v>
      </c>
      <c r="O32" s="14" t="s">
        <v>56</v>
      </c>
    </row>
    <row r="33" spans="1:15" ht="12.75">
      <c r="A33" s="17"/>
      <c r="B33" s="17"/>
      <c r="C33" s="17"/>
      <c r="D33" s="16" t="s">
        <v>97</v>
      </c>
      <c r="E33" s="15">
        <v>0</v>
      </c>
      <c r="F33" s="15">
        <f>G33+H33+L33</f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66">
        <v>0</v>
      </c>
      <c r="M33" s="167"/>
      <c r="N33" s="15">
        <v>0</v>
      </c>
      <c r="O33" s="137"/>
    </row>
    <row r="34" spans="1:15" ht="22.5">
      <c r="A34" s="17"/>
      <c r="B34" s="17"/>
      <c r="C34" s="17"/>
      <c r="D34" s="16" t="s">
        <v>348</v>
      </c>
      <c r="E34" s="15">
        <v>3917404</v>
      </c>
      <c r="F34" s="15">
        <f>G34+N34+L34</f>
        <v>1032019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66">
        <v>0</v>
      </c>
      <c r="M34" s="167"/>
      <c r="N34" s="15">
        <v>1032019</v>
      </c>
      <c r="O34" s="137"/>
    </row>
    <row r="35" spans="1:15" ht="22.5">
      <c r="A35" s="17"/>
      <c r="B35" s="17"/>
      <c r="C35" s="17"/>
      <c r="D35" s="16" t="s">
        <v>349</v>
      </c>
      <c r="E35" s="15">
        <v>2884945</v>
      </c>
      <c r="F35" s="15">
        <f>G35+H35+L35</f>
        <v>646242</v>
      </c>
      <c r="G35" s="15">
        <v>646242</v>
      </c>
      <c r="H35" s="15">
        <v>0</v>
      </c>
      <c r="I35" s="15">
        <v>0</v>
      </c>
      <c r="J35" s="15">
        <v>0</v>
      </c>
      <c r="K35" s="15">
        <v>0</v>
      </c>
      <c r="L35" s="166">
        <v>0</v>
      </c>
      <c r="M35" s="167"/>
      <c r="N35" s="15">
        <v>0</v>
      </c>
      <c r="O35" s="137"/>
    </row>
    <row r="36" spans="1:15" ht="67.5">
      <c r="A36" s="17" t="s">
        <v>73</v>
      </c>
      <c r="B36" s="17">
        <v>710</v>
      </c>
      <c r="C36" s="17">
        <v>71012</v>
      </c>
      <c r="D36" s="16" t="s">
        <v>293</v>
      </c>
      <c r="E36" s="15">
        <v>232664</v>
      </c>
      <c r="F36" s="15">
        <f>SUM(F37:F38)</f>
        <v>159937</v>
      </c>
      <c r="G36" s="15">
        <f>SUM(G37:G38)</f>
        <v>0</v>
      </c>
      <c r="H36" s="15">
        <v>0</v>
      </c>
      <c r="I36" s="15">
        <v>0</v>
      </c>
      <c r="J36" s="15">
        <v>0</v>
      </c>
      <c r="K36" s="15">
        <v>0</v>
      </c>
      <c r="L36" s="168" t="s">
        <v>292</v>
      </c>
      <c r="M36" s="169"/>
      <c r="N36" s="15">
        <f>SUM(N37:N38)</f>
        <v>0</v>
      </c>
      <c r="O36" s="14" t="s">
        <v>56</v>
      </c>
    </row>
    <row r="37" spans="1:15" ht="12.75">
      <c r="A37" s="17"/>
      <c r="B37" s="17"/>
      <c r="C37" s="17"/>
      <c r="D37" s="16" t="s">
        <v>97</v>
      </c>
      <c r="E37" s="15">
        <v>232664</v>
      </c>
      <c r="F37" s="15">
        <f>G37+J37+N37+L37</f>
        <v>159937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66">
        <v>159937</v>
      </c>
      <c r="M37" s="167"/>
      <c r="N37" s="15">
        <v>0</v>
      </c>
      <c r="O37" s="14"/>
    </row>
    <row r="38" spans="1:15" ht="12.75">
      <c r="A38" s="17"/>
      <c r="B38" s="17"/>
      <c r="C38" s="17"/>
      <c r="D38" s="16" t="s">
        <v>96</v>
      </c>
      <c r="E38" s="15">
        <v>0</v>
      </c>
      <c r="F38" s="15">
        <f>G38+J38+N38</f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66">
        <v>0</v>
      </c>
      <c r="M38" s="167"/>
      <c r="N38" s="15">
        <v>0</v>
      </c>
      <c r="O38" s="14"/>
    </row>
    <row r="39" spans="1:15" ht="67.5">
      <c r="A39" s="17" t="s">
        <v>72</v>
      </c>
      <c r="B39" s="17">
        <v>710</v>
      </c>
      <c r="C39" s="17">
        <v>71095</v>
      </c>
      <c r="D39" s="16" t="s">
        <v>189</v>
      </c>
      <c r="E39" s="15">
        <f>SUM(E40:E41)</f>
        <v>3002600</v>
      </c>
      <c r="F39" s="15">
        <f>G39+J39+N39</f>
        <v>1380952</v>
      </c>
      <c r="G39" s="15">
        <f>SUM(G40:G41)</f>
        <v>207143</v>
      </c>
      <c r="H39" s="15">
        <v>0</v>
      </c>
      <c r="I39" s="15">
        <v>0</v>
      </c>
      <c r="J39" s="15">
        <v>0</v>
      </c>
      <c r="K39" s="15">
        <v>0</v>
      </c>
      <c r="L39" s="168" t="s">
        <v>57</v>
      </c>
      <c r="M39" s="169"/>
      <c r="N39" s="15">
        <f>SUM(N40:N41)</f>
        <v>1173809</v>
      </c>
      <c r="O39" s="14" t="s">
        <v>56</v>
      </c>
    </row>
    <row r="40" spans="1:15" ht="12.75">
      <c r="A40" s="17"/>
      <c r="B40" s="17"/>
      <c r="C40" s="17"/>
      <c r="D40" s="16" t="s">
        <v>97</v>
      </c>
      <c r="E40" s="15">
        <v>18000</v>
      </c>
      <c r="F40" s="15">
        <f>G40+J40+N40</f>
        <v>18000</v>
      </c>
      <c r="G40" s="15">
        <v>2700</v>
      </c>
      <c r="H40" s="15">
        <v>0</v>
      </c>
      <c r="I40" s="15">
        <v>0</v>
      </c>
      <c r="J40" s="15">
        <v>0</v>
      </c>
      <c r="K40" s="15">
        <v>0</v>
      </c>
      <c r="L40" s="166">
        <v>0</v>
      </c>
      <c r="M40" s="167"/>
      <c r="N40" s="15">
        <v>15300</v>
      </c>
      <c r="O40" s="14"/>
    </row>
    <row r="41" spans="1:15" ht="12.75">
      <c r="A41" s="17"/>
      <c r="B41" s="17"/>
      <c r="C41" s="17"/>
      <c r="D41" s="16" t="s">
        <v>96</v>
      </c>
      <c r="E41" s="15">
        <v>2984600</v>
      </c>
      <c r="F41" s="15">
        <f>G41+J41+N41</f>
        <v>1362952</v>
      </c>
      <c r="G41" s="15">
        <v>204443</v>
      </c>
      <c r="H41" s="15">
        <v>0</v>
      </c>
      <c r="I41" s="15">
        <v>0</v>
      </c>
      <c r="J41" s="15">
        <v>0</v>
      </c>
      <c r="K41" s="15">
        <v>0</v>
      </c>
      <c r="L41" s="166">
        <v>0</v>
      </c>
      <c r="M41" s="167"/>
      <c r="N41" s="15">
        <v>1158509</v>
      </c>
      <c r="O41" s="14"/>
    </row>
    <row r="42" spans="1:15" ht="68.25">
      <c r="A42" s="17" t="s">
        <v>71</v>
      </c>
      <c r="B42" s="17">
        <v>710</v>
      </c>
      <c r="C42" s="17">
        <v>71095</v>
      </c>
      <c r="D42" s="19" t="s">
        <v>181</v>
      </c>
      <c r="E42" s="15">
        <v>5000</v>
      </c>
      <c r="F42" s="15">
        <f>G42+J42+N42</f>
        <v>5000</v>
      </c>
      <c r="G42" s="15">
        <v>5000</v>
      </c>
      <c r="H42" s="15">
        <v>0</v>
      </c>
      <c r="I42" s="15">
        <v>0</v>
      </c>
      <c r="J42" s="15">
        <v>0</v>
      </c>
      <c r="K42" s="15">
        <v>0</v>
      </c>
      <c r="L42" s="168" t="s">
        <v>57</v>
      </c>
      <c r="M42" s="169"/>
      <c r="N42" s="15">
        <v>0</v>
      </c>
      <c r="O42" s="14" t="s">
        <v>56</v>
      </c>
    </row>
    <row r="43" spans="1:15" ht="12.75">
      <c r="A43" s="17"/>
      <c r="B43" s="17"/>
      <c r="C43" s="17"/>
      <c r="D43" s="16" t="s">
        <v>97</v>
      </c>
      <c r="E43" s="15">
        <f>E42</f>
        <v>5000</v>
      </c>
      <c r="F43" s="15">
        <f>F42</f>
        <v>5000</v>
      </c>
      <c r="G43" s="15">
        <f>G42</f>
        <v>5000</v>
      </c>
      <c r="H43" s="15">
        <v>0</v>
      </c>
      <c r="I43" s="15">
        <v>0</v>
      </c>
      <c r="J43" s="15">
        <v>0</v>
      </c>
      <c r="K43" s="15">
        <v>0</v>
      </c>
      <c r="L43" s="166">
        <v>0</v>
      </c>
      <c r="M43" s="167"/>
      <c r="N43" s="15">
        <v>0</v>
      </c>
      <c r="O43" s="14"/>
    </row>
    <row r="44" spans="1:15" ht="12.75">
      <c r="A44" s="17"/>
      <c r="B44" s="17"/>
      <c r="C44" s="17"/>
      <c r="D44" s="16" t="s">
        <v>96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66">
        <v>0</v>
      </c>
      <c r="M44" s="167"/>
      <c r="N44" s="15">
        <f>N42</f>
        <v>0</v>
      </c>
      <c r="O44" s="14"/>
    </row>
    <row r="45" spans="1:15" ht="33.75">
      <c r="A45" s="17" t="s">
        <v>70</v>
      </c>
      <c r="B45" s="17">
        <v>750</v>
      </c>
      <c r="C45" s="17">
        <v>75020</v>
      </c>
      <c r="D45" s="16" t="s">
        <v>188</v>
      </c>
      <c r="E45" s="15">
        <v>59040</v>
      </c>
      <c r="F45" s="15">
        <f>G45+J45+N45</f>
        <v>59040</v>
      </c>
      <c r="G45" s="15">
        <v>59040</v>
      </c>
      <c r="H45" s="15">
        <v>0</v>
      </c>
      <c r="I45" s="15">
        <v>0</v>
      </c>
      <c r="J45" s="15">
        <v>0</v>
      </c>
      <c r="K45" s="15">
        <v>0</v>
      </c>
      <c r="L45" s="168" t="s">
        <v>57</v>
      </c>
      <c r="M45" s="169"/>
      <c r="N45" s="15">
        <v>0</v>
      </c>
      <c r="O45" s="14" t="s">
        <v>56</v>
      </c>
    </row>
    <row r="46" spans="1:15" ht="12.75">
      <c r="A46" s="17"/>
      <c r="B46" s="17"/>
      <c r="C46" s="17"/>
      <c r="D46" s="16" t="s">
        <v>97</v>
      </c>
      <c r="E46" s="15">
        <v>59040</v>
      </c>
      <c r="F46" s="15">
        <v>59040</v>
      </c>
      <c r="G46" s="15">
        <v>59040</v>
      </c>
      <c r="H46" s="15"/>
      <c r="I46" s="15"/>
      <c r="J46" s="15"/>
      <c r="K46" s="15"/>
      <c r="L46" s="115"/>
      <c r="M46" s="116"/>
      <c r="N46" s="15"/>
      <c r="O46" s="14"/>
    </row>
    <row r="47" spans="1:15" ht="12.75">
      <c r="A47" s="17"/>
      <c r="B47" s="17"/>
      <c r="C47" s="17"/>
      <c r="D47" s="16" t="s">
        <v>96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66">
        <v>0</v>
      </c>
      <c r="M47" s="167"/>
      <c r="N47" s="15">
        <v>0</v>
      </c>
      <c r="O47" s="15">
        <v>0</v>
      </c>
    </row>
    <row r="48" spans="1:15" ht="90">
      <c r="A48" s="17" t="s">
        <v>69</v>
      </c>
      <c r="B48" s="17">
        <v>750</v>
      </c>
      <c r="C48" s="17">
        <v>75020</v>
      </c>
      <c r="D48" s="16" t="s">
        <v>281</v>
      </c>
      <c r="E48" s="15">
        <v>981923</v>
      </c>
      <c r="F48" s="15">
        <v>963313</v>
      </c>
      <c r="G48" s="15">
        <v>963313</v>
      </c>
      <c r="H48" s="15">
        <v>0</v>
      </c>
      <c r="I48" s="15">
        <v>0</v>
      </c>
      <c r="J48" s="15">
        <v>0</v>
      </c>
      <c r="K48" s="15">
        <v>0</v>
      </c>
      <c r="L48" s="168" t="s">
        <v>57</v>
      </c>
      <c r="M48" s="169"/>
      <c r="N48" s="15">
        <v>0</v>
      </c>
      <c r="O48" s="14" t="s">
        <v>56</v>
      </c>
    </row>
    <row r="49" spans="1:15" ht="12.75">
      <c r="A49" s="17"/>
      <c r="B49" s="17"/>
      <c r="C49" s="17"/>
      <c r="D49" s="16" t="s">
        <v>97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66">
        <v>0</v>
      </c>
      <c r="M49" s="167"/>
      <c r="N49" s="15">
        <v>0</v>
      </c>
      <c r="O49" s="15">
        <v>0</v>
      </c>
    </row>
    <row r="50" spans="1:15" ht="12.75">
      <c r="A50" s="17"/>
      <c r="B50" s="17"/>
      <c r="C50" s="17"/>
      <c r="D50" s="16" t="s">
        <v>96</v>
      </c>
      <c r="E50" s="15">
        <v>981923</v>
      </c>
      <c r="F50" s="15">
        <v>963313</v>
      </c>
      <c r="G50" s="15">
        <v>963313</v>
      </c>
      <c r="H50" s="15"/>
      <c r="I50" s="15"/>
      <c r="J50" s="15"/>
      <c r="K50" s="15"/>
      <c r="L50" s="115"/>
      <c r="M50" s="116"/>
      <c r="N50" s="15"/>
      <c r="O50" s="14"/>
    </row>
    <row r="51" spans="1:15" ht="69.75" customHeight="1">
      <c r="A51" s="17" t="s">
        <v>68</v>
      </c>
      <c r="B51" s="17">
        <v>801</v>
      </c>
      <c r="C51" s="17">
        <v>80102</v>
      </c>
      <c r="D51" s="19" t="s">
        <v>108</v>
      </c>
      <c r="E51" s="15">
        <v>383810</v>
      </c>
      <c r="F51" s="15">
        <f>F52</f>
        <v>146487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68" t="s">
        <v>242</v>
      </c>
      <c r="M51" s="169"/>
      <c r="N51" s="15">
        <v>138682</v>
      </c>
      <c r="O51" s="14" t="s">
        <v>56</v>
      </c>
    </row>
    <row r="52" spans="1:15" ht="12.75">
      <c r="A52" s="17"/>
      <c r="B52" s="17"/>
      <c r="C52" s="17"/>
      <c r="D52" s="16" t="s">
        <v>97</v>
      </c>
      <c r="E52" s="15">
        <f>E51</f>
        <v>383810</v>
      </c>
      <c r="F52" s="15">
        <f>G52+J52+L52+N52</f>
        <v>146487</v>
      </c>
      <c r="G52" s="15">
        <f>G51</f>
        <v>0</v>
      </c>
      <c r="H52" s="15">
        <v>0</v>
      </c>
      <c r="I52" s="15">
        <v>0</v>
      </c>
      <c r="J52" s="15">
        <v>0</v>
      </c>
      <c r="K52" s="15">
        <v>0</v>
      </c>
      <c r="L52" s="166">
        <v>7805</v>
      </c>
      <c r="M52" s="167"/>
      <c r="N52" s="15">
        <f>N51</f>
        <v>138682</v>
      </c>
      <c r="O52" s="14"/>
    </row>
    <row r="53" spans="1:15" ht="12.75">
      <c r="A53" s="17"/>
      <c r="B53" s="17"/>
      <c r="C53" s="17"/>
      <c r="D53" s="16" t="s">
        <v>96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66">
        <v>0</v>
      </c>
      <c r="M53" s="167"/>
      <c r="N53" s="15">
        <v>0</v>
      </c>
      <c r="O53" s="14"/>
    </row>
    <row r="54" spans="1:15" ht="56.25">
      <c r="A54" s="17" t="s">
        <v>67</v>
      </c>
      <c r="B54" s="17">
        <v>851</v>
      </c>
      <c r="C54" s="17">
        <v>85195</v>
      </c>
      <c r="D54" s="21" t="s">
        <v>280</v>
      </c>
      <c r="E54" s="15">
        <v>3438736.7</v>
      </c>
      <c r="F54" s="15">
        <v>1263941.7</v>
      </c>
      <c r="G54" s="15">
        <v>334205</v>
      </c>
      <c r="H54" s="15">
        <v>929736.7</v>
      </c>
      <c r="I54" s="15">
        <v>0</v>
      </c>
      <c r="J54" s="15">
        <v>0</v>
      </c>
      <c r="K54" s="15">
        <v>0</v>
      </c>
      <c r="L54" s="168" t="s">
        <v>107</v>
      </c>
      <c r="M54" s="169"/>
      <c r="N54" s="15">
        <v>0</v>
      </c>
      <c r="O54" s="14" t="s">
        <v>56</v>
      </c>
    </row>
    <row r="55" spans="1:15" ht="12.75">
      <c r="A55" s="17"/>
      <c r="B55" s="17"/>
      <c r="C55" s="17"/>
      <c r="D55" s="16" t="s">
        <v>97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66">
        <v>0</v>
      </c>
      <c r="M55" s="167"/>
      <c r="N55" s="15">
        <v>0</v>
      </c>
      <c r="O55" s="14"/>
    </row>
    <row r="56" spans="1:15" ht="12.75">
      <c r="A56" s="17"/>
      <c r="B56" s="17"/>
      <c r="C56" s="17"/>
      <c r="D56" s="16" t="s">
        <v>96</v>
      </c>
      <c r="E56" s="15">
        <f>E54</f>
        <v>3438736.7</v>
      </c>
      <c r="F56" s="15">
        <f>F54</f>
        <v>1263941.7</v>
      </c>
      <c r="G56" s="15">
        <f>G54</f>
        <v>334205</v>
      </c>
      <c r="H56" s="15">
        <f>H54</f>
        <v>929736.7</v>
      </c>
      <c r="I56" s="15">
        <v>0</v>
      </c>
      <c r="J56" s="15">
        <v>0</v>
      </c>
      <c r="K56" s="15">
        <v>0</v>
      </c>
      <c r="L56" s="166">
        <v>0</v>
      </c>
      <c r="M56" s="167"/>
      <c r="N56" s="15">
        <f>N54</f>
        <v>0</v>
      </c>
      <c r="O56" s="14"/>
    </row>
    <row r="57" spans="1:15" ht="90.75">
      <c r="A57" s="17" t="s">
        <v>66</v>
      </c>
      <c r="B57" s="17">
        <v>801</v>
      </c>
      <c r="C57" s="17">
        <v>80195</v>
      </c>
      <c r="D57" s="16" t="s">
        <v>288</v>
      </c>
      <c r="E57" s="15">
        <v>1032372</v>
      </c>
      <c r="F57" s="15">
        <v>188100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68" t="s">
        <v>289</v>
      </c>
      <c r="M57" s="169"/>
      <c r="N57" s="15">
        <v>0</v>
      </c>
      <c r="O57" s="74" t="s">
        <v>287</v>
      </c>
    </row>
    <row r="58" spans="1:15" ht="12.75">
      <c r="A58" s="17"/>
      <c r="B58" s="17"/>
      <c r="C58" s="17"/>
      <c r="D58" s="16" t="s">
        <v>97</v>
      </c>
      <c r="E58" s="15">
        <v>1032372</v>
      </c>
      <c r="F58" s="15">
        <f>F57</f>
        <v>188100</v>
      </c>
      <c r="G58" s="15">
        <f>G57</f>
        <v>0</v>
      </c>
      <c r="H58" s="15">
        <v>0</v>
      </c>
      <c r="I58" s="15">
        <v>0</v>
      </c>
      <c r="J58" s="15">
        <v>0</v>
      </c>
      <c r="K58" s="15">
        <v>0</v>
      </c>
      <c r="L58" s="166">
        <v>188100</v>
      </c>
      <c r="M58" s="167"/>
      <c r="N58" s="15">
        <f>N57</f>
        <v>0</v>
      </c>
      <c r="O58" s="14"/>
    </row>
    <row r="59" spans="1:15" ht="12.75">
      <c r="A59" s="17"/>
      <c r="B59" s="17"/>
      <c r="C59" s="17"/>
      <c r="D59" s="16" t="s">
        <v>96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66">
        <v>0</v>
      </c>
      <c r="M59" s="167"/>
      <c r="N59" s="15">
        <v>0</v>
      </c>
      <c r="O59" s="14"/>
    </row>
    <row r="60" spans="1:15" ht="90" customHeight="1">
      <c r="A60" s="17" t="s">
        <v>65</v>
      </c>
      <c r="B60" s="55">
        <v>851</v>
      </c>
      <c r="C60" s="55">
        <v>85195</v>
      </c>
      <c r="D60" s="20" t="s">
        <v>187</v>
      </c>
      <c r="E60" s="60">
        <v>135300</v>
      </c>
      <c r="F60" s="60">
        <v>27060</v>
      </c>
      <c r="G60" s="60">
        <v>27060</v>
      </c>
      <c r="H60" s="15">
        <v>0</v>
      </c>
      <c r="I60" s="15">
        <v>0</v>
      </c>
      <c r="J60" s="15">
        <v>0</v>
      </c>
      <c r="K60" s="15">
        <v>0</v>
      </c>
      <c r="L60" s="168" t="s">
        <v>107</v>
      </c>
      <c r="M60" s="169"/>
      <c r="N60" s="15">
        <v>0</v>
      </c>
      <c r="O60" s="14" t="s">
        <v>56</v>
      </c>
    </row>
    <row r="61" spans="1:15" ht="16.5" customHeight="1">
      <c r="A61" s="17"/>
      <c r="B61" s="17"/>
      <c r="C61" s="17"/>
      <c r="D61" s="16" t="s">
        <v>97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59">
        <v>0</v>
      </c>
      <c r="M61" s="58"/>
      <c r="N61" s="57">
        <v>0</v>
      </c>
      <c r="O61" s="56" t="s">
        <v>184</v>
      </c>
    </row>
    <row r="62" spans="1:15" ht="18" customHeight="1">
      <c r="A62" s="17"/>
      <c r="B62" s="17"/>
      <c r="C62" s="17"/>
      <c r="D62" s="16" t="s">
        <v>96</v>
      </c>
      <c r="E62" s="15">
        <v>135300</v>
      </c>
      <c r="F62" s="15">
        <v>27060</v>
      </c>
      <c r="G62" s="15">
        <v>27060</v>
      </c>
      <c r="H62" s="15"/>
      <c r="I62" s="15"/>
      <c r="J62" s="15"/>
      <c r="K62" s="15"/>
      <c r="L62" s="119"/>
      <c r="M62" s="120"/>
      <c r="N62" s="15"/>
      <c r="O62" s="14"/>
    </row>
    <row r="63" spans="1:15" ht="68.25">
      <c r="A63" s="55" t="s">
        <v>64</v>
      </c>
      <c r="B63" s="65">
        <v>852</v>
      </c>
      <c r="C63" s="65">
        <v>85203</v>
      </c>
      <c r="D63" s="20" t="s">
        <v>186</v>
      </c>
      <c r="E63" s="66">
        <v>3644095</v>
      </c>
      <c r="F63" s="67">
        <v>1412879</v>
      </c>
      <c r="G63" s="67">
        <v>1412879</v>
      </c>
      <c r="H63" s="15"/>
      <c r="I63" s="15"/>
      <c r="J63" s="15"/>
      <c r="K63" s="15"/>
      <c r="L63" s="168" t="s">
        <v>185</v>
      </c>
      <c r="M63" s="169"/>
      <c r="N63" s="15"/>
      <c r="O63" s="14" t="s">
        <v>56</v>
      </c>
    </row>
    <row r="64" spans="1:15" ht="14.25" customHeight="1">
      <c r="A64" s="17"/>
      <c r="B64" s="17"/>
      <c r="C64" s="17"/>
      <c r="D64" s="16" t="s">
        <v>97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19">
        <v>0</v>
      </c>
      <c r="M64" s="120"/>
      <c r="N64" s="15">
        <v>0</v>
      </c>
      <c r="O64" s="14" t="s">
        <v>184</v>
      </c>
    </row>
    <row r="65" spans="1:15" ht="14.25" customHeight="1">
      <c r="A65" s="17"/>
      <c r="B65" s="17"/>
      <c r="C65" s="17"/>
      <c r="D65" s="16" t="s">
        <v>96</v>
      </c>
      <c r="E65" s="66">
        <v>3644095</v>
      </c>
      <c r="F65" s="67">
        <v>1412879</v>
      </c>
      <c r="G65" s="67">
        <v>1412879</v>
      </c>
      <c r="H65" s="15">
        <v>0</v>
      </c>
      <c r="I65" s="15">
        <v>0</v>
      </c>
      <c r="J65" s="15">
        <v>0</v>
      </c>
      <c r="K65" s="15">
        <v>0</v>
      </c>
      <c r="L65" s="119">
        <v>0</v>
      </c>
      <c r="M65" s="120"/>
      <c r="N65" s="15">
        <v>0</v>
      </c>
      <c r="O65" s="14" t="s">
        <v>184</v>
      </c>
    </row>
    <row r="66" spans="1:15" ht="48.75">
      <c r="A66" s="17" t="s">
        <v>63</v>
      </c>
      <c r="B66" s="17">
        <v>852</v>
      </c>
      <c r="C66" s="17">
        <v>85295</v>
      </c>
      <c r="D66" s="16" t="s">
        <v>106</v>
      </c>
      <c r="E66" s="15">
        <f>SUM(E67:E68)</f>
        <v>483077</v>
      </c>
      <c r="F66" s="15">
        <f>F67</f>
        <v>186759</v>
      </c>
      <c r="G66" s="15">
        <v>186759</v>
      </c>
      <c r="H66" s="15">
        <v>0</v>
      </c>
      <c r="I66" s="15">
        <v>0</v>
      </c>
      <c r="J66" s="15">
        <v>0</v>
      </c>
      <c r="K66" s="15">
        <v>0</v>
      </c>
      <c r="L66" s="168" t="s">
        <v>105</v>
      </c>
      <c r="M66" s="169"/>
      <c r="N66" s="15">
        <v>0</v>
      </c>
      <c r="O66" s="14" t="s">
        <v>104</v>
      </c>
    </row>
    <row r="67" spans="1:15" ht="12.75">
      <c r="A67" s="17"/>
      <c r="B67" s="17"/>
      <c r="C67" s="17"/>
      <c r="D67" s="16" t="s">
        <v>97</v>
      </c>
      <c r="E67" s="15">
        <v>483077</v>
      </c>
      <c r="F67" s="15">
        <f>G67+J67+L67+N67</f>
        <v>186759</v>
      </c>
      <c r="G67" s="15">
        <f>G66</f>
        <v>186759</v>
      </c>
      <c r="H67" s="15">
        <v>0</v>
      </c>
      <c r="I67" s="15">
        <v>0</v>
      </c>
      <c r="J67" s="15">
        <v>0</v>
      </c>
      <c r="K67" s="15">
        <v>0</v>
      </c>
      <c r="L67" s="166">
        <v>0</v>
      </c>
      <c r="M67" s="167"/>
      <c r="N67" s="15">
        <v>0</v>
      </c>
      <c r="O67" s="14"/>
    </row>
    <row r="68" spans="1:15" ht="12.75" customHeight="1">
      <c r="A68" s="17"/>
      <c r="B68" s="17"/>
      <c r="C68" s="17"/>
      <c r="D68" s="16" t="s">
        <v>96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66">
        <v>0</v>
      </c>
      <c r="M68" s="167"/>
      <c r="N68" s="15">
        <v>0</v>
      </c>
      <c r="O68" s="14"/>
    </row>
    <row r="69" spans="1:15" ht="61.5" customHeight="1">
      <c r="A69" s="17" t="s">
        <v>62</v>
      </c>
      <c r="B69" s="17">
        <v>852</v>
      </c>
      <c r="C69" s="17">
        <v>85295</v>
      </c>
      <c r="D69" s="16" t="s">
        <v>340</v>
      </c>
      <c r="E69" s="15">
        <f>SUM(E70:E71)</f>
        <v>510257</v>
      </c>
      <c r="F69" s="15">
        <f>SUM(F70:F71)</f>
        <v>222257</v>
      </c>
      <c r="G69" s="15">
        <f>SUM(G70:G71)</f>
        <v>222257</v>
      </c>
      <c r="H69" s="15">
        <v>0</v>
      </c>
      <c r="I69" s="15">
        <v>0</v>
      </c>
      <c r="J69" s="15">
        <v>0</v>
      </c>
      <c r="K69" s="15">
        <v>0</v>
      </c>
      <c r="L69" s="168" t="s">
        <v>105</v>
      </c>
      <c r="M69" s="169"/>
      <c r="N69" s="15">
        <v>0</v>
      </c>
      <c r="O69" s="14" t="s">
        <v>103</v>
      </c>
    </row>
    <row r="70" spans="1:15" ht="12.75">
      <c r="A70" s="17"/>
      <c r="B70" s="17"/>
      <c r="C70" s="17"/>
      <c r="D70" s="16" t="s">
        <v>97</v>
      </c>
      <c r="E70" s="15">
        <v>510257</v>
      </c>
      <c r="F70" s="15">
        <f>G70+J70+L70+N70</f>
        <v>222257</v>
      </c>
      <c r="G70" s="15">
        <v>222257</v>
      </c>
      <c r="H70" s="15">
        <v>0</v>
      </c>
      <c r="I70" s="15">
        <v>0</v>
      </c>
      <c r="J70" s="15">
        <v>0</v>
      </c>
      <c r="K70" s="15">
        <v>0</v>
      </c>
      <c r="L70" s="166">
        <v>0</v>
      </c>
      <c r="M70" s="167"/>
      <c r="N70" s="15">
        <f>N69</f>
        <v>0</v>
      </c>
      <c r="O70" s="14"/>
    </row>
    <row r="71" spans="1:15" ht="9.75" customHeight="1">
      <c r="A71" s="17"/>
      <c r="B71" s="17"/>
      <c r="C71" s="17"/>
      <c r="D71" s="16" t="s">
        <v>96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66">
        <v>0</v>
      </c>
      <c r="M71" s="167"/>
      <c r="N71" s="15">
        <v>0</v>
      </c>
      <c r="O71" s="14"/>
    </row>
    <row r="72" spans="1:15" ht="45">
      <c r="A72" s="17">
        <v>21</v>
      </c>
      <c r="B72" s="17">
        <v>852</v>
      </c>
      <c r="C72" s="17">
        <v>85295</v>
      </c>
      <c r="D72" s="16" t="s">
        <v>183</v>
      </c>
      <c r="E72" s="15">
        <f>SUM(E73:E74)</f>
        <v>1664620.6</v>
      </c>
      <c r="F72" s="15">
        <f>SUM(F73:F74)</f>
        <v>226298</v>
      </c>
      <c r="G72" s="15">
        <f>SUM(G73:G74)</f>
        <v>164090</v>
      </c>
      <c r="H72" s="15">
        <v>0</v>
      </c>
      <c r="I72" s="15">
        <v>0</v>
      </c>
      <c r="J72" s="15">
        <v>0</v>
      </c>
      <c r="K72" s="15">
        <v>0</v>
      </c>
      <c r="L72" s="168" t="s">
        <v>278</v>
      </c>
      <c r="M72" s="169"/>
      <c r="N72" s="15">
        <v>0</v>
      </c>
      <c r="O72" s="14" t="s">
        <v>102</v>
      </c>
    </row>
    <row r="73" spans="1:15" ht="12.75">
      <c r="A73" s="17"/>
      <c r="B73" s="17"/>
      <c r="C73" s="17"/>
      <c r="D73" s="16" t="s">
        <v>97</v>
      </c>
      <c r="E73" s="15">
        <v>1505368</v>
      </c>
      <c r="F73" s="15">
        <f>G73+J73+L73+N73</f>
        <v>226298</v>
      </c>
      <c r="G73" s="15">
        <v>164090</v>
      </c>
      <c r="H73" s="15">
        <v>0</v>
      </c>
      <c r="I73" s="15">
        <v>0</v>
      </c>
      <c r="J73" s="15">
        <v>0</v>
      </c>
      <c r="K73" s="15">
        <v>0</v>
      </c>
      <c r="L73" s="166">
        <v>62208</v>
      </c>
      <c r="M73" s="167"/>
      <c r="N73" s="15">
        <f>N72</f>
        <v>0</v>
      </c>
      <c r="O73" s="14"/>
    </row>
    <row r="74" spans="1:15" ht="12.75">
      <c r="A74" s="17"/>
      <c r="B74" s="17"/>
      <c r="C74" s="17"/>
      <c r="D74" s="16" t="s">
        <v>96</v>
      </c>
      <c r="E74" s="15">
        <v>159252.6</v>
      </c>
      <c r="F74" s="15">
        <f>G74+J74+L74+N74</f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66">
        <v>0</v>
      </c>
      <c r="M74" s="167"/>
      <c r="N74" s="15">
        <v>0</v>
      </c>
      <c r="O74" s="14"/>
    </row>
    <row r="75" spans="1:15" ht="70.5" customHeight="1">
      <c r="A75" s="17" t="s">
        <v>60</v>
      </c>
      <c r="B75" s="17">
        <v>854</v>
      </c>
      <c r="C75" s="17">
        <v>85406</v>
      </c>
      <c r="D75" s="16" t="s">
        <v>165</v>
      </c>
      <c r="E75" s="15">
        <v>411602</v>
      </c>
      <c r="F75" s="15">
        <f>G75</f>
        <v>349419</v>
      </c>
      <c r="G75" s="15">
        <v>349419</v>
      </c>
      <c r="H75" s="15">
        <v>0</v>
      </c>
      <c r="I75" s="15">
        <v>0</v>
      </c>
      <c r="J75" s="15">
        <v>0</v>
      </c>
      <c r="K75" s="15">
        <v>0</v>
      </c>
      <c r="L75" s="168" t="s">
        <v>57</v>
      </c>
      <c r="M75" s="169"/>
      <c r="N75" s="15">
        <v>0</v>
      </c>
      <c r="O75" s="14" t="s">
        <v>56</v>
      </c>
    </row>
    <row r="76" spans="1:15" ht="12.75">
      <c r="A76" s="17"/>
      <c r="B76" s="17"/>
      <c r="C76" s="17"/>
      <c r="D76" s="16" t="s">
        <v>97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66">
        <v>0</v>
      </c>
      <c r="M76" s="167"/>
      <c r="N76" s="15">
        <v>0</v>
      </c>
      <c r="O76" s="14"/>
    </row>
    <row r="77" spans="1:15" ht="12.75">
      <c r="A77" s="17"/>
      <c r="B77" s="17"/>
      <c r="C77" s="17"/>
      <c r="D77" s="16" t="s">
        <v>96</v>
      </c>
      <c r="E77" s="15">
        <f>E75</f>
        <v>411602</v>
      </c>
      <c r="F77" s="15">
        <f>G77</f>
        <v>349419</v>
      </c>
      <c r="G77" s="15">
        <v>349419</v>
      </c>
      <c r="H77" s="15">
        <v>0</v>
      </c>
      <c r="I77" s="15">
        <v>0</v>
      </c>
      <c r="J77" s="15">
        <v>0</v>
      </c>
      <c r="K77" s="15">
        <v>0</v>
      </c>
      <c r="L77" s="166">
        <v>0</v>
      </c>
      <c r="M77" s="167"/>
      <c r="N77" s="15">
        <f>N75</f>
        <v>0</v>
      </c>
      <c r="O77" s="14"/>
    </row>
    <row r="78" spans="1:15" ht="78">
      <c r="A78" s="17" t="s">
        <v>59</v>
      </c>
      <c r="B78" s="17">
        <v>855</v>
      </c>
      <c r="C78" s="17">
        <v>85510</v>
      </c>
      <c r="D78" s="19" t="s">
        <v>500</v>
      </c>
      <c r="E78" s="15">
        <v>4182079</v>
      </c>
      <c r="F78" s="15">
        <f>G78</f>
        <v>630924</v>
      </c>
      <c r="G78" s="15">
        <v>630924</v>
      </c>
      <c r="H78" s="15">
        <v>0</v>
      </c>
      <c r="I78" s="15">
        <v>0</v>
      </c>
      <c r="J78" s="15">
        <v>0</v>
      </c>
      <c r="K78" s="15">
        <v>0</v>
      </c>
      <c r="L78" s="168" t="s">
        <v>57</v>
      </c>
      <c r="M78" s="169"/>
      <c r="N78" s="15">
        <v>0</v>
      </c>
      <c r="O78" s="14" t="s">
        <v>56</v>
      </c>
    </row>
    <row r="79" spans="1:15" ht="12.75">
      <c r="A79" s="17"/>
      <c r="B79" s="17"/>
      <c r="C79" s="17"/>
      <c r="D79" s="16" t="s">
        <v>97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66">
        <v>0</v>
      </c>
      <c r="M79" s="167"/>
      <c r="N79" s="15">
        <v>0</v>
      </c>
      <c r="O79" s="14"/>
    </row>
    <row r="80" spans="1:15" ht="15.75" customHeight="1">
      <c r="A80" s="17"/>
      <c r="B80" s="17"/>
      <c r="C80" s="17"/>
      <c r="D80" s="16" t="s">
        <v>96</v>
      </c>
      <c r="E80" s="15">
        <f>E78</f>
        <v>4182079</v>
      </c>
      <c r="F80" s="15">
        <f>G80</f>
        <v>630924</v>
      </c>
      <c r="G80" s="15">
        <v>630924</v>
      </c>
      <c r="H80" s="15">
        <v>0</v>
      </c>
      <c r="I80" s="15">
        <v>0</v>
      </c>
      <c r="J80" s="15">
        <v>0</v>
      </c>
      <c r="K80" s="15">
        <v>0</v>
      </c>
      <c r="L80" s="166">
        <v>0</v>
      </c>
      <c r="M80" s="167"/>
      <c r="N80" s="15">
        <f>N78</f>
        <v>0</v>
      </c>
      <c r="O80" s="14"/>
    </row>
    <row r="81" spans="1:15" ht="68.25">
      <c r="A81" s="17" t="s">
        <v>58</v>
      </c>
      <c r="B81" s="7">
        <v>855</v>
      </c>
      <c r="C81" s="7">
        <v>85510</v>
      </c>
      <c r="D81" s="19" t="s">
        <v>182</v>
      </c>
      <c r="E81" s="15">
        <v>3139567</v>
      </c>
      <c r="F81" s="15">
        <v>3064479</v>
      </c>
      <c r="G81" s="15">
        <v>2107852</v>
      </c>
      <c r="H81" s="15">
        <v>956627</v>
      </c>
      <c r="I81" s="15">
        <v>0</v>
      </c>
      <c r="J81" s="15">
        <v>0</v>
      </c>
      <c r="K81" s="15">
        <v>0</v>
      </c>
      <c r="L81" s="168" t="s">
        <v>57</v>
      </c>
      <c r="M81" s="169"/>
      <c r="N81" s="15">
        <v>0</v>
      </c>
      <c r="O81" s="14" t="s">
        <v>56</v>
      </c>
    </row>
    <row r="82" spans="1:15" ht="12.75">
      <c r="A82" s="17"/>
      <c r="B82" s="17"/>
      <c r="C82" s="17"/>
      <c r="D82" s="16" t="s">
        <v>97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66">
        <v>0</v>
      </c>
      <c r="M82" s="167"/>
      <c r="N82" s="15">
        <v>0</v>
      </c>
      <c r="O82" s="14"/>
    </row>
    <row r="83" spans="1:15" ht="12.75">
      <c r="A83" s="17"/>
      <c r="B83" s="17"/>
      <c r="C83" s="17"/>
      <c r="D83" s="16" t="s">
        <v>96</v>
      </c>
      <c r="E83" s="15">
        <f>E81</f>
        <v>3139567</v>
      </c>
      <c r="F83" s="15">
        <v>3064479</v>
      </c>
      <c r="G83" s="15">
        <v>2107852</v>
      </c>
      <c r="H83" s="15">
        <v>956627</v>
      </c>
      <c r="I83" s="15">
        <v>0</v>
      </c>
      <c r="J83" s="15">
        <v>0</v>
      </c>
      <c r="K83" s="15">
        <v>0</v>
      </c>
      <c r="L83" s="166">
        <v>0</v>
      </c>
      <c r="M83" s="167"/>
      <c r="N83" s="15">
        <f>N81</f>
        <v>0</v>
      </c>
      <c r="O83" s="14"/>
    </row>
    <row r="84" spans="1:15" ht="53.25" customHeight="1">
      <c r="A84" s="17" t="s">
        <v>91</v>
      </c>
      <c r="B84" s="17">
        <v>921</v>
      </c>
      <c r="C84" s="17">
        <v>92195</v>
      </c>
      <c r="D84" s="16" t="s">
        <v>230</v>
      </c>
      <c r="E84" s="15">
        <v>379761</v>
      </c>
      <c r="F84" s="15">
        <f>G84</f>
        <v>132006</v>
      </c>
      <c r="G84" s="15">
        <v>132006</v>
      </c>
      <c r="H84" s="15">
        <v>0</v>
      </c>
      <c r="I84" s="15">
        <v>0</v>
      </c>
      <c r="J84" s="15">
        <v>0</v>
      </c>
      <c r="K84" s="15">
        <v>0</v>
      </c>
      <c r="L84" s="168" t="s">
        <v>57</v>
      </c>
      <c r="M84" s="169"/>
      <c r="N84" s="15">
        <v>0</v>
      </c>
      <c r="O84" s="14" t="s">
        <v>56</v>
      </c>
    </row>
    <row r="85" spans="1:15" ht="12.75">
      <c r="A85" s="17"/>
      <c r="B85" s="17"/>
      <c r="C85" s="17"/>
      <c r="D85" s="16" t="s">
        <v>97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66">
        <v>0</v>
      </c>
      <c r="M85" s="167"/>
      <c r="N85" s="15">
        <v>0</v>
      </c>
      <c r="O85" s="14"/>
    </row>
    <row r="86" spans="1:15" ht="12.75">
      <c r="A86" s="17"/>
      <c r="B86" s="17"/>
      <c r="C86" s="17"/>
      <c r="D86" s="16" t="s">
        <v>96</v>
      </c>
      <c r="E86" s="15">
        <f>E84</f>
        <v>379761</v>
      </c>
      <c r="F86" s="15">
        <f>G86</f>
        <v>132006</v>
      </c>
      <c r="G86" s="15">
        <v>132006</v>
      </c>
      <c r="H86" s="15">
        <v>0</v>
      </c>
      <c r="I86" s="15">
        <v>0</v>
      </c>
      <c r="J86" s="15">
        <v>0</v>
      </c>
      <c r="K86" s="15">
        <v>0</v>
      </c>
      <c r="L86" s="166">
        <v>0</v>
      </c>
      <c r="M86" s="167"/>
      <c r="N86" s="15">
        <f>N84</f>
        <v>0</v>
      </c>
      <c r="O86" s="14"/>
    </row>
    <row r="87" spans="1:15" ht="40.5" customHeight="1">
      <c r="A87" s="17" t="s">
        <v>254</v>
      </c>
      <c r="B87" s="17">
        <v>921</v>
      </c>
      <c r="C87" s="17">
        <v>92195</v>
      </c>
      <c r="D87" s="16" t="s">
        <v>345</v>
      </c>
      <c r="E87" s="15">
        <v>65500</v>
      </c>
      <c r="F87" s="15">
        <f>G87</f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68" t="s">
        <v>57</v>
      </c>
      <c r="M87" s="169"/>
      <c r="N87" s="15">
        <v>0</v>
      </c>
      <c r="O87" s="14" t="s">
        <v>56</v>
      </c>
    </row>
    <row r="88" spans="1:15" ht="12.75">
      <c r="A88" s="17"/>
      <c r="B88" s="17"/>
      <c r="C88" s="17"/>
      <c r="D88" s="16" t="s">
        <v>97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66">
        <v>0</v>
      </c>
      <c r="M88" s="167"/>
      <c r="N88" s="15">
        <v>0</v>
      </c>
      <c r="O88" s="14"/>
    </row>
    <row r="89" spans="1:15" ht="12.75">
      <c r="A89" s="17"/>
      <c r="B89" s="17"/>
      <c r="C89" s="17"/>
      <c r="D89" s="16" t="s">
        <v>96</v>
      </c>
      <c r="E89" s="15">
        <f>E87</f>
        <v>65500</v>
      </c>
      <c r="F89" s="15">
        <f>G89</f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66">
        <v>0</v>
      </c>
      <c r="M89" s="167"/>
      <c r="N89" s="15">
        <f>N87</f>
        <v>0</v>
      </c>
      <c r="O89" s="14"/>
    </row>
    <row r="90" spans="1:15" ht="56.25">
      <c r="A90" s="17">
        <v>27</v>
      </c>
      <c r="B90" s="7">
        <v>926</v>
      </c>
      <c r="C90" s="7">
        <v>92695</v>
      </c>
      <c r="D90" s="18" t="s">
        <v>101</v>
      </c>
      <c r="E90" s="15">
        <f>(E91+E92)</f>
        <v>7000</v>
      </c>
      <c r="F90" s="15">
        <f>(F91+F92)</f>
        <v>1000</v>
      </c>
      <c r="G90" s="15">
        <v>1000</v>
      </c>
      <c r="H90" s="15">
        <v>0</v>
      </c>
      <c r="I90" s="15">
        <v>0</v>
      </c>
      <c r="J90" s="15">
        <v>0</v>
      </c>
      <c r="K90" s="15">
        <v>0</v>
      </c>
      <c r="L90" s="168" t="s">
        <v>98</v>
      </c>
      <c r="M90" s="169"/>
      <c r="N90" s="15">
        <f>(N91+N92)</f>
        <v>0</v>
      </c>
      <c r="O90" s="14" t="s">
        <v>56</v>
      </c>
    </row>
    <row r="91" spans="1:15" ht="12.75">
      <c r="A91" s="17"/>
      <c r="B91" s="17"/>
      <c r="C91" s="17"/>
      <c r="D91" s="16" t="s">
        <v>97</v>
      </c>
      <c r="E91" s="15">
        <v>7000</v>
      </c>
      <c r="F91" s="15">
        <f>G91+J91++L91+N91</f>
        <v>1000</v>
      </c>
      <c r="G91" s="15">
        <f>G90</f>
        <v>1000</v>
      </c>
      <c r="H91" s="15">
        <v>0</v>
      </c>
      <c r="I91" s="15">
        <v>0</v>
      </c>
      <c r="J91" s="15">
        <v>0</v>
      </c>
      <c r="K91" s="15">
        <v>0</v>
      </c>
      <c r="L91" s="166">
        <v>0</v>
      </c>
      <c r="M91" s="167"/>
      <c r="N91" s="15">
        <v>0</v>
      </c>
      <c r="O91" s="14"/>
    </row>
    <row r="92" spans="1:15" ht="13.5" customHeight="1">
      <c r="A92" s="17"/>
      <c r="B92" s="17"/>
      <c r="C92" s="17"/>
      <c r="D92" s="16" t="s">
        <v>96</v>
      </c>
      <c r="E92" s="15">
        <v>0</v>
      </c>
      <c r="F92" s="15">
        <f>G92+J92+L92+N92</f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66">
        <v>0</v>
      </c>
      <c r="M92" s="167"/>
      <c r="N92" s="15">
        <v>0</v>
      </c>
      <c r="O92" s="14"/>
    </row>
    <row r="93" spans="1:15" ht="56.25">
      <c r="A93" s="17" t="s">
        <v>256</v>
      </c>
      <c r="B93" s="7">
        <v>926</v>
      </c>
      <c r="C93" s="7">
        <v>92695</v>
      </c>
      <c r="D93" s="18" t="s">
        <v>100</v>
      </c>
      <c r="E93" s="15">
        <f>(E94+E95)</f>
        <v>7000</v>
      </c>
      <c r="F93" s="15">
        <f>(F94+F95)</f>
        <v>1000</v>
      </c>
      <c r="G93" s="15">
        <v>1000</v>
      </c>
      <c r="H93" s="15">
        <v>0</v>
      </c>
      <c r="I93" s="15">
        <v>0</v>
      </c>
      <c r="J93" s="15">
        <v>0</v>
      </c>
      <c r="K93" s="15">
        <v>0</v>
      </c>
      <c r="L93" s="168" t="s">
        <v>98</v>
      </c>
      <c r="M93" s="169"/>
      <c r="N93" s="15">
        <f>(N94+N95)</f>
        <v>0</v>
      </c>
      <c r="O93" s="14" t="s">
        <v>56</v>
      </c>
    </row>
    <row r="94" spans="1:15" ht="12.75">
      <c r="A94" s="17"/>
      <c r="B94" s="17"/>
      <c r="C94" s="17"/>
      <c r="D94" s="16" t="s">
        <v>97</v>
      </c>
      <c r="E94" s="15">
        <v>7000</v>
      </c>
      <c r="F94" s="15">
        <f>G94+J94++L94+N94</f>
        <v>1000</v>
      </c>
      <c r="G94" s="15">
        <f>G93</f>
        <v>1000</v>
      </c>
      <c r="H94" s="15">
        <v>0</v>
      </c>
      <c r="I94" s="15">
        <v>0</v>
      </c>
      <c r="J94" s="15">
        <v>0</v>
      </c>
      <c r="K94" s="15">
        <v>0</v>
      </c>
      <c r="L94" s="166">
        <v>0</v>
      </c>
      <c r="M94" s="167"/>
      <c r="N94" s="15">
        <v>0</v>
      </c>
      <c r="O94" s="14"/>
    </row>
    <row r="95" spans="1:15" ht="12.75">
      <c r="A95" s="17"/>
      <c r="B95" s="17"/>
      <c r="C95" s="17"/>
      <c r="D95" s="16" t="s">
        <v>96</v>
      </c>
      <c r="E95" s="15">
        <v>0</v>
      </c>
      <c r="F95" s="15">
        <f>G95+J95+L95+N95</f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66">
        <v>0</v>
      </c>
      <c r="M95" s="167"/>
      <c r="N95" s="15">
        <v>0</v>
      </c>
      <c r="O95" s="14"/>
    </row>
    <row r="96" spans="1:15" ht="56.25">
      <c r="A96" s="17" t="s">
        <v>257</v>
      </c>
      <c r="B96" s="7">
        <v>926</v>
      </c>
      <c r="C96" s="7">
        <v>92695</v>
      </c>
      <c r="D96" s="18" t="s">
        <v>99</v>
      </c>
      <c r="E96" s="15">
        <f>(E97+E98)</f>
        <v>7000</v>
      </c>
      <c r="F96" s="15">
        <f>(F97+F98)</f>
        <v>1000</v>
      </c>
      <c r="G96" s="15">
        <v>1000</v>
      </c>
      <c r="H96" s="15">
        <v>0</v>
      </c>
      <c r="I96" s="15">
        <v>0</v>
      </c>
      <c r="J96" s="15">
        <v>0</v>
      </c>
      <c r="K96" s="15">
        <v>0</v>
      </c>
      <c r="L96" s="168" t="s">
        <v>98</v>
      </c>
      <c r="M96" s="169"/>
      <c r="N96" s="15">
        <f>(N97+N98)</f>
        <v>0</v>
      </c>
      <c r="O96" s="14" t="s">
        <v>56</v>
      </c>
    </row>
    <row r="97" spans="1:15" ht="12.75">
      <c r="A97" s="17"/>
      <c r="B97" s="17"/>
      <c r="C97" s="17"/>
      <c r="D97" s="16" t="s">
        <v>97</v>
      </c>
      <c r="E97" s="15">
        <v>7000</v>
      </c>
      <c r="F97" s="15">
        <f>G97+J97++L97+N97</f>
        <v>1000</v>
      </c>
      <c r="G97" s="15">
        <f>G96</f>
        <v>1000</v>
      </c>
      <c r="H97" s="15">
        <v>0</v>
      </c>
      <c r="I97" s="15">
        <v>0</v>
      </c>
      <c r="J97" s="15">
        <v>0</v>
      </c>
      <c r="K97" s="15">
        <v>0</v>
      </c>
      <c r="L97" s="166">
        <v>0</v>
      </c>
      <c r="M97" s="167"/>
      <c r="N97" s="15">
        <v>0</v>
      </c>
      <c r="O97" s="14"/>
    </row>
    <row r="98" spans="1:15" ht="15" customHeight="1">
      <c r="A98" s="17"/>
      <c r="B98" s="17"/>
      <c r="C98" s="17"/>
      <c r="D98" s="16" t="s">
        <v>96</v>
      </c>
      <c r="E98" s="15">
        <v>0</v>
      </c>
      <c r="F98" s="15">
        <f>G98+J98+L98+N98</f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66">
        <v>0</v>
      </c>
      <c r="M98" s="167"/>
      <c r="N98" s="15">
        <v>0</v>
      </c>
      <c r="O98" s="14"/>
    </row>
    <row r="99" spans="1:15" ht="12.75" customHeight="1">
      <c r="A99" s="179" t="s">
        <v>92</v>
      </c>
      <c r="B99" s="180"/>
      <c r="C99" s="180"/>
      <c r="D99" s="181"/>
      <c r="E99" s="11">
        <f>SUM(E100:E101)</f>
        <v>67213064.30000001</v>
      </c>
      <c r="F99" s="11">
        <f>SUM(F100:F101)</f>
        <v>16198883.7</v>
      </c>
      <c r="G99" s="11">
        <f>SUM(G100:G101)</f>
        <v>10709960</v>
      </c>
      <c r="H99" s="11">
        <f>SUM(H100:H101)</f>
        <v>1886363.7</v>
      </c>
      <c r="I99" s="11"/>
      <c r="J99" s="11"/>
      <c r="K99" s="11"/>
      <c r="L99" s="171">
        <f>SUM(L100:M101)</f>
        <v>1258050</v>
      </c>
      <c r="M99" s="172"/>
      <c r="N99" s="11">
        <f>SUM(N100:N101)</f>
        <v>2344510</v>
      </c>
      <c r="O99" s="13" t="s">
        <v>55</v>
      </c>
    </row>
    <row r="100" spans="1:15" ht="17.25" customHeight="1">
      <c r="A100" s="176" t="s">
        <v>92</v>
      </c>
      <c r="B100" s="177"/>
      <c r="C100" s="178"/>
      <c r="D100" s="12" t="s">
        <v>97</v>
      </c>
      <c r="E100" s="11">
        <f>SUM(E12+E15+E18+E21+E24+E27+E30+E33+E37+E40+E43+E46+E49+E52+E55+E58+E61+E64+E67+E70+E73+E76+E79+E82+E85+E91+E94+E97)</f>
        <v>4250588</v>
      </c>
      <c r="F100" s="11">
        <f aca="true" t="shared" si="0" ref="F100:K100">SUM(F12+F15+F18+F21+F24+F27+F30+F33+F37+F40+F43+F46+F49+F52+F55+F58+F61+F64+F67+F70+F73+F76+F79+F82+F85+F91+F94+F97)</f>
        <v>1214878</v>
      </c>
      <c r="G100" s="11">
        <f t="shared" si="0"/>
        <v>642846</v>
      </c>
      <c r="H100" s="11">
        <f t="shared" si="0"/>
        <v>0</v>
      </c>
      <c r="I100" s="11">
        <f t="shared" si="0"/>
        <v>0</v>
      </c>
      <c r="J100" s="11">
        <f t="shared" si="0"/>
        <v>0</v>
      </c>
      <c r="K100" s="11">
        <f t="shared" si="0"/>
        <v>0</v>
      </c>
      <c r="L100" s="173">
        <v>418050</v>
      </c>
      <c r="M100" s="174"/>
      <c r="N100" s="11">
        <f>SUM(N12+N15+N18+N21+N24+N27+N30+N33+N37+N40+N43+N46+N49+N52+N55+N58+N61+N64+N67+N70+N73+N76+N79+N82+N85+N91+N94+N97)</f>
        <v>153982</v>
      </c>
      <c r="O100" s="10" t="s">
        <v>55</v>
      </c>
    </row>
    <row r="101" spans="1:15" ht="14.25" customHeight="1">
      <c r="A101" s="176" t="s">
        <v>92</v>
      </c>
      <c r="B101" s="177"/>
      <c r="C101" s="178"/>
      <c r="D101" s="12" t="s">
        <v>96</v>
      </c>
      <c r="E101" s="11">
        <f aca="true" t="shared" si="1" ref="E101:J101">SUM(E13+E16+E19+E22+E25+E28+E31+E34+E35+E38+E41+E44+E47+E53+E56+E59+E62+E65+E68+E71+E74+E77+E80+E83+E86+E89+E92+E95+E98+E50)</f>
        <v>62962476.300000004</v>
      </c>
      <c r="F101" s="11">
        <f t="shared" si="1"/>
        <v>14984005.7</v>
      </c>
      <c r="G101" s="11">
        <f t="shared" si="1"/>
        <v>10067114</v>
      </c>
      <c r="H101" s="11">
        <f t="shared" si="1"/>
        <v>1886363.7</v>
      </c>
      <c r="I101" s="11">
        <f t="shared" si="1"/>
        <v>0</v>
      </c>
      <c r="J101" s="11">
        <f t="shared" si="1"/>
        <v>0</v>
      </c>
      <c r="K101" s="11">
        <f>SUM(K13+K16+K19+K22+K25+K28+K31+K41+K44+K47+K53+K56+K62+K65+K68+K71+K74+K77+K80+K83+K86+K92+K95+K98+K50)</f>
        <v>0</v>
      </c>
      <c r="L101" s="173">
        <v>840000</v>
      </c>
      <c r="M101" s="174"/>
      <c r="N101" s="11">
        <f>SUM(N13+N16+N19+N22+N25+N28+N31+N34+N35+N38+N41+N44+N47+N53+N56+N59+N62+N65+N68+N71+N74+N77+N80+N83+N86+N89+N92+N95+N98+N50)</f>
        <v>2190528</v>
      </c>
      <c r="O101" s="10" t="s">
        <v>55</v>
      </c>
    </row>
    <row r="102" spans="1:15" ht="12.75" customHeight="1">
      <c r="A102" s="64"/>
      <c r="B102" s="64"/>
      <c r="C102" s="64"/>
      <c r="D102" s="64"/>
      <c r="E102" s="54"/>
      <c r="F102" s="64"/>
      <c r="G102" s="53"/>
      <c r="H102" s="53"/>
      <c r="I102" s="53"/>
      <c r="J102" s="64"/>
      <c r="K102" s="64"/>
      <c r="L102" s="175"/>
      <c r="M102" s="175"/>
      <c r="N102" s="64"/>
      <c r="O102" s="64"/>
    </row>
    <row r="103" spans="1:15" ht="12.75" customHeight="1">
      <c r="A103" s="170"/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</row>
    <row r="104" spans="1:15" ht="12.75" customHeight="1">
      <c r="A104" s="182" t="s">
        <v>95</v>
      </c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</row>
    <row r="105" spans="1:15" ht="12.75" customHeight="1">
      <c r="A105" s="170" t="s">
        <v>94</v>
      </c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</row>
    <row r="106" spans="1:15" ht="12.75" customHeight="1">
      <c r="A106" s="170" t="s">
        <v>54</v>
      </c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</row>
    <row r="107" spans="1:15" ht="7.5" customHeight="1">
      <c r="A107" s="170" t="s">
        <v>53</v>
      </c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</row>
    <row r="108" spans="1:15" ht="21" customHeight="1">
      <c r="A108" s="170" t="s">
        <v>93</v>
      </c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</row>
    <row r="109" spans="1:15" ht="12.75">
      <c r="A109" s="170" t="s">
        <v>52</v>
      </c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</row>
    <row r="110" spans="1:15" ht="12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</row>
  </sheetData>
  <sheetProtection/>
  <mergeCells count="114">
    <mergeCell ref="L32:M32"/>
    <mergeCell ref="L33:M33"/>
    <mergeCell ref="L34:M34"/>
    <mergeCell ref="L35:M35"/>
    <mergeCell ref="L38:M38"/>
    <mergeCell ref="A2:M2"/>
    <mergeCell ref="A4:A9"/>
    <mergeCell ref="D4:D9"/>
    <mergeCell ref="F5:F9"/>
    <mergeCell ref="F4:N4"/>
    <mergeCell ref="E4:E9"/>
    <mergeCell ref="H6:H9"/>
    <mergeCell ref="G5:N5"/>
    <mergeCell ref="L6:M9"/>
    <mergeCell ref="C4:C9"/>
    <mergeCell ref="J1:O1"/>
    <mergeCell ref="M3:O3"/>
    <mergeCell ref="I6:I9"/>
    <mergeCell ref="J6:J9"/>
    <mergeCell ref="L26:M26"/>
    <mergeCell ref="A100:C100"/>
    <mergeCell ref="O4:O9"/>
    <mergeCell ref="N6:N9"/>
    <mergeCell ref="K7:K9"/>
    <mergeCell ref="L10:M10"/>
    <mergeCell ref="L36:M36"/>
    <mergeCell ref="L37:M37"/>
    <mergeCell ref="B4:B9"/>
    <mergeCell ref="G6:G9"/>
    <mergeCell ref="L29:M29"/>
    <mergeCell ref="L11:M11"/>
    <mergeCell ref="L12:M12"/>
    <mergeCell ref="L47:M47"/>
    <mergeCell ref="L13:M13"/>
    <mergeCell ref="L28:M28"/>
    <mergeCell ref="L23:M23"/>
    <mergeCell ref="L24:M24"/>
    <mergeCell ref="L25:M25"/>
    <mergeCell ref="L27:M27"/>
    <mergeCell ref="L44:M44"/>
    <mergeCell ref="L39:M39"/>
    <mergeCell ref="L40:M40"/>
    <mergeCell ref="L41:M41"/>
    <mergeCell ref="L42:M42"/>
    <mergeCell ref="L43:M43"/>
    <mergeCell ref="L97:M97"/>
    <mergeCell ref="L81:M81"/>
    <mergeCell ref="L82:M82"/>
    <mergeCell ref="L83:M83"/>
    <mergeCell ref="L90:M90"/>
    <mergeCell ref="L91:M91"/>
    <mergeCell ref="L84:M84"/>
    <mergeCell ref="L85:M85"/>
    <mergeCell ref="L86:M86"/>
    <mergeCell ref="L87:M87"/>
    <mergeCell ref="A109:O109"/>
    <mergeCell ref="A103:O103"/>
    <mergeCell ref="A104:O104"/>
    <mergeCell ref="A105:O105"/>
    <mergeCell ref="A106:O106"/>
    <mergeCell ref="L92:M92"/>
    <mergeCell ref="L93:M93"/>
    <mergeCell ref="L94:M94"/>
    <mergeCell ref="L95:M95"/>
    <mergeCell ref="L96:M96"/>
    <mergeCell ref="A107:O107"/>
    <mergeCell ref="A108:O108"/>
    <mergeCell ref="L98:M98"/>
    <mergeCell ref="L99:M99"/>
    <mergeCell ref="L100:M100"/>
    <mergeCell ref="L101:M101"/>
    <mergeCell ref="L102:M102"/>
    <mergeCell ref="A101:C101"/>
    <mergeCell ref="A99:D99"/>
    <mergeCell ref="L14:M14"/>
    <mergeCell ref="L15:M15"/>
    <mergeCell ref="L16:M16"/>
    <mergeCell ref="L20:M20"/>
    <mergeCell ref="L21:M21"/>
    <mergeCell ref="L22:M22"/>
    <mergeCell ref="L19:M19"/>
    <mergeCell ref="L17:M17"/>
    <mergeCell ref="L18:M18"/>
    <mergeCell ref="L45:M45"/>
    <mergeCell ref="L48:M48"/>
    <mergeCell ref="L56:M56"/>
    <mergeCell ref="L54:M54"/>
    <mergeCell ref="L55:M55"/>
    <mergeCell ref="L53:M53"/>
    <mergeCell ref="L52:M52"/>
    <mergeCell ref="L49:M49"/>
    <mergeCell ref="L51:M51"/>
    <mergeCell ref="L57:M57"/>
    <mergeCell ref="L58:M58"/>
    <mergeCell ref="L69:M69"/>
    <mergeCell ref="L70:M70"/>
    <mergeCell ref="L63:M63"/>
    <mergeCell ref="L59:M59"/>
    <mergeCell ref="L66:M66"/>
    <mergeCell ref="L67:M67"/>
    <mergeCell ref="L68:M68"/>
    <mergeCell ref="L75:M75"/>
    <mergeCell ref="L76:M76"/>
    <mergeCell ref="L74:M74"/>
    <mergeCell ref="L60:M60"/>
    <mergeCell ref="L71:M71"/>
    <mergeCell ref="L72:M72"/>
    <mergeCell ref="L73:M73"/>
    <mergeCell ref="L77:M77"/>
    <mergeCell ref="L88:M88"/>
    <mergeCell ref="L89:M89"/>
    <mergeCell ref="L78:M78"/>
    <mergeCell ref="L79:M79"/>
    <mergeCell ref="L80:M80"/>
  </mergeCells>
  <printOptions/>
  <pageMargins left="0.7086614173228347" right="0.7086614173228347" top="0.7480314960629921" bottom="0.7480314960629921" header="0.31496062992125984" footer="0.31496062992125984"/>
  <pageSetup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67"/>
  <sheetViews>
    <sheetView view="pageLayout" workbookViewId="0" topLeftCell="A1">
      <selection activeCell="R10" sqref="R10"/>
    </sheetView>
  </sheetViews>
  <sheetFormatPr defaultColWidth="9.33203125" defaultRowHeight="12.75"/>
  <cols>
    <col min="1" max="1" width="4.83203125" style="6" customWidth="1"/>
    <col min="2" max="2" width="6.5" style="6" customWidth="1"/>
    <col min="3" max="3" width="7.5" style="6" customWidth="1"/>
    <col min="4" max="4" width="20.83203125" style="6" customWidth="1"/>
    <col min="5" max="5" width="12" style="6" customWidth="1"/>
    <col min="6" max="6" width="12.83203125" style="6" customWidth="1"/>
    <col min="7" max="7" width="11" style="6" customWidth="1"/>
    <col min="8" max="8" width="8.83203125" style="6" customWidth="1"/>
    <col min="9" max="9" width="7" style="6" customWidth="1"/>
    <col min="10" max="10" width="11.5" style="6" customWidth="1"/>
    <col min="11" max="11" width="9.66015625" style="6" customWidth="1"/>
    <col min="12" max="12" width="9.83203125" style="6" customWidth="1"/>
    <col min="13" max="16384" width="9.33203125" style="6" customWidth="1"/>
  </cols>
  <sheetData>
    <row r="1" spans="1:11" ht="18">
      <c r="A1" s="206" t="s">
        <v>229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2" ht="18">
      <c r="A2" s="76"/>
      <c r="B2" s="76"/>
      <c r="C2" s="76"/>
      <c r="D2" s="76"/>
      <c r="E2" s="76"/>
      <c r="F2" s="76"/>
      <c r="G2" s="76"/>
      <c r="H2" s="76"/>
      <c r="I2" s="76"/>
      <c r="J2" s="76"/>
      <c r="K2" s="207" t="s">
        <v>0</v>
      </c>
      <c r="L2" s="207"/>
    </row>
    <row r="3" spans="1:12" ht="10.5" customHeight="1">
      <c r="A3" s="205" t="s">
        <v>90</v>
      </c>
      <c r="B3" s="205" t="s">
        <v>1</v>
      </c>
      <c r="C3" s="205" t="s">
        <v>89</v>
      </c>
      <c r="D3" s="199" t="s">
        <v>177</v>
      </c>
      <c r="E3" s="199" t="s">
        <v>88</v>
      </c>
      <c r="F3" s="199"/>
      <c r="G3" s="199"/>
      <c r="H3" s="199"/>
      <c r="I3" s="199"/>
      <c r="J3" s="199"/>
      <c r="K3" s="199"/>
      <c r="L3" s="199" t="s">
        <v>87</v>
      </c>
    </row>
    <row r="4" spans="1:12" s="40" customFormat="1" ht="19.5" customHeight="1">
      <c r="A4" s="205"/>
      <c r="B4" s="205"/>
      <c r="C4" s="205"/>
      <c r="D4" s="199"/>
      <c r="E4" s="199" t="s">
        <v>228</v>
      </c>
      <c r="F4" s="199" t="s">
        <v>86</v>
      </c>
      <c r="G4" s="199"/>
      <c r="H4" s="199"/>
      <c r="I4" s="199"/>
      <c r="J4" s="199"/>
      <c r="K4" s="199"/>
      <c r="L4" s="199"/>
    </row>
    <row r="5" spans="1:12" s="40" customFormat="1" ht="19.5" customHeight="1">
      <c r="A5" s="205"/>
      <c r="B5" s="205"/>
      <c r="C5" s="205"/>
      <c r="D5" s="199"/>
      <c r="E5" s="199"/>
      <c r="F5" s="200" t="s">
        <v>85</v>
      </c>
      <c r="G5" s="187" t="s">
        <v>176</v>
      </c>
      <c r="H5" s="203" t="s">
        <v>84</v>
      </c>
      <c r="I5" s="118" t="s">
        <v>21</v>
      </c>
      <c r="J5" s="200" t="s">
        <v>175</v>
      </c>
      <c r="K5" s="203" t="s">
        <v>83</v>
      </c>
      <c r="L5" s="199"/>
    </row>
    <row r="6" spans="1:12" s="40" customFormat="1" ht="19.5" customHeight="1">
      <c r="A6" s="205"/>
      <c r="B6" s="205"/>
      <c r="C6" s="205"/>
      <c r="D6" s="199"/>
      <c r="E6" s="199"/>
      <c r="F6" s="201"/>
      <c r="G6" s="188"/>
      <c r="H6" s="201"/>
      <c r="I6" s="204" t="s">
        <v>82</v>
      </c>
      <c r="J6" s="201"/>
      <c r="K6" s="201"/>
      <c r="L6" s="199"/>
    </row>
    <row r="7" spans="1:12" s="40" customFormat="1" ht="29.25" customHeight="1">
      <c r="A7" s="205"/>
      <c r="B7" s="205"/>
      <c r="C7" s="205"/>
      <c r="D7" s="199"/>
      <c r="E7" s="199"/>
      <c r="F7" s="201"/>
      <c r="G7" s="188"/>
      <c r="H7" s="201"/>
      <c r="I7" s="204"/>
      <c r="J7" s="201"/>
      <c r="K7" s="201"/>
      <c r="L7" s="199"/>
    </row>
    <row r="8" spans="1:12" s="40" customFormat="1" ht="29.25" customHeight="1">
      <c r="A8" s="205"/>
      <c r="B8" s="205"/>
      <c r="C8" s="205"/>
      <c r="D8" s="199"/>
      <c r="E8" s="199"/>
      <c r="F8" s="202"/>
      <c r="G8" s="189"/>
      <c r="H8" s="202"/>
      <c r="I8" s="204"/>
      <c r="J8" s="202"/>
      <c r="K8" s="202"/>
      <c r="L8" s="199"/>
    </row>
    <row r="9" spans="1:12" s="40" customFormat="1" ht="15.75" customHeight="1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49">
        <v>10</v>
      </c>
      <c r="K9" s="49">
        <v>11</v>
      </c>
      <c r="L9" s="49">
        <v>12</v>
      </c>
    </row>
    <row r="10" spans="1:12" ht="71.25" customHeight="1">
      <c r="A10" s="7" t="s">
        <v>81</v>
      </c>
      <c r="B10" s="107" t="s">
        <v>385</v>
      </c>
      <c r="C10" s="107" t="s">
        <v>319</v>
      </c>
      <c r="D10" s="75" t="s">
        <v>320</v>
      </c>
      <c r="E10" s="114">
        <v>30000</v>
      </c>
      <c r="F10" s="48">
        <v>30000</v>
      </c>
      <c r="G10" s="114">
        <v>0</v>
      </c>
      <c r="H10" s="48">
        <v>0</v>
      </c>
      <c r="I10" s="48">
        <v>0</v>
      </c>
      <c r="J10" s="47" t="s">
        <v>171</v>
      </c>
      <c r="K10" s="46">
        <v>0</v>
      </c>
      <c r="L10" s="45" t="s">
        <v>56</v>
      </c>
    </row>
    <row r="11" spans="1:12" ht="53.25" customHeight="1">
      <c r="A11" s="7" t="s">
        <v>80</v>
      </c>
      <c r="B11" s="7">
        <v>600</v>
      </c>
      <c r="C11" s="7">
        <v>60014</v>
      </c>
      <c r="D11" s="47" t="s">
        <v>227</v>
      </c>
      <c r="E11" s="114">
        <v>100000</v>
      </c>
      <c r="F11" s="48">
        <v>100000</v>
      </c>
      <c r="G11" s="114">
        <v>0</v>
      </c>
      <c r="H11" s="48">
        <v>0</v>
      </c>
      <c r="I11" s="48">
        <v>0</v>
      </c>
      <c r="J11" s="47" t="s">
        <v>171</v>
      </c>
      <c r="K11" s="46">
        <v>0</v>
      </c>
      <c r="L11" s="45" t="s">
        <v>174</v>
      </c>
    </row>
    <row r="12" spans="1:12" ht="51" customHeight="1">
      <c r="A12" s="7" t="s">
        <v>79</v>
      </c>
      <c r="B12" s="7">
        <v>600</v>
      </c>
      <c r="C12" s="7">
        <v>60014</v>
      </c>
      <c r="D12" s="47" t="s">
        <v>226</v>
      </c>
      <c r="E12" s="114">
        <v>250000</v>
      </c>
      <c r="F12" s="48">
        <v>250000</v>
      </c>
      <c r="G12" s="114">
        <v>0</v>
      </c>
      <c r="H12" s="48">
        <v>0</v>
      </c>
      <c r="I12" s="48">
        <v>0</v>
      </c>
      <c r="J12" s="47" t="s">
        <v>171</v>
      </c>
      <c r="K12" s="46">
        <v>0</v>
      </c>
      <c r="L12" s="45" t="s">
        <v>174</v>
      </c>
    </row>
    <row r="13" spans="1:12" ht="80.25" customHeight="1">
      <c r="A13" s="7" t="s">
        <v>78</v>
      </c>
      <c r="B13" s="7">
        <v>600</v>
      </c>
      <c r="C13" s="7">
        <v>60014</v>
      </c>
      <c r="D13" s="75" t="s">
        <v>225</v>
      </c>
      <c r="E13" s="114">
        <v>3365377</v>
      </c>
      <c r="F13" s="48">
        <v>2065950</v>
      </c>
      <c r="G13" s="114">
        <v>257308</v>
      </c>
      <c r="H13" s="48">
        <v>0</v>
      </c>
      <c r="I13" s="48">
        <v>0</v>
      </c>
      <c r="J13" s="47" t="s">
        <v>294</v>
      </c>
      <c r="K13" s="46">
        <v>0</v>
      </c>
      <c r="L13" s="45" t="s">
        <v>174</v>
      </c>
    </row>
    <row r="14" spans="1:12" ht="105" customHeight="1">
      <c r="A14" s="7" t="s">
        <v>77</v>
      </c>
      <c r="B14" s="7">
        <v>600</v>
      </c>
      <c r="C14" s="7">
        <v>60014</v>
      </c>
      <c r="D14" s="75" t="s">
        <v>224</v>
      </c>
      <c r="E14" s="114">
        <v>1531003.7</v>
      </c>
      <c r="F14" s="48">
        <v>523615</v>
      </c>
      <c r="G14" s="114">
        <v>287825.7</v>
      </c>
      <c r="H14" s="48">
        <v>0</v>
      </c>
      <c r="I14" s="48">
        <v>0</v>
      </c>
      <c r="J14" s="47" t="s">
        <v>295</v>
      </c>
      <c r="K14" s="46">
        <v>0</v>
      </c>
      <c r="L14" s="45" t="s">
        <v>174</v>
      </c>
    </row>
    <row r="15" spans="1:12" ht="87" customHeight="1">
      <c r="A15" s="7" t="s">
        <v>76</v>
      </c>
      <c r="B15" s="7">
        <v>600</v>
      </c>
      <c r="C15" s="7">
        <v>60014</v>
      </c>
      <c r="D15" s="47" t="s">
        <v>223</v>
      </c>
      <c r="E15" s="114">
        <v>549793</v>
      </c>
      <c r="F15" s="48">
        <v>549793</v>
      </c>
      <c r="G15" s="114">
        <v>0</v>
      </c>
      <c r="H15" s="48">
        <v>0</v>
      </c>
      <c r="I15" s="48">
        <v>0</v>
      </c>
      <c r="J15" s="47" t="s">
        <v>210</v>
      </c>
      <c r="K15" s="46">
        <v>0</v>
      </c>
      <c r="L15" s="45" t="s">
        <v>174</v>
      </c>
    </row>
    <row r="16" spans="1:12" ht="96" customHeight="1">
      <c r="A16" s="7" t="s">
        <v>75</v>
      </c>
      <c r="B16" s="7">
        <v>600</v>
      </c>
      <c r="C16" s="7">
        <v>60014</v>
      </c>
      <c r="D16" s="47" t="s">
        <v>222</v>
      </c>
      <c r="E16" s="114">
        <v>234907</v>
      </c>
      <c r="F16" s="48">
        <v>234907</v>
      </c>
      <c r="G16" s="114">
        <v>0</v>
      </c>
      <c r="H16" s="48">
        <v>0</v>
      </c>
      <c r="I16" s="48">
        <v>0</v>
      </c>
      <c r="J16" s="47" t="s">
        <v>171</v>
      </c>
      <c r="K16" s="46">
        <v>0</v>
      </c>
      <c r="L16" s="45" t="s">
        <v>174</v>
      </c>
    </row>
    <row r="17" spans="1:12" ht="96" customHeight="1">
      <c r="A17" s="7" t="s">
        <v>74</v>
      </c>
      <c r="B17" s="7">
        <v>600</v>
      </c>
      <c r="C17" s="7">
        <v>60014</v>
      </c>
      <c r="D17" s="47" t="s">
        <v>221</v>
      </c>
      <c r="E17" s="114">
        <v>53384</v>
      </c>
      <c r="F17" s="48">
        <v>53384</v>
      </c>
      <c r="G17" s="114">
        <v>0</v>
      </c>
      <c r="H17" s="48">
        <v>0</v>
      </c>
      <c r="I17" s="48">
        <v>0</v>
      </c>
      <c r="J17" s="47" t="s">
        <v>171</v>
      </c>
      <c r="K17" s="46">
        <v>0</v>
      </c>
      <c r="L17" s="45" t="s">
        <v>174</v>
      </c>
    </row>
    <row r="18" spans="1:12" ht="63" customHeight="1">
      <c r="A18" s="7" t="s">
        <v>73</v>
      </c>
      <c r="B18" s="7">
        <v>600</v>
      </c>
      <c r="C18" s="7">
        <v>60014</v>
      </c>
      <c r="D18" s="47" t="s">
        <v>236</v>
      </c>
      <c r="E18" s="114">
        <v>70000</v>
      </c>
      <c r="F18" s="48">
        <v>70000</v>
      </c>
      <c r="G18" s="114">
        <v>0</v>
      </c>
      <c r="H18" s="48">
        <v>0</v>
      </c>
      <c r="I18" s="48">
        <v>0</v>
      </c>
      <c r="J18" s="47" t="s">
        <v>171</v>
      </c>
      <c r="K18" s="46">
        <v>0</v>
      </c>
      <c r="L18" s="45" t="s">
        <v>174</v>
      </c>
    </row>
    <row r="19" spans="1:12" ht="73.5" customHeight="1">
      <c r="A19" s="7" t="s">
        <v>72</v>
      </c>
      <c r="B19" s="7">
        <v>600</v>
      </c>
      <c r="C19" s="7">
        <v>60014</v>
      </c>
      <c r="D19" s="106" t="s">
        <v>261</v>
      </c>
      <c r="E19" s="114">
        <v>12000</v>
      </c>
      <c r="F19" s="48">
        <v>12000</v>
      </c>
      <c r="G19" s="114">
        <v>0</v>
      </c>
      <c r="H19" s="48">
        <v>0</v>
      </c>
      <c r="I19" s="48">
        <v>0</v>
      </c>
      <c r="J19" s="47" t="s">
        <v>171</v>
      </c>
      <c r="K19" s="46">
        <v>0</v>
      </c>
      <c r="L19" s="45" t="s">
        <v>174</v>
      </c>
    </row>
    <row r="20" spans="1:12" ht="63" customHeight="1">
      <c r="A20" s="7" t="s">
        <v>71</v>
      </c>
      <c r="B20" s="7">
        <v>600</v>
      </c>
      <c r="C20" s="7">
        <v>60014</v>
      </c>
      <c r="D20" s="106" t="s">
        <v>262</v>
      </c>
      <c r="E20" s="114">
        <v>12000</v>
      </c>
      <c r="F20" s="48">
        <v>12000</v>
      </c>
      <c r="G20" s="114">
        <v>0</v>
      </c>
      <c r="H20" s="48">
        <v>0</v>
      </c>
      <c r="I20" s="48">
        <v>0</v>
      </c>
      <c r="J20" s="47" t="s">
        <v>171</v>
      </c>
      <c r="K20" s="46">
        <v>0</v>
      </c>
      <c r="L20" s="45" t="s">
        <v>174</v>
      </c>
    </row>
    <row r="21" spans="1:12" ht="63" customHeight="1">
      <c r="A21" s="7" t="s">
        <v>70</v>
      </c>
      <c r="B21" s="7">
        <v>600</v>
      </c>
      <c r="C21" s="7">
        <v>60014</v>
      </c>
      <c r="D21" s="106" t="s">
        <v>263</v>
      </c>
      <c r="E21" s="114">
        <v>12000</v>
      </c>
      <c r="F21" s="48">
        <v>12000</v>
      </c>
      <c r="G21" s="114">
        <v>0</v>
      </c>
      <c r="H21" s="48">
        <v>0</v>
      </c>
      <c r="I21" s="48">
        <v>0</v>
      </c>
      <c r="J21" s="47" t="s">
        <v>171</v>
      </c>
      <c r="K21" s="46">
        <v>0</v>
      </c>
      <c r="L21" s="45" t="s">
        <v>174</v>
      </c>
    </row>
    <row r="22" spans="1:12" ht="63" customHeight="1">
      <c r="A22" s="7" t="s">
        <v>69</v>
      </c>
      <c r="B22" s="7">
        <v>600</v>
      </c>
      <c r="C22" s="7">
        <v>60014</v>
      </c>
      <c r="D22" s="106" t="s">
        <v>264</v>
      </c>
      <c r="E22" s="114">
        <v>12000</v>
      </c>
      <c r="F22" s="48">
        <v>12000</v>
      </c>
      <c r="G22" s="114">
        <v>0</v>
      </c>
      <c r="H22" s="48">
        <v>0</v>
      </c>
      <c r="I22" s="48">
        <v>0</v>
      </c>
      <c r="J22" s="47" t="s">
        <v>171</v>
      </c>
      <c r="K22" s="46">
        <v>0</v>
      </c>
      <c r="L22" s="45" t="s">
        <v>174</v>
      </c>
    </row>
    <row r="23" spans="1:12" ht="63" customHeight="1">
      <c r="A23" s="7" t="s">
        <v>68</v>
      </c>
      <c r="B23" s="7">
        <v>600</v>
      </c>
      <c r="C23" s="7">
        <v>60014</v>
      </c>
      <c r="D23" s="106" t="s">
        <v>265</v>
      </c>
      <c r="E23" s="114">
        <v>12000</v>
      </c>
      <c r="F23" s="48">
        <v>12000</v>
      </c>
      <c r="G23" s="114">
        <v>0</v>
      </c>
      <c r="H23" s="48">
        <v>0</v>
      </c>
      <c r="I23" s="48">
        <v>0</v>
      </c>
      <c r="J23" s="47" t="s">
        <v>171</v>
      </c>
      <c r="K23" s="46">
        <v>0</v>
      </c>
      <c r="L23" s="45" t="s">
        <v>174</v>
      </c>
    </row>
    <row r="24" spans="1:12" ht="63" customHeight="1">
      <c r="A24" s="7" t="s">
        <v>67</v>
      </c>
      <c r="B24" s="7">
        <v>600</v>
      </c>
      <c r="C24" s="7">
        <v>60014</v>
      </c>
      <c r="D24" s="106" t="s">
        <v>266</v>
      </c>
      <c r="E24" s="114">
        <v>12000</v>
      </c>
      <c r="F24" s="48">
        <v>12000</v>
      </c>
      <c r="G24" s="114">
        <v>0</v>
      </c>
      <c r="H24" s="48">
        <v>0</v>
      </c>
      <c r="I24" s="48">
        <v>0</v>
      </c>
      <c r="J24" s="47" t="s">
        <v>171</v>
      </c>
      <c r="K24" s="46">
        <v>0</v>
      </c>
      <c r="L24" s="45" t="s">
        <v>174</v>
      </c>
    </row>
    <row r="25" spans="1:12" ht="63" customHeight="1">
      <c r="A25" s="7" t="s">
        <v>66</v>
      </c>
      <c r="B25" s="7">
        <v>600</v>
      </c>
      <c r="C25" s="7">
        <v>60014</v>
      </c>
      <c r="D25" s="106" t="s">
        <v>267</v>
      </c>
      <c r="E25" s="114">
        <v>12000</v>
      </c>
      <c r="F25" s="48">
        <v>12000</v>
      </c>
      <c r="G25" s="114">
        <v>0</v>
      </c>
      <c r="H25" s="48">
        <v>0</v>
      </c>
      <c r="I25" s="48">
        <v>0</v>
      </c>
      <c r="J25" s="47" t="s">
        <v>171</v>
      </c>
      <c r="K25" s="46">
        <v>0</v>
      </c>
      <c r="L25" s="45" t="s">
        <v>174</v>
      </c>
    </row>
    <row r="26" spans="1:12" ht="63" customHeight="1">
      <c r="A26" s="7" t="s">
        <v>65</v>
      </c>
      <c r="B26" s="7">
        <v>600</v>
      </c>
      <c r="C26" s="7">
        <v>60014</v>
      </c>
      <c r="D26" s="106" t="s">
        <v>268</v>
      </c>
      <c r="E26" s="114">
        <v>12000</v>
      </c>
      <c r="F26" s="48">
        <v>12000</v>
      </c>
      <c r="G26" s="114">
        <v>0</v>
      </c>
      <c r="H26" s="48">
        <v>0</v>
      </c>
      <c r="I26" s="48">
        <v>0</v>
      </c>
      <c r="J26" s="47" t="s">
        <v>171</v>
      </c>
      <c r="K26" s="46">
        <v>0</v>
      </c>
      <c r="L26" s="45" t="s">
        <v>174</v>
      </c>
    </row>
    <row r="27" spans="1:12" ht="69.75" customHeight="1">
      <c r="A27" s="7" t="s">
        <v>64</v>
      </c>
      <c r="B27" s="7">
        <v>600</v>
      </c>
      <c r="C27" s="7">
        <v>60014</v>
      </c>
      <c r="D27" s="106" t="s">
        <v>269</v>
      </c>
      <c r="E27" s="114">
        <v>12000</v>
      </c>
      <c r="F27" s="48">
        <v>12000</v>
      </c>
      <c r="G27" s="114">
        <v>0</v>
      </c>
      <c r="H27" s="48">
        <v>0</v>
      </c>
      <c r="I27" s="48">
        <v>0</v>
      </c>
      <c r="J27" s="47" t="s">
        <v>171</v>
      </c>
      <c r="K27" s="46">
        <v>0</v>
      </c>
      <c r="L27" s="45" t="s">
        <v>174</v>
      </c>
    </row>
    <row r="28" spans="1:12" ht="72.75" customHeight="1">
      <c r="A28" s="7" t="s">
        <v>63</v>
      </c>
      <c r="B28" s="7">
        <v>600</v>
      </c>
      <c r="C28" s="7">
        <v>60014</v>
      </c>
      <c r="D28" s="106" t="s">
        <v>270</v>
      </c>
      <c r="E28" s="114">
        <v>12000</v>
      </c>
      <c r="F28" s="48">
        <v>12000</v>
      </c>
      <c r="G28" s="114">
        <v>0</v>
      </c>
      <c r="H28" s="48">
        <v>0</v>
      </c>
      <c r="I28" s="48">
        <v>0</v>
      </c>
      <c r="J28" s="47" t="s">
        <v>171</v>
      </c>
      <c r="K28" s="46">
        <v>0</v>
      </c>
      <c r="L28" s="45" t="s">
        <v>174</v>
      </c>
    </row>
    <row r="29" spans="1:12" ht="66.75" customHeight="1">
      <c r="A29" s="7" t="s">
        <v>62</v>
      </c>
      <c r="B29" s="7">
        <v>600</v>
      </c>
      <c r="C29" s="7">
        <v>60014</v>
      </c>
      <c r="D29" s="105" t="s">
        <v>272</v>
      </c>
      <c r="E29" s="114">
        <v>12000</v>
      </c>
      <c r="F29" s="48">
        <v>12000</v>
      </c>
      <c r="G29" s="114">
        <v>0</v>
      </c>
      <c r="H29" s="48">
        <v>0</v>
      </c>
      <c r="I29" s="48">
        <v>0</v>
      </c>
      <c r="J29" s="47" t="s">
        <v>171</v>
      </c>
      <c r="K29" s="46">
        <v>0</v>
      </c>
      <c r="L29" s="45" t="s">
        <v>174</v>
      </c>
    </row>
    <row r="30" spans="1:12" ht="72.75" customHeight="1">
      <c r="A30" s="7" t="s">
        <v>61</v>
      </c>
      <c r="B30" s="7">
        <v>600</v>
      </c>
      <c r="C30" s="7">
        <v>60014</v>
      </c>
      <c r="D30" s="105" t="s">
        <v>273</v>
      </c>
      <c r="E30" s="114">
        <v>12000</v>
      </c>
      <c r="F30" s="48">
        <v>12000</v>
      </c>
      <c r="G30" s="114">
        <v>0</v>
      </c>
      <c r="H30" s="48">
        <v>0</v>
      </c>
      <c r="I30" s="48">
        <v>0</v>
      </c>
      <c r="J30" s="47" t="s">
        <v>171</v>
      </c>
      <c r="K30" s="46">
        <v>0</v>
      </c>
      <c r="L30" s="45" t="s">
        <v>174</v>
      </c>
    </row>
    <row r="31" spans="1:12" ht="84.75" customHeight="1">
      <c r="A31" s="7" t="s">
        <v>60</v>
      </c>
      <c r="B31" s="7">
        <v>600</v>
      </c>
      <c r="C31" s="7">
        <v>60014</v>
      </c>
      <c r="D31" s="105" t="s">
        <v>342</v>
      </c>
      <c r="E31" s="114">
        <v>70000</v>
      </c>
      <c r="F31" s="48">
        <v>70000</v>
      </c>
      <c r="G31" s="114">
        <v>0</v>
      </c>
      <c r="H31" s="48">
        <v>0</v>
      </c>
      <c r="I31" s="48">
        <v>0</v>
      </c>
      <c r="J31" s="47" t="s">
        <v>171</v>
      </c>
      <c r="K31" s="46">
        <v>0</v>
      </c>
      <c r="L31" s="45" t="s">
        <v>174</v>
      </c>
    </row>
    <row r="32" spans="1:12" ht="60.75" customHeight="1">
      <c r="A32" s="7" t="s">
        <v>59</v>
      </c>
      <c r="B32" s="7">
        <v>700</v>
      </c>
      <c r="C32" s="7">
        <v>70005</v>
      </c>
      <c r="D32" s="47" t="s">
        <v>296</v>
      </c>
      <c r="E32" s="114">
        <v>3600</v>
      </c>
      <c r="F32" s="48">
        <v>3600</v>
      </c>
      <c r="G32" s="114">
        <v>0</v>
      </c>
      <c r="H32" s="48">
        <v>0</v>
      </c>
      <c r="I32" s="48">
        <v>0</v>
      </c>
      <c r="J32" s="47" t="s">
        <v>57</v>
      </c>
      <c r="K32" s="46">
        <v>0</v>
      </c>
      <c r="L32" s="45" t="s">
        <v>56</v>
      </c>
    </row>
    <row r="33" spans="1:12" ht="60.75" customHeight="1">
      <c r="A33" s="7" t="s">
        <v>58</v>
      </c>
      <c r="B33" s="7">
        <v>700</v>
      </c>
      <c r="C33" s="7">
        <v>70005</v>
      </c>
      <c r="D33" s="47" t="s">
        <v>344</v>
      </c>
      <c r="E33" s="114">
        <v>5100</v>
      </c>
      <c r="F33" s="48">
        <v>5100</v>
      </c>
      <c r="G33" s="114">
        <v>0</v>
      </c>
      <c r="H33" s="48">
        <v>0</v>
      </c>
      <c r="I33" s="48">
        <v>0</v>
      </c>
      <c r="J33" s="47" t="s">
        <v>57</v>
      </c>
      <c r="K33" s="46">
        <v>0</v>
      </c>
      <c r="L33" s="45" t="s">
        <v>56</v>
      </c>
    </row>
    <row r="34" spans="1:12" ht="53.25" customHeight="1">
      <c r="A34" s="7" t="s">
        <v>91</v>
      </c>
      <c r="B34" s="7">
        <v>710</v>
      </c>
      <c r="C34" s="7">
        <v>71012</v>
      </c>
      <c r="D34" s="47" t="s">
        <v>220</v>
      </c>
      <c r="E34" s="114">
        <v>50000</v>
      </c>
      <c r="F34" s="48">
        <v>50000</v>
      </c>
      <c r="G34" s="114">
        <v>0</v>
      </c>
      <c r="H34" s="48">
        <v>0</v>
      </c>
      <c r="I34" s="48">
        <v>0</v>
      </c>
      <c r="J34" s="47" t="s">
        <v>57</v>
      </c>
      <c r="K34" s="46">
        <v>0</v>
      </c>
      <c r="L34" s="45" t="s">
        <v>56</v>
      </c>
    </row>
    <row r="35" spans="1:12" ht="52.5" customHeight="1">
      <c r="A35" s="7" t="s">
        <v>254</v>
      </c>
      <c r="B35" s="7">
        <v>750</v>
      </c>
      <c r="C35" s="7">
        <v>75020</v>
      </c>
      <c r="D35" s="47" t="s">
        <v>219</v>
      </c>
      <c r="E35" s="114">
        <f>F35</f>
        <v>30000</v>
      </c>
      <c r="F35" s="48">
        <v>30000</v>
      </c>
      <c r="G35" s="114">
        <v>0</v>
      </c>
      <c r="H35" s="48">
        <v>0</v>
      </c>
      <c r="I35" s="48">
        <v>0</v>
      </c>
      <c r="J35" s="47" t="s">
        <v>57</v>
      </c>
      <c r="K35" s="46">
        <v>0</v>
      </c>
      <c r="L35" s="45" t="s">
        <v>56</v>
      </c>
    </row>
    <row r="36" spans="1:12" ht="52.5" customHeight="1">
      <c r="A36" s="7" t="s">
        <v>255</v>
      </c>
      <c r="B36" s="7">
        <v>801</v>
      </c>
      <c r="C36" s="7">
        <v>80115</v>
      </c>
      <c r="D36" s="47" t="s">
        <v>322</v>
      </c>
      <c r="E36" s="114">
        <f>F36</f>
        <v>39360</v>
      </c>
      <c r="F36" s="48">
        <v>39360</v>
      </c>
      <c r="G36" s="114">
        <v>0</v>
      </c>
      <c r="H36" s="48">
        <v>0</v>
      </c>
      <c r="I36" s="48">
        <v>0</v>
      </c>
      <c r="J36" s="47" t="s">
        <v>57</v>
      </c>
      <c r="K36" s="46">
        <v>0</v>
      </c>
      <c r="L36" s="45" t="s">
        <v>300</v>
      </c>
    </row>
    <row r="37" spans="1:12" ht="69" customHeight="1">
      <c r="A37" s="7" t="s">
        <v>256</v>
      </c>
      <c r="B37" s="7">
        <v>801</v>
      </c>
      <c r="C37" s="7">
        <v>80195</v>
      </c>
      <c r="D37" s="47" t="s">
        <v>218</v>
      </c>
      <c r="E37" s="114">
        <v>609136</v>
      </c>
      <c r="F37" s="48">
        <v>459136</v>
      </c>
      <c r="G37" s="114">
        <v>0</v>
      </c>
      <c r="H37" s="48">
        <v>0</v>
      </c>
      <c r="I37" s="48">
        <v>0</v>
      </c>
      <c r="J37" s="47" t="s">
        <v>315</v>
      </c>
      <c r="K37" s="46">
        <v>0</v>
      </c>
      <c r="L37" s="45" t="s">
        <v>217</v>
      </c>
    </row>
    <row r="38" spans="1:12" ht="39">
      <c r="A38" s="7" t="s">
        <v>257</v>
      </c>
      <c r="B38" s="7">
        <v>801</v>
      </c>
      <c r="C38" s="7">
        <v>80120</v>
      </c>
      <c r="D38" s="47" t="s">
        <v>216</v>
      </c>
      <c r="E38" s="114">
        <v>479581</v>
      </c>
      <c r="F38" s="48">
        <v>479581</v>
      </c>
      <c r="G38" s="114">
        <v>0</v>
      </c>
      <c r="H38" s="48">
        <v>0</v>
      </c>
      <c r="I38" s="48">
        <v>0</v>
      </c>
      <c r="J38" s="47" t="s">
        <v>57</v>
      </c>
      <c r="K38" s="46">
        <v>0</v>
      </c>
      <c r="L38" s="45" t="s">
        <v>56</v>
      </c>
    </row>
    <row r="39" spans="1:12" ht="40.5" customHeight="1">
      <c r="A39" s="7" t="s">
        <v>258</v>
      </c>
      <c r="B39" s="7">
        <v>801</v>
      </c>
      <c r="C39" s="7">
        <v>80120</v>
      </c>
      <c r="D39" s="47" t="s">
        <v>215</v>
      </c>
      <c r="E39" s="114">
        <v>203773</v>
      </c>
      <c r="F39" s="48">
        <v>93898</v>
      </c>
      <c r="G39" s="114">
        <v>0</v>
      </c>
      <c r="H39" s="48">
        <v>0</v>
      </c>
      <c r="I39" s="48">
        <v>0</v>
      </c>
      <c r="J39" s="47" t="s">
        <v>314</v>
      </c>
      <c r="K39" s="46">
        <v>0</v>
      </c>
      <c r="L39" s="45" t="s">
        <v>56</v>
      </c>
    </row>
    <row r="40" spans="1:14" ht="40.5" customHeight="1">
      <c r="A40" s="7" t="s">
        <v>259</v>
      </c>
      <c r="B40" s="7">
        <v>801</v>
      </c>
      <c r="C40" s="7">
        <v>80195</v>
      </c>
      <c r="D40" s="47" t="s">
        <v>321</v>
      </c>
      <c r="E40" s="114">
        <v>155000</v>
      </c>
      <c r="F40" s="48">
        <v>32550</v>
      </c>
      <c r="G40" s="114">
        <v>0</v>
      </c>
      <c r="H40" s="48">
        <v>0</v>
      </c>
      <c r="I40" s="48">
        <v>0</v>
      </c>
      <c r="J40" s="47" t="s">
        <v>499</v>
      </c>
      <c r="K40" s="46">
        <v>0</v>
      </c>
      <c r="L40" s="45" t="s">
        <v>56</v>
      </c>
      <c r="N40" s="6">
        <v>122450</v>
      </c>
    </row>
    <row r="41" spans="1:12" ht="40.5" customHeight="1">
      <c r="A41" s="7" t="s">
        <v>260</v>
      </c>
      <c r="B41" s="7">
        <v>801</v>
      </c>
      <c r="C41" s="7">
        <v>80195</v>
      </c>
      <c r="D41" s="47" t="s">
        <v>386</v>
      </c>
      <c r="E41" s="114">
        <v>33000</v>
      </c>
      <c r="F41" s="48">
        <v>33000</v>
      </c>
      <c r="G41" s="114"/>
      <c r="H41" s="48"/>
      <c r="I41" s="48"/>
      <c r="J41" s="47" t="s">
        <v>57</v>
      </c>
      <c r="K41" s="46"/>
      <c r="L41" s="45" t="s">
        <v>217</v>
      </c>
    </row>
    <row r="42" spans="1:12" ht="40.5" customHeight="1">
      <c r="A42" s="7"/>
      <c r="B42" s="7">
        <v>851</v>
      </c>
      <c r="C42" s="7">
        <v>85195</v>
      </c>
      <c r="D42" s="47" t="s">
        <v>489</v>
      </c>
      <c r="E42" s="114">
        <v>5000000</v>
      </c>
      <c r="F42" s="48">
        <v>5000000</v>
      </c>
      <c r="G42" s="114"/>
      <c r="H42" s="48"/>
      <c r="I42" s="48"/>
      <c r="J42" s="47" t="s">
        <v>57</v>
      </c>
      <c r="K42" s="46"/>
      <c r="L42" s="45" t="s">
        <v>56</v>
      </c>
    </row>
    <row r="43" spans="1:12" ht="39.75" customHeight="1">
      <c r="A43" s="7" t="s">
        <v>274</v>
      </c>
      <c r="B43" s="7">
        <v>852</v>
      </c>
      <c r="C43" s="7">
        <v>85202</v>
      </c>
      <c r="D43" s="47" t="s">
        <v>214</v>
      </c>
      <c r="E43" s="114">
        <v>35000</v>
      </c>
      <c r="F43" s="48">
        <v>35000</v>
      </c>
      <c r="G43" s="114">
        <v>0</v>
      </c>
      <c r="H43" s="48">
        <v>0</v>
      </c>
      <c r="I43" s="48">
        <v>0</v>
      </c>
      <c r="J43" s="47" t="s">
        <v>172</v>
      </c>
      <c r="K43" s="48">
        <v>0</v>
      </c>
      <c r="L43" s="45" t="s">
        <v>173</v>
      </c>
    </row>
    <row r="44" spans="1:12" ht="39.75" customHeight="1">
      <c r="A44" s="7" t="s">
        <v>275</v>
      </c>
      <c r="B44" s="7">
        <v>852</v>
      </c>
      <c r="C44" s="7">
        <v>85202</v>
      </c>
      <c r="D44" s="47" t="s">
        <v>343</v>
      </c>
      <c r="E44" s="114">
        <v>35000</v>
      </c>
      <c r="F44" s="48">
        <v>35000</v>
      </c>
      <c r="G44" s="114">
        <v>0</v>
      </c>
      <c r="H44" s="48">
        <v>0</v>
      </c>
      <c r="I44" s="48">
        <v>0</v>
      </c>
      <c r="J44" s="47" t="s">
        <v>172</v>
      </c>
      <c r="K44" s="48">
        <v>0</v>
      </c>
      <c r="L44" s="45" t="s">
        <v>173</v>
      </c>
    </row>
    <row r="45" spans="1:12" ht="39.75" customHeight="1">
      <c r="A45" s="7" t="s">
        <v>286</v>
      </c>
      <c r="B45" s="7">
        <v>852</v>
      </c>
      <c r="C45" s="7">
        <v>85202</v>
      </c>
      <c r="D45" s="47" t="s">
        <v>214</v>
      </c>
      <c r="E45" s="114">
        <v>151790</v>
      </c>
      <c r="F45" s="48">
        <v>40000</v>
      </c>
      <c r="G45" s="114">
        <v>0</v>
      </c>
      <c r="H45" s="48">
        <v>0</v>
      </c>
      <c r="I45" s="48">
        <v>0</v>
      </c>
      <c r="J45" s="47" t="s">
        <v>316</v>
      </c>
      <c r="K45" s="48">
        <v>0</v>
      </c>
      <c r="L45" s="45" t="s">
        <v>271</v>
      </c>
    </row>
    <row r="46" spans="1:12" ht="55.5" customHeight="1">
      <c r="A46" s="7" t="s">
        <v>299</v>
      </c>
      <c r="B46" s="7">
        <v>852</v>
      </c>
      <c r="C46" s="7">
        <v>85202</v>
      </c>
      <c r="D46" s="47" t="s">
        <v>214</v>
      </c>
      <c r="E46" s="114">
        <v>170000</v>
      </c>
      <c r="F46" s="48">
        <v>50000</v>
      </c>
      <c r="G46" s="114">
        <v>0</v>
      </c>
      <c r="H46" s="48">
        <v>0</v>
      </c>
      <c r="I46" s="48">
        <v>0</v>
      </c>
      <c r="J46" s="47" t="s">
        <v>317</v>
      </c>
      <c r="K46" s="48">
        <v>0</v>
      </c>
      <c r="L46" s="45" t="s">
        <v>243</v>
      </c>
    </row>
    <row r="47" spans="1:12" ht="55.5" customHeight="1">
      <c r="A47" s="7" t="s">
        <v>337</v>
      </c>
      <c r="B47" s="7">
        <v>852</v>
      </c>
      <c r="C47" s="7">
        <v>85202</v>
      </c>
      <c r="D47" s="47" t="s">
        <v>277</v>
      </c>
      <c r="E47" s="114">
        <v>100000</v>
      </c>
      <c r="F47" s="48">
        <v>100000</v>
      </c>
      <c r="G47" s="114">
        <v>0</v>
      </c>
      <c r="H47" s="48">
        <v>0</v>
      </c>
      <c r="I47" s="48">
        <v>0</v>
      </c>
      <c r="J47" s="47" t="s">
        <v>172</v>
      </c>
      <c r="K47" s="48">
        <v>0</v>
      </c>
      <c r="L47" s="45" t="s">
        <v>243</v>
      </c>
    </row>
    <row r="48" spans="1:12" ht="55.5" customHeight="1">
      <c r="A48" s="7" t="s">
        <v>338</v>
      </c>
      <c r="B48" s="7">
        <v>853</v>
      </c>
      <c r="C48" s="7">
        <v>85311</v>
      </c>
      <c r="D48" s="47" t="s">
        <v>313</v>
      </c>
      <c r="E48" s="114">
        <v>50000</v>
      </c>
      <c r="F48" s="48">
        <v>50000</v>
      </c>
      <c r="G48" s="114">
        <v>0</v>
      </c>
      <c r="H48" s="48">
        <v>0</v>
      </c>
      <c r="I48" s="48">
        <v>0</v>
      </c>
      <c r="J48" s="47" t="s">
        <v>171</v>
      </c>
      <c r="K48" s="46">
        <v>0</v>
      </c>
      <c r="L48" s="45" t="s">
        <v>243</v>
      </c>
    </row>
    <row r="49" spans="1:12" ht="39">
      <c r="A49" s="7" t="s">
        <v>339</v>
      </c>
      <c r="B49" s="7">
        <v>853</v>
      </c>
      <c r="C49" s="7">
        <v>85311</v>
      </c>
      <c r="D49" s="47" t="s">
        <v>235</v>
      </c>
      <c r="E49" s="114">
        <v>86000</v>
      </c>
      <c r="F49" s="48">
        <v>86000</v>
      </c>
      <c r="G49" s="114">
        <v>0</v>
      </c>
      <c r="H49" s="48">
        <v>0</v>
      </c>
      <c r="I49" s="48">
        <v>0</v>
      </c>
      <c r="J49" s="47" t="s">
        <v>171</v>
      </c>
      <c r="K49" s="46">
        <v>0</v>
      </c>
      <c r="L49" s="45" t="s">
        <v>173</v>
      </c>
    </row>
    <row r="50" spans="1:12" ht="39">
      <c r="A50" s="7" t="s">
        <v>351</v>
      </c>
      <c r="B50" s="7">
        <v>853</v>
      </c>
      <c r="C50" s="7">
        <v>85333</v>
      </c>
      <c r="D50" s="47" t="s">
        <v>213</v>
      </c>
      <c r="E50" s="114">
        <v>80000</v>
      </c>
      <c r="F50" s="48">
        <v>80000</v>
      </c>
      <c r="G50" s="114">
        <v>0</v>
      </c>
      <c r="H50" s="48">
        <v>0</v>
      </c>
      <c r="I50" s="48">
        <v>0</v>
      </c>
      <c r="J50" s="47" t="s">
        <v>171</v>
      </c>
      <c r="K50" s="46">
        <v>0</v>
      </c>
      <c r="L50" s="45" t="s">
        <v>212</v>
      </c>
    </row>
    <row r="51" spans="1:12" ht="68.25">
      <c r="A51" s="7" t="s">
        <v>352</v>
      </c>
      <c r="B51" s="7">
        <v>853</v>
      </c>
      <c r="C51" s="7">
        <v>85395</v>
      </c>
      <c r="D51" s="47" t="s">
        <v>279</v>
      </c>
      <c r="E51" s="114">
        <v>50000</v>
      </c>
      <c r="F51" s="48">
        <v>50000</v>
      </c>
      <c r="G51" s="114">
        <v>0</v>
      </c>
      <c r="H51" s="48">
        <v>0</v>
      </c>
      <c r="I51" s="48">
        <v>0</v>
      </c>
      <c r="J51" s="47" t="s">
        <v>171</v>
      </c>
      <c r="K51" s="46">
        <v>0</v>
      </c>
      <c r="L51" s="45" t="s">
        <v>56</v>
      </c>
    </row>
    <row r="52" spans="1:12" ht="54.75" customHeight="1">
      <c r="A52" s="7" t="s">
        <v>353</v>
      </c>
      <c r="B52" s="7">
        <v>854</v>
      </c>
      <c r="C52" s="7">
        <v>85403</v>
      </c>
      <c r="D52" s="47" t="s">
        <v>214</v>
      </c>
      <c r="E52" s="114">
        <v>219000</v>
      </c>
      <c r="F52" s="48">
        <v>99000</v>
      </c>
      <c r="G52" s="114">
        <v>0</v>
      </c>
      <c r="H52" s="48">
        <v>0</v>
      </c>
      <c r="I52" s="48">
        <v>0</v>
      </c>
      <c r="J52" s="47" t="s">
        <v>318</v>
      </c>
      <c r="K52" s="48">
        <v>0</v>
      </c>
      <c r="L52" s="45" t="s">
        <v>233</v>
      </c>
    </row>
    <row r="53" spans="1:12" ht="95.25" customHeight="1">
      <c r="A53" s="7" t="s">
        <v>387</v>
      </c>
      <c r="B53" s="7">
        <v>900</v>
      </c>
      <c r="C53" s="7">
        <v>90019</v>
      </c>
      <c r="D53" s="47" t="s">
        <v>211</v>
      </c>
      <c r="E53" s="114">
        <v>100000</v>
      </c>
      <c r="F53" s="48">
        <v>100000</v>
      </c>
      <c r="G53" s="114">
        <v>0</v>
      </c>
      <c r="H53" s="48">
        <v>0</v>
      </c>
      <c r="I53" s="48">
        <v>0</v>
      </c>
      <c r="J53" s="47" t="s">
        <v>171</v>
      </c>
      <c r="K53" s="46">
        <v>0</v>
      </c>
      <c r="L53" s="45" t="s">
        <v>56</v>
      </c>
    </row>
    <row r="54" spans="1:12" ht="37.5" customHeight="1">
      <c r="A54" s="196" t="s">
        <v>170</v>
      </c>
      <c r="B54" s="197"/>
      <c r="C54" s="197"/>
      <c r="D54" s="198"/>
      <c r="E54" s="44">
        <f>SUM(E10:E53)</f>
        <v>14083804.7</v>
      </c>
      <c r="F54" s="44">
        <f>SUM(F10:F53)</f>
        <v>11042874</v>
      </c>
      <c r="G54" s="44">
        <f>SUM(G10:G53)</f>
        <v>545133.7</v>
      </c>
      <c r="H54" s="44">
        <f>SUM(H10:H53)</f>
        <v>0</v>
      </c>
      <c r="I54" s="44">
        <f>SUM(I10:I53)</f>
        <v>0</v>
      </c>
      <c r="J54" s="108">
        <v>2495797</v>
      </c>
      <c r="K54" s="44">
        <f>SUM(K10:K53)</f>
        <v>0</v>
      </c>
      <c r="L54" s="43" t="s">
        <v>55</v>
      </c>
    </row>
    <row r="55" spans="1:12" ht="16.5" customHeight="1">
      <c r="A55" s="40"/>
      <c r="B55" s="40"/>
      <c r="C55" s="40"/>
      <c r="D55" s="40"/>
      <c r="E55" s="42"/>
      <c r="F55" s="40"/>
      <c r="G55" s="40"/>
      <c r="H55" s="40"/>
      <c r="I55" s="40"/>
      <c r="J55" s="40"/>
      <c r="K55" s="40"/>
      <c r="L55" s="40"/>
    </row>
    <row r="56" spans="1:12" ht="12.75">
      <c r="A56" s="40" t="s">
        <v>169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</row>
    <row r="57" spans="1:12" ht="12.75">
      <c r="A57" s="40" t="s">
        <v>54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8" spans="1:12" ht="12.75">
      <c r="A58" s="40" t="s">
        <v>53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ht="12.75">
      <c r="A59" s="40" t="s">
        <v>168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ht="12.75">
      <c r="A60" s="40" t="s">
        <v>52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ht="12.75">
      <c r="A64" s="40"/>
      <c r="B64" s="40"/>
      <c r="C64" s="40"/>
      <c r="D64" s="40"/>
      <c r="E64" s="41"/>
      <c r="F64" s="40"/>
      <c r="G64" s="40"/>
      <c r="H64" s="40"/>
      <c r="I64" s="40"/>
      <c r="J64" s="40"/>
      <c r="K64" s="40"/>
      <c r="L64" s="40"/>
    </row>
    <row r="65" spans="1:12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1:11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9" ht="12.75">
      <c r="A67" s="40"/>
      <c r="B67" s="40"/>
      <c r="C67" s="40"/>
      <c r="D67" s="40"/>
      <c r="E67" s="40"/>
      <c r="F67" s="40"/>
      <c r="G67" s="40"/>
      <c r="H67" s="40"/>
      <c r="I67" s="40"/>
    </row>
  </sheetData>
  <sheetProtection/>
  <mergeCells count="17">
    <mergeCell ref="A3:A8"/>
    <mergeCell ref="B3:B8"/>
    <mergeCell ref="C3:C8"/>
    <mergeCell ref="D3:D8"/>
    <mergeCell ref="A1:K1"/>
    <mergeCell ref="E3:K3"/>
    <mergeCell ref="K2:L2"/>
    <mergeCell ref="A54:D54"/>
    <mergeCell ref="L3:L8"/>
    <mergeCell ref="E4:E8"/>
    <mergeCell ref="F4:K4"/>
    <mergeCell ref="F5:F8"/>
    <mergeCell ref="G5:G8"/>
    <mergeCell ref="H5:H8"/>
    <mergeCell ref="J5:J8"/>
    <mergeCell ref="K5:K8"/>
    <mergeCell ref="I6:I8"/>
  </mergeCells>
  <printOptions horizontalCentered="1"/>
  <pageMargins left="0.5118110236220472" right="0.3937007874015748" top="0.984251968503937" bottom="0.7874015748031497" header="0.5118110236220472" footer="0.5118110236220472"/>
  <pageSetup orientation="portrait" paperSize="9" scale="97" r:id="rId1"/>
  <headerFooter alignWithMargins="0">
    <oddHeader>&amp;R&amp;9Załącznik nr &amp;A
do uchwały Rady Powiatu w Opatowie nr LXVIII.83.2022
z dnia 14 września 2022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57"/>
  <sheetViews>
    <sheetView view="pageLayout" workbookViewId="0" topLeftCell="A1">
      <selection activeCell="H15" sqref="H15"/>
    </sheetView>
  </sheetViews>
  <sheetFormatPr defaultColWidth="9.33203125" defaultRowHeight="12.75"/>
  <cols>
    <col min="1" max="1" width="9.33203125" style="8" customWidth="1"/>
    <col min="2" max="2" width="69.33203125" style="8" customWidth="1"/>
    <col min="3" max="3" width="18" style="8" customWidth="1"/>
    <col min="4" max="4" width="19.5" style="8" customWidth="1"/>
    <col min="5" max="16384" width="9.33203125" style="8" customWidth="1"/>
  </cols>
  <sheetData>
    <row r="1" spans="1:4" ht="12.75">
      <c r="A1" s="50"/>
      <c r="B1" s="50"/>
      <c r="C1" s="50"/>
      <c r="D1" s="50"/>
    </row>
    <row r="2" spans="1:4" ht="18">
      <c r="A2" s="209" t="s">
        <v>205</v>
      </c>
      <c r="B2" s="209"/>
      <c r="C2" s="209"/>
      <c r="D2" s="209"/>
    </row>
    <row r="3" spans="1:4" ht="12.75">
      <c r="A3" s="39"/>
      <c r="B3" s="51"/>
      <c r="C3" s="51"/>
      <c r="D3" s="51"/>
    </row>
    <row r="4" spans="1:8" ht="12.75">
      <c r="A4" s="51"/>
      <c r="B4" s="51"/>
      <c r="C4" s="51"/>
      <c r="D4" s="38" t="s">
        <v>0</v>
      </c>
      <c r="H4" s="37"/>
    </row>
    <row r="5" spans="1:4" ht="12.75">
      <c r="A5" s="210" t="s">
        <v>90</v>
      </c>
      <c r="B5" s="210" t="s">
        <v>164</v>
      </c>
      <c r="C5" s="211" t="s">
        <v>163</v>
      </c>
      <c r="D5" s="212" t="s">
        <v>204</v>
      </c>
    </row>
    <row r="6" spans="1:4" ht="12.75">
      <c r="A6" s="210"/>
      <c r="B6" s="210"/>
      <c r="C6" s="210"/>
      <c r="D6" s="212"/>
    </row>
    <row r="7" spans="1:4" ht="12.75">
      <c r="A7" s="210"/>
      <c r="B7" s="210"/>
      <c r="C7" s="210"/>
      <c r="D7" s="212"/>
    </row>
    <row r="8" spans="1:4" ht="12.75">
      <c r="A8" s="31">
        <v>1</v>
      </c>
      <c r="B8" s="31">
        <v>2</v>
      </c>
      <c r="C8" s="31">
        <v>3</v>
      </c>
      <c r="D8" s="31">
        <v>4</v>
      </c>
    </row>
    <row r="9" spans="1:4" ht="12.75">
      <c r="A9" s="213" t="s">
        <v>162</v>
      </c>
      <c r="B9" s="213"/>
      <c r="C9" s="23"/>
      <c r="D9" s="122">
        <f>SUM(D10:D28)</f>
        <v>23176870.4</v>
      </c>
    </row>
    <row r="10" spans="1:4" ht="12.75">
      <c r="A10" s="32" t="s">
        <v>81</v>
      </c>
      <c r="B10" s="36" t="s">
        <v>203</v>
      </c>
      <c r="C10" s="31" t="s">
        <v>161</v>
      </c>
      <c r="D10" s="112">
        <v>0</v>
      </c>
    </row>
    <row r="11" spans="1:4" ht="22.5">
      <c r="A11" s="34" t="s">
        <v>138</v>
      </c>
      <c r="B11" s="24" t="s">
        <v>155</v>
      </c>
      <c r="C11" s="35" t="s">
        <v>161</v>
      </c>
      <c r="D11" s="112">
        <v>0</v>
      </c>
    </row>
    <row r="12" spans="1:4" ht="12.75">
      <c r="A12" s="32" t="s">
        <v>80</v>
      </c>
      <c r="B12" s="24" t="s">
        <v>202</v>
      </c>
      <c r="C12" s="31" t="s">
        <v>161</v>
      </c>
      <c r="D12" s="112">
        <v>0</v>
      </c>
    </row>
    <row r="13" spans="1:4" ht="22.5">
      <c r="A13" s="32" t="s">
        <v>79</v>
      </c>
      <c r="B13" s="24" t="s">
        <v>160</v>
      </c>
      <c r="C13" s="31" t="s">
        <v>159</v>
      </c>
      <c r="D13" s="112">
        <v>0</v>
      </c>
    </row>
    <row r="14" spans="1:4" ht="22.5">
      <c r="A14" s="32" t="s">
        <v>78</v>
      </c>
      <c r="B14" s="24" t="s">
        <v>158</v>
      </c>
      <c r="C14" s="31" t="s">
        <v>157</v>
      </c>
      <c r="D14" s="112">
        <v>0</v>
      </c>
    </row>
    <row r="15" spans="1:4" ht="12.75">
      <c r="A15" s="32" t="s">
        <v>77</v>
      </c>
      <c r="B15" s="24" t="s">
        <v>156</v>
      </c>
      <c r="C15" s="31" t="s">
        <v>154</v>
      </c>
      <c r="D15" s="112">
        <v>0</v>
      </c>
    </row>
    <row r="16" spans="1:4" ht="22.5">
      <c r="A16" s="32" t="s">
        <v>129</v>
      </c>
      <c r="B16" s="24" t="s">
        <v>155</v>
      </c>
      <c r="C16" s="31" t="s">
        <v>154</v>
      </c>
      <c r="D16" s="112">
        <v>0</v>
      </c>
    </row>
    <row r="17" spans="1:4" ht="22.5">
      <c r="A17" s="32" t="s">
        <v>76</v>
      </c>
      <c r="B17" s="24" t="s">
        <v>201</v>
      </c>
      <c r="C17" s="31" t="s">
        <v>152</v>
      </c>
      <c r="D17" s="112">
        <v>0</v>
      </c>
    </row>
    <row r="18" spans="1:4" ht="22.5">
      <c r="A18" s="32" t="s">
        <v>126</v>
      </c>
      <c r="B18" s="24" t="s">
        <v>153</v>
      </c>
      <c r="C18" s="31" t="s">
        <v>152</v>
      </c>
      <c r="D18" s="112">
        <v>0</v>
      </c>
    </row>
    <row r="19" spans="1:4" ht="22.5">
      <c r="A19" s="32" t="s">
        <v>75</v>
      </c>
      <c r="B19" s="24" t="s">
        <v>200</v>
      </c>
      <c r="C19" s="31" t="s">
        <v>152</v>
      </c>
      <c r="D19" s="112">
        <v>0</v>
      </c>
    </row>
    <row r="20" spans="1:4" ht="22.5">
      <c r="A20" s="34" t="s">
        <v>74</v>
      </c>
      <c r="B20" s="24" t="s">
        <v>199</v>
      </c>
      <c r="C20" s="33" t="s">
        <v>151</v>
      </c>
      <c r="D20" s="112">
        <v>0</v>
      </c>
    </row>
    <row r="21" spans="1:4" ht="22.5">
      <c r="A21" s="32" t="s">
        <v>73</v>
      </c>
      <c r="B21" s="24" t="s">
        <v>198</v>
      </c>
      <c r="C21" s="31" t="s">
        <v>150</v>
      </c>
      <c r="D21" s="112">
        <v>20745373</v>
      </c>
    </row>
    <row r="22" spans="1:4" ht="12.75">
      <c r="A22" s="32" t="s">
        <v>72</v>
      </c>
      <c r="B22" s="24" t="s">
        <v>197</v>
      </c>
      <c r="C22" s="31" t="s">
        <v>149</v>
      </c>
      <c r="D22" s="112">
        <v>0</v>
      </c>
    </row>
    <row r="23" spans="1:4" ht="12.75">
      <c r="A23" s="32" t="s">
        <v>71</v>
      </c>
      <c r="B23" s="26" t="s">
        <v>148</v>
      </c>
      <c r="C23" s="31" t="s">
        <v>147</v>
      </c>
      <c r="D23" s="112">
        <v>0</v>
      </c>
    </row>
    <row r="24" spans="1:4" ht="45">
      <c r="A24" s="32" t="s">
        <v>70</v>
      </c>
      <c r="B24" s="24" t="s">
        <v>196</v>
      </c>
      <c r="C24" s="28" t="s">
        <v>146</v>
      </c>
      <c r="D24" s="112">
        <v>2431497.4</v>
      </c>
    </row>
    <row r="25" spans="1:4" ht="33.75">
      <c r="A25" s="32" t="s">
        <v>69</v>
      </c>
      <c r="B25" s="24" t="s">
        <v>195</v>
      </c>
      <c r="C25" s="28" t="s">
        <v>145</v>
      </c>
      <c r="D25" s="112">
        <v>0</v>
      </c>
    </row>
    <row r="26" spans="1:4" ht="12.75">
      <c r="A26" s="32" t="s">
        <v>68</v>
      </c>
      <c r="B26" s="30" t="s">
        <v>144</v>
      </c>
      <c r="C26" s="31" t="s">
        <v>117</v>
      </c>
      <c r="D26" s="112">
        <v>0</v>
      </c>
    </row>
    <row r="27" spans="1:4" ht="12.75">
      <c r="A27" s="32" t="s">
        <v>67</v>
      </c>
      <c r="B27" s="30" t="s">
        <v>143</v>
      </c>
      <c r="C27" s="31" t="s">
        <v>142</v>
      </c>
      <c r="D27" s="112">
        <v>0</v>
      </c>
    </row>
    <row r="28" spans="1:4" ht="12.75">
      <c r="A28" s="32" t="s">
        <v>66</v>
      </c>
      <c r="B28" s="24" t="s">
        <v>141</v>
      </c>
      <c r="C28" s="31" t="s">
        <v>115</v>
      </c>
      <c r="D28" s="112">
        <v>0</v>
      </c>
    </row>
    <row r="29" spans="1:4" ht="12.75">
      <c r="A29" s="208" t="s">
        <v>140</v>
      </c>
      <c r="B29" s="208"/>
      <c r="C29" s="23"/>
      <c r="D29" s="113">
        <f>SUM(D30:D36)</f>
        <v>0</v>
      </c>
    </row>
    <row r="30" spans="1:4" ht="12.75">
      <c r="A30" s="27" t="s">
        <v>81</v>
      </c>
      <c r="B30" s="30" t="s">
        <v>139</v>
      </c>
      <c r="C30" s="23" t="s">
        <v>136</v>
      </c>
      <c r="D30" s="112">
        <v>0</v>
      </c>
    </row>
    <row r="31" spans="1:4" ht="22.5">
      <c r="A31" s="27" t="s">
        <v>138</v>
      </c>
      <c r="B31" s="29" t="s">
        <v>128</v>
      </c>
      <c r="C31" s="23" t="s">
        <v>136</v>
      </c>
      <c r="D31" s="112">
        <v>0</v>
      </c>
    </row>
    <row r="32" spans="1:4" ht="12.75">
      <c r="A32" s="27" t="s">
        <v>80</v>
      </c>
      <c r="B32" s="26" t="s">
        <v>137</v>
      </c>
      <c r="C32" s="23" t="s">
        <v>136</v>
      </c>
      <c r="D32" s="112">
        <v>0</v>
      </c>
    </row>
    <row r="33" spans="1:4" ht="22.5">
      <c r="A33" s="27" t="s">
        <v>135</v>
      </c>
      <c r="B33" s="29" t="s">
        <v>134</v>
      </c>
      <c r="C33" s="23" t="s">
        <v>133</v>
      </c>
      <c r="D33" s="112">
        <v>0</v>
      </c>
    </row>
    <row r="34" spans="1:4" ht="22.5">
      <c r="A34" s="27" t="s">
        <v>78</v>
      </c>
      <c r="B34" s="29" t="s">
        <v>132</v>
      </c>
      <c r="C34" s="23" t="s">
        <v>131</v>
      </c>
      <c r="D34" s="112">
        <v>0</v>
      </c>
    </row>
    <row r="35" spans="1:4" ht="12.75">
      <c r="A35" s="27" t="s">
        <v>77</v>
      </c>
      <c r="B35" s="29" t="s">
        <v>130</v>
      </c>
      <c r="C35" s="23" t="s">
        <v>127</v>
      </c>
      <c r="D35" s="112">
        <v>0</v>
      </c>
    </row>
    <row r="36" spans="1:4" ht="22.5">
      <c r="A36" s="27" t="s">
        <v>129</v>
      </c>
      <c r="B36" s="29" t="s">
        <v>128</v>
      </c>
      <c r="C36" s="23" t="s">
        <v>127</v>
      </c>
      <c r="D36" s="112">
        <v>0</v>
      </c>
    </row>
    <row r="37" spans="1:4" ht="22.5">
      <c r="A37" s="27" t="s">
        <v>76</v>
      </c>
      <c r="B37" s="24" t="s">
        <v>194</v>
      </c>
      <c r="C37" s="23" t="s">
        <v>123</v>
      </c>
      <c r="D37" s="112">
        <v>0</v>
      </c>
    </row>
    <row r="38" spans="1:4" ht="22.5">
      <c r="A38" s="27" t="s">
        <v>126</v>
      </c>
      <c r="B38" s="29" t="s">
        <v>125</v>
      </c>
      <c r="C38" s="23" t="s">
        <v>123</v>
      </c>
      <c r="D38" s="112">
        <v>0</v>
      </c>
    </row>
    <row r="39" spans="1:4" ht="22.5">
      <c r="A39" s="27" t="s">
        <v>75</v>
      </c>
      <c r="B39" s="29" t="s">
        <v>124</v>
      </c>
      <c r="C39" s="23" t="s">
        <v>123</v>
      </c>
      <c r="D39" s="112">
        <v>0</v>
      </c>
    </row>
    <row r="40" spans="1:4" ht="12.75">
      <c r="A40" s="27" t="s">
        <v>74</v>
      </c>
      <c r="B40" s="24" t="s">
        <v>122</v>
      </c>
      <c r="C40" s="28" t="s">
        <v>121</v>
      </c>
      <c r="D40" s="112">
        <v>0</v>
      </c>
    </row>
    <row r="41" spans="1:4" ht="12.75">
      <c r="A41" s="27" t="s">
        <v>73</v>
      </c>
      <c r="B41" s="26" t="s">
        <v>120</v>
      </c>
      <c r="C41" s="23" t="s">
        <v>119</v>
      </c>
      <c r="D41" s="112">
        <v>0</v>
      </c>
    </row>
    <row r="42" spans="1:4" ht="12.75">
      <c r="A42" s="25" t="s">
        <v>72</v>
      </c>
      <c r="B42" s="26" t="s">
        <v>118</v>
      </c>
      <c r="C42" s="23" t="s">
        <v>117</v>
      </c>
      <c r="D42" s="112">
        <v>0</v>
      </c>
    </row>
    <row r="43" spans="1:4" ht="12.75">
      <c r="A43" s="25" t="s">
        <v>71</v>
      </c>
      <c r="B43" s="24" t="s">
        <v>116</v>
      </c>
      <c r="C43" s="23" t="s">
        <v>115</v>
      </c>
      <c r="D43" s="112">
        <v>0</v>
      </c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</sheetData>
  <sheetProtection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6" r:id="rId1"/>
  <headerFooter alignWithMargins="0">
    <oddHeader>&amp;RZałącznik nr &amp;A
do uchwały Rady Powiatu w Opatowie nr LXVIII.83.2022
z dnia 14 września 2022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R46"/>
  <sheetViews>
    <sheetView view="pageLayout" zoomScale="90" zoomScalePageLayoutView="90" workbookViewId="0" topLeftCell="A1">
      <selection activeCell="T6" sqref="T6"/>
    </sheetView>
  </sheetViews>
  <sheetFormatPr defaultColWidth="9.33203125" defaultRowHeight="12.75"/>
  <cols>
    <col min="1" max="1" width="5.66015625" style="78" customWidth="1"/>
    <col min="2" max="2" width="11" style="78" customWidth="1"/>
    <col min="3" max="3" width="8.66015625" style="78" customWidth="1"/>
    <col min="4" max="4" width="15" style="78" customWidth="1"/>
    <col min="5" max="5" width="16.83203125" style="78" customWidth="1"/>
    <col min="6" max="6" width="14.16015625" style="78" customWidth="1"/>
    <col min="7" max="7" width="14.33203125" style="78" customWidth="1"/>
    <col min="8" max="8" width="14.5" style="78" customWidth="1"/>
    <col min="9" max="9" width="10.66015625" style="78" customWidth="1"/>
    <col min="10" max="10" width="12.66015625" style="78" customWidth="1"/>
    <col min="11" max="11" width="10.83203125" style="77" customWidth="1"/>
    <col min="12" max="12" width="15" style="77" customWidth="1"/>
    <col min="13" max="14" width="12.33203125" style="77" bestFit="1" customWidth="1"/>
    <col min="15" max="15" width="12.16015625" style="77" customWidth="1"/>
    <col min="16" max="16384" width="9.33203125" style="77" customWidth="1"/>
  </cols>
  <sheetData>
    <row r="1" spans="1:17" ht="27" customHeight="1">
      <c r="A1" s="224" t="s">
        <v>341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104"/>
    </row>
    <row r="2" spans="1:7" ht="18.75">
      <c r="A2" s="103"/>
      <c r="B2" s="103"/>
      <c r="C2" s="103"/>
      <c r="D2" s="103"/>
      <c r="E2" s="103"/>
      <c r="F2" s="103"/>
      <c r="G2" s="103"/>
    </row>
    <row r="3" spans="1:16" ht="18.75" customHeight="1">
      <c r="A3" s="82"/>
      <c r="B3" s="82"/>
      <c r="C3" s="82"/>
      <c r="D3" s="82"/>
      <c r="E3" s="82"/>
      <c r="F3" s="82"/>
      <c r="K3" s="78"/>
      <c r="P3" s="102" t="s">
        <v>312</v>
      </c>
    </row>
    <row r="4" spans="1:16" ht="12.75">
      <c r="A4" s="225" t="s">
        <v>1</v>
      </c>
      <c r="B4" s="225" t="s">
        <v>2</v>
      </c>
      <c r="C4" s="225" t="s">
        <v>3</v>
      </c>
      <c r="D4" s="225" t="s">
        <v>311</v>
      </c>
      <c r="E4" s="214" t="s">
        <v>310</v>
      </c>
      <c r="F4" s="220" t="s">
        <v>20</v>
      </c>
      <c r="G4" s="228"/>
      <c r="H4" s="228"/>
      <c r="I4" s="228"/>
      <c r="J4" s="228"/>
      <c r="K4" s="228"/>
      <c r="L4" s="228"/>
      <c r="M4" s="228"/>
      <c r="N4" s="228"/>
      <c r="O4" s="228"/>
      <c r="P4" s="221"/>
    </row>
    <row r="5" spans="1:16" ht="12.75">
      <c r="A5" s="226"/>
      <c r="B5" s="226"/>
      <c r="C5" s="226"/>
      <c r="D5" s="226"/>
      <c r="E5" s="215"/>
      <c r="F5" s="214" t="s">
        <v>26</v>
      </c>
      <c r="G5" s="222" t="s">
        <v>20</v>
      </c>
      <c r="H5" s="222"/>
      <c r="I5" s="222"/>
      <c r="J5" s="222"/>
      <c r="K5" s="222"/>
      <c r="L5" s="214" t="s">
        <v>309</v>
      </c>
      <c r="M5" s="217" t="s">
        <v>20</v>
      </c>
      <c r="N5" s="218"/>
      <c r="O5" s="218"/>
      <c r="P5" s="219"/>
    </row>
    <row r="6" spans="1:16" ht="25.5" customHeight="1">
      <c r="A6" s="226"/>
      <c r="B6" s="226"/>
      <c r="C6" s="226"/>
      <c r="D6" s="226"/>
      <c r="E6" s="215"/>
      <c r="F6" s="215"/>
      <c r="G6" s="220" t="s">
        <v>308</v>
      </c>
      <c r="H6" s="221"/>
      <c r="I6" s="214" t="s">
        <v>307</v>
      </c>
      <c r="J6" s="214" t="s">
        <v>306</v>
      </c>
      <c r="K6" s="214" t="s">
        <v>305</v>
      </c>
      <c r="L6" s="215"/>
      <c r="M6" s="220" t="s">
        <v>22</v>
      </c>
      <c r="N6" s="110" t="s">
        <v>21</v>
      </c>
      <c r="O6" s="222" t="s">
        <v>25</v>
      </c>
      <c r="P6" s="222" t="s">
        <v>304</v>
      </c>
    </row>
    <row r="7" spans="1:16" ht="72">
      <c r="A7" s="227"/>
      <c r="B7" s="227"/>
      <c r="C7" s="227"/>
      <c r="D7" s="227"/>
      <c r="E7" s="216"/>
      <c r="F7" s="216"/>
      <c r="G7" s="109" t="s">
        <v>15</v>
      </c>
      <c r="H7" s="109" t="s">
        <v>303</v>
      </c>
      <c r="I7" s="216"/>
      <c r="J7" s="216"/>
      <c r="K7" s="216"/>
      <c r="L7" s="216"/>
      <c r="M7" s="222"/>
      <c r="N7" s="111" t="s">
        <v>17</v>
      </c>
      <c r="O7" s="222"/>
      <c r="P7" s="222"/>
    </row>
    <row r="8" spans="1:16" ht="10.5" customHeight="1">
      <c r="A8" s="101">
        <v>1</v>
      </c>
      <c r="B8" s="101">
        <v>2</v>
      </c>
      <c r="C8" s="101">
        <v>3</v>
      </c>
      <c r="D8" s="101">
        <v>4</v>
      </c>
      <c r="E8" s="101">
        <v>5</v>
      </c>
      <c r="F8" s="101">
        <v>6</v>
      </c>
      <c r="G8" s="101">
        <v>7</v>
      </c>
      <c r="H8" s="101">
        <v>8</v>
      </c>
      <c r="I8" s="101">
        <v>9</v>
      </c>
      <c r="J8" s="101">
        <v>10</v>
      </c>
      <c r="K8" s="101">
        <v>11</v>
      </c>
      <c r="L8" s="101">
        <v>12</v>
      </c>
      <c r="M8" s="101">
        <v>13</v>
      </c>
      <c r="N8" s="101">
        <v>14</v>
      </c>
      <c r="O8" s="101">
        <v>15</v>
      </c>
      <c r="P8" s="101">
        <v>16</v>
      </c>
    </row>
    <row r="9" spans="1:16" ht="12.75">
      <c r="A9" s="97" t="s">
        <v>302</v>
      </c>
      <c r="B9" s="100"/>
      <c r="C9" s="90"/>
      <c r="D9" s="94">
        <f>SUM(D10:D10)</f>
        <v>5000</v>
      </c>
      <c r="E9" s="94">
        <f>SUM(E10:E10)</f>
        <v>5000</v>
      </c>
      <c r="F9" s="94">
        <f>SUM(F10:F10)</f>
        <v>5000</v>
      </c>
      <c r="G9" s="94">
        <f>SUM(G10:G10)</f>
        <v>0</v>
      </c>
      <c r="H9" s="94">
        <f>SUM(H10:H10)</f>
        <v>5000</v>
      </c>
      <c r="I9" s="94">
        <v>0</v>
      </c>
      <c r="J9" s="94">
        <v>0</v>
      </c>
      <c r="K9" s="94">
        <v>0</v>
      </c>
      <c r="L9" s="94">
        <f>SUM(L10:L10)</f>
        <v>0</v>
      </c>
      <c r="M9" s="94">
        <f>SUM(M10:M10)</f>
        <v>0</v>
      </c>
      <c r="N9" s="94">
        <f>SUM(N10:N10)</f>
        <v>0</v>
      </c>
      <c r="O9" s="94">
        <v>0</v>
      </c>
      <c r="P9" s="94">
        <v>0</v>
      </c>
    </row>
    <row r="10" spans="1:16" ht="12.75">
      <c r="A10" s="99" t="s">
        <v>302</v>
      </c>
      <c r="B10" s="98" t="s">
        <v>301</v>
      </c>
      <c r="C10" s="86">
        <v>2110</v>
      </c>
      <c r="D10" s="85">
        <v>5000</v>
      </c>
      <c r="E10" s="85">
        <f>F10+L10</f>
        <v>5000</v>
      </c>
      <c r="F10" s="85">
        <f>H10</f>
        <v>5000</v>
      </c>
      <c r="G10" s="84">
        <v>0</v>
      </c>
      <c r="H10" s="84">
        <v>5000</v>
      </c>
      <c r="I10" s="84">
        <v>0</v>
      </c>
      <c r="J10" s="84">
        <v>0</v>
      </c>
      <c r="K10" s="84">
        <f>-T10</f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</row>
    <row r="11" spans="1:16" ht="12.75">
      <c r="A11" s="92">
        <v>600</v>
      </c>
      <c r="B11" s="95"/>
      <c r="C11" s="90"/>
      <c r="D11" s="94">
        <f aca="true" t="shared" si="0" ref="D11:N11">SUM(D12:D12)</f>
        <v>1870</v>
      </c>
      <c r="E11" s="94">
        <f t="shared" si="0"/>
        <v>1870</v>
      </c>
      <c r="F11" s="94">
        <f t="shared" si="0"/>
        <v>1870</v>
      </c>
      <c r="G11" s="94">
        <f t="shared" si="0"/>
        <v>1870</v>
      </c>
      <c r="H11" s="94">
        <f t="shared" si="0"/>
        <v>0</v>
      </c>
      <c r="I11" s="94">
        <f t="shared" si="0"/>
        <v>0</v>
      </c>
      <c r="J11" s="94">
        <f t="shared" si="0"/>
        <v>0</v>
      </c>
      <c r="K11" s="94">
        <f t="shared" si="0"/>
        <v>0</v>
      </c>
      <c r="L11" s="94">
        <f t="shared" si="0"/>
        <v>0</v>
      </c>
      <c r="M11" s="94">
        <f t="shared" si="0"/>
        <v>0</v>
      </c>
      <c r="N11" s="94">
        <f t="shared" si="0"/>
        <v>0</v>
      </c>
      <c r="O11" s="94">
        <f>O13+O15</f>
        <v>0</v>
      </c>
      <c r="P11" s="94">
        <f>P13+P15</f>
        <v>0</v>
      </c>
    </row>
    <row r="12" spans="1:16" ht="12.75">
      <c r="A12" s="88">
        <v>600</v>
      </c>
      <c r="B12" s="87">
        <v>60095</v>
      </c>
      <c r="C12" s="86">
        <v>2110</v>
      </c>
      <c r="D12" s="85">
        <v>1870</v>
      </c>
      <c r="E12" s="85">
        <f>SUM(F12)</f>
        <v>1870</v>
      </c>
      <c r="F12" s="85">
        <f>SUM(G12:H12)</f>
        <v>1870</v>
      </c>
      <c r="G12" s="84">
        <v>1870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f>SUM(O12+Q12+R12)</f>
        <v>0</v>
      </c>
      <c r="O12" s="84">
        <v>0</v>
      </c>
      <c r="P12" s="84">
        <v>0</v>
      </c>
    </row>
    <row r="13" spans="1:16" ht="12.75">
      <c r="A13" s="97" t="s">
        <v>234</v>
      </c>
      <c r="B13" s="96"/>
      <c r="C13" s="90"/>
      <c r="D13" s="94">
        <f aca="true" t="shared" si="1" ref="D13:M13">SUM(D14)</f>
        <v>72000</v>
      </c>
      <c r="E13" s="94">
        <f t="shared" si="1"/>
        <v>72000</v>
      </c>
      <c r="F13" s="94">
        <f t="shared" si="1"/>
        <v>72000</v>
      </c>
      <c r="G13" s="94">
        <f t="shared" si="1"/>
        <v>48856</v>
      </c>
      <c r="H13" s="94">
        <f t="shared" si="1"/>
        <v>23144</v>
      </c>
      <c r="I13" s="94">
        <f t="shared" si="1"/>
        <v>0</v>
      </c>
      <c r="J13" s="94">
        <f t="shared" si="1"/>
        <v>0</v>
      </c>
      <c r="K13" s="94">
        <f t="shared" si="1"/>
        <v>0</v>
      </c>
      <c r="L13" s="94">
        <f t="shared" si="1"/>
        <v>0</v>
      </c>
      <c r="M13" s="94">
        <f t="shared" si="1"/>
        <v>0</v>
      </c>
      <c r="N13" s="94">
        <v>0</v>
      </c>
      <c r="O13" s="94">
        <f>SUM(O14)</f>
        <v>0</v>
      </c>
      <c r="P13" s="94">
        <f>SUM(P14)</f>
        <v>0</v>
      </c>
    </row>
    <row r="14" spans="1:18" ht="12.75">
      <c r="A14" s="88">
        <v>700</v>
      </c>
      <c r="B14" s="87">
        <v>70005</v>
      </c>
      <c r="C14" s="86">
        <v>2110</v>
      </c>
      <c r="D14" s="85">
        <v>72000</v>
      </c>
      <c r="E14" s="85">
        <f>SUM(F14)</f>
        <v>72000</v>
      </c>
      <c r="F14" s="85">
        <f>SUM(G14:H14)</f>
        <v>72000</v>
      </c>
      <c r="G14" s="84">
        <v>48856</v>
      </c>
      <c r="H14" s="84">
        <v>23144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f>SUM(O14+Q14+R14)</f>
        <v>0</v>
      </c>
      <c r="O14" s="84">
        <v>0</v>
      </c>
      <c r="P14" s="84">
        <v>0</v>
      </c>
      <c r="Q14" s="93"/>
      <c r="R14" s="93"/>
    </row>
    <row r="15" spans="1:16" ht="12.75">
      <c r="A15" s="92">
        <v>710</v>
      </c>
      <c r="B15" s="95"/>
      <c r="C15" s="90"/>
      <c r="D15" s="94">
        <f aca="true" t="shared" si="2" ref="D15:P15">SUM(D16:D17)</f>
        <v>685670</v>
      </c>
      <c r="E15" s="94">
        <f t="shared" si="2"/>
        <v>685670</v>
      </c>
      <c r="F15" s="94">
        <f t="shared" si="2"/>
        <v>685670</v>
      </c>
      <c r="G15" s="94">
        <f t="shared" si="2"/>
        <v>457488</v>
      </c>
      <c r="H15" s="94">
        <f t="shared" si="2"/>
        <v>228182</v>
      </c>
      <c r="I15" s="94">
        <f t="shared" si="2"/>
        <v>0</v>
      </c>
      <c r="J15" s="94">
        <f t="shared" si="2"/>
        <v>0</v>
      </c>
      <c r="K15" s="94">
        <f t="shared" si="2"/>
        <v>0</v>
      </c>
      <c r="L15" s="94">
        <f t="shared" si="2"/>
        <v>0</v>
      </c>
      <c r="M15" s="94">
        <f t="shared" si="2"/>
        <v>0</v>
      </c>
      <c r="N15" s="94">
        <f t="shared" si="2"/>
        <v>0</v>
      </c>
      <c r="O15" s="94">
        <f t="shared" si="2"/>
        <v>0</v>
      </c>
      <c r="P15" s="94">
        <f t="shared" si="2"/>
        <v>0</v>
      </c>
    </row>
    <row r="16" spans="1:18" ht="12.75">
      <c r="A16" s="88">
        <v>710</v>
      </c>
      <c r="B16" s="87">
        <v>71012</v>
      </c>
      <c r="C16" s="86">
        <v>2110</v>
      </c>
      <c r="D16" s="85">
        <v>261000</v>
      </c>
      <c r="E16" s="85">
        <f>SUM(N16+F16)</f>
        <v>261000</v>
      </c>
      <c r="F16" s="85">
        <f>SUM(G16:K16)</f>
        <v>261000</v>
      </c>
      <c r="G16" s="84">
        <v>100000</v>
      </c>
      <c r="H16" s="84">
        <v>161000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f>SUM(O16+Q16+R16)</f>
        <v>0</v>
      </c>
      <c r="O16" s="84">
        <v>0</v>
      </c>
      <c r="P16" s="84">
        <v>0</v>
      </c>
      <c r="Q16" s="93"/>
      <c r="R16" s="93"/>
    </row>
    <row r="17" spans="1:16" ht="12.75">
      <c r="A17" s="88">
        <v>710</v>
      </c>
      <c r="B17" s="87">
        <v>71015</v>
      </c>
      <c r="C17" s="86">
        <v>2110</v>
      </c>
      <c r="D17" s="85">
        <v>424670</v>
      </c>
      <c r="E17" s="85">
        <f>SUM(F17)</f>
        <v>424670</v>
      </c>
      <c r="F17" s="85">
        <f>SUM(G17:H17)</f>
        <v>424670</v>
      </c>
      <c r="G17" s="84">
        <v>357488</v>
      </c>
      <c r="H17" s="84">
        <v>67182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f>SUM(O17+Q17+R17)</f>
        <v>0</v>
      </c>
      <c r="O17" s="84">
        <v>0</v>
      </c>
      <c r="P17" s="84">
        <v>0</v>
      </c>
    </row>
    <row r="18" spans="1:16" ht="12.75">
      <c r="A18" s="92">
        <v>750</v>
      </c>
      <c r="B18" s="95"/>
      <c r="C18" s="90"/>
      <c r="D18" s="94">
        <f aca="true" t="shared" si="3" ref="D18:P18">SUM(D19:D19)</f>
        <v>25200</v>
      </c>
      <c r="E18" s="94">
        <f t="shared" si="3"/>
        <v>25200</v>
      </c>
      <c r="F18" s="94">
        <f t="shared" si="3"/>
        <v>25200</v>
      </c>
      <c r="G18" s="94">
        <f t="shared" si="3"/>
        <v>16422.34</v>
      </c>
      <c r="H18" s="94">
        <f t="shared" si="3"/>
        <v>8777.66</v>
      </c>
      <c r="I18" s="94">
        <f t="shared" si="3"/>
        <v>0</v>
      </c>
      <c r="J18" s="94">
        <f t="shared" si="3"/>
        <v>0</v>
      </c>
      <c r="K18" s="94">
        <f t="shared" si="3"/>
        <v>0</v>
      </c>
      <c r="L18" s="94">
        <f t="shared" si="3"/>
        <v>0</v>
      </c>
      <c r="M18" s="94">
        <f t="shared" si="3"/>
        <v>0</v>
      </c>
      <c r="N18" s="94">
        <f t="shared" si="3"/>
        <v>0</v>
      </c>
      <c r="O18" s="94">
        <f t="shared" si="3"/>
        <v>0</v>
      </c>
      <c r="P18" s="94">
        <f t="shared" si="3"/>
        <v>0</v>
      </c>
    </row>
    <row r="19" spans="1:16" ht="12.75">
      <c r="A19" s="88">
        <v>750</v>
      </c>
      <c r="B19" s="87">
        <v>75045</v>
      </c>
      <c r="C19" s="86">
        <v>2110</v>
      </c>
      <c r="D19" s="85">
        <v>25200</v>
      </c>
      <c r="E19" s="85">
        <f>SUM(F19)</f>
        <v>25200</v>
      </c>
      <c r="F19" s="85">
        <f>SUM(G19:H19)</f>
        <v>25200</v>
      </c>
      <c r="G19" s="84">
        <v>16422.34</v>
      </c>
      <c r="H19" s="84">
        <v>8777.66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f>SUM(O19+Q19+R19)</f>
        <v>0</v>
      </c>
      <c r="O19" s="84">
        <v>0</v>
      </c>
      <c r="P19" s="84">
        <v>0</v>
      </c>
    </row>
    <row r="20" spans="1:16" s="82" customFormat="1" ht="14.25" customHeight="1">
      <c r="A20" s="92">
        <v>754</v>
      </c>
      <c r="B20" s="95"/>
      <c r="C20" s="90"/>
      <c r="D20" s="94">
        <f>SUM(D21:D21)</f>
        <v>5412602</v>
      </c>
      <c r="E20" s="94">
        <f>E21</f>
        <v>5412602</v>
      </c>
      <c r="F20" s="94">
        <f aca="true" t="shared" si="4" ref="F20:K20">SUM(F21)</f>
        <v>5412602</v>
      </c>
      <c r="G20" s="94">
        <f t="shared" si="4"/>
        <v>4905002</v>
      </c>
      <c r="H20" s="94">
        <f t="shared" si="4"/>
        <v>319600</v>
      </c>
      <c r="I20" s="94">
        <f t="shared" si="4"/>
        <v>0</v>
      </c>
      <c r="J20" s="94">
        <f t="shared" si="4"/>
        <v>188000</v>
      </c>
      <c r="K20" s="94">
        <f t="shared" si="4"/>
        <v>0</v>
      </c>
      <c r="L20" s="94">
        <f>SUM(L21:L21)</f>
        <v>0</v>
      </c>
      <c r="M20" s="94">
        <f>SUM(M21:M21)</f>
        <v>0</v>
      </c>
      <c r="N20" s="94">
        <f>SUM(N21)</f>
        <v>0</v>
      </c>
      <c r="O20" s="94">
        <f>SUM(O21)</f>
        <v>0</v>
      </c>
      <c r="P20" s="94">
        <f>SUM(P21)</f>
        <v>0</v>
      </c>
    </row>
    <row r="21" spans="1:16" ht="12.75" customHeight="1">
      <c r="A21" s="88">
        <v>754</v>
      </c>
      <c r="B21" s="87">
        <v>75411</v>
      </c>
      <c r="C21" s="86">
        <v>2110</v>
      </c>
      <c r="D21" s="85">
        <v>5412602</v>
      </c>
      <c r="E21" s="85">
        <f>SUM(F21)</f>
        <v>5412602</v>
      </c>
      <c r="F21" s="85">
        <f>SUM(G21:J21)</f>
        <v>5412602</v>
      </c>
      <c r="G21" s="84">
        <v>4905002</v>
      </c>
      <c r="H21" s="84">
        <v>319600</v>
      </c>
      <c r="I21" s="84">
        <v>0</v>
      </c>
      <c r="J21" s="84">
        <v>188000</v>
      </c>
      <c r="K21" s="84">
        <v>0</v>
      </c>
      <c r="L21" s="84">
        <v>0</v>
      </c>
      <c r="M21" s="84">
        <v>0</v>
      </c>
      <c r="N21" s="84">
        <f>SUM(O21+Q21+R21)</f>
        <v>0</v>
      </c>
      <c r="O21" s="84">
        <v>0</v>
      </c>
      <c r="P21" s="84">
        <v>0</v>
      </c>
    </row>
    <row r="22" spans="1:16" ht="12.75" customHeight="1">
      <c r="A22" s="92">
        <v>755</v>
      </c>
      <c r="B22" s="95"/>
      <c r="C22" s="90"/>
      <c r="D22" s="94">
        <f>SUM(D23:D23)</f>
        <v>132000</v>
      </c>
      <c r="E22" s="94">
        <f>E23</f>
        <v>132000</v>
      </c>
      <c r="F22" s="94">
        <f aca="true" t="shared" si="5" ref="F22:K22">SUM(F23)</f>
        <v>132000</v>
      </c>
      <c r="G22" s="94">
        <f t="shared" si="5"/>
        <v>30030</v>
      </c>
      <c r="H22" s="94">
        <f t="shared" si="5"/>
        <v>37950</v>
      </c>
      <c r="I22" s="94">
        <f t="shared" si="5"/>
        <v>64020</v>
      </c>
      <c r="J22" s="94">
        <f t="shared" si="5"/>
        <v>0</v>
      </c>
      <c r="K22" s="94">
        <f t="shared" si="5"/>
        <v>0</v>
      </c>
      <c r="L22" s="94">
        <f>SUM(L23:L23)</f>
        <v>0</v>
      </c>
      <c r="M22" s="94">
        <f>SUM(M23:M23)</f>
        <v>0</v>
      </c>
      <c r="N22" s="94">
        <f>SUM(N23)</f>
        <v>0</v>
      </c>
      <c r="O22" s="94">
        <f>SUM(O23)</f>
        <v>0</v>
      </c>
      <c r="P22" s="94">
        <f>SUM(P23)</f>
        <v>0</v>
      </c>
    </row>
    <row r="23" spans="1:16" ht="17.25" customHeight="1">
      <c r="A23" s="88">
        <v>755</v>
      </c>
      <c r="B23" s="87">
        <v>75515</v>
      </c>
      <c r="C23" s="86">
        <v>2110</v>
      </c>
      <c r="D23" s="85">
        <v>132000</v>
      </c>
      <c r="E23" s="85">
        <f>SUM(F23)</f>
        <v>132000</v>
      </c>
      <c r="F23" s="85">
        <f>SUM(G23:J23)</f>
        <v>132000</v>
      </c>
      <c r="G23" s="84">
        <v>30030</v>
      </c>
      <c r="H23" s="84">
        <v>37950</v>
      </c>
      <c r="I23" s="84">
        <v>64020</v>
      </c>
      <c r="J23" s="84">
        <v>0</v>
      </c>
      <c r="K23" s="84">
        <v>0</v>
      </c>
      <c r="L23" s="84">
        <v>0</v>
      </c>
      <c r="M23" s="84">
        <v>0</v>
      </c>
      <c r="N23" s="84">
        <f>SUM(O23+Q23+R23)</f>
        <v>0</v>
      </c>
      <c r="O23" s="84">
        <v>0</v>
      </c>
      <c r="P23" s="84">
        <v>0</v>
      </c>
    </row>
    <row r="24" spans="1:16" ht="17.25" customHeight="1">
      <c r="A24" s="92">
        <v>801</v>
      </c>
      <c r="B24" s="95"/>
      <c r="C24" s="90"/>
      <c r="D24" s="94">
        <f>SUM(D25:D25)</f>
        <v>29000</v>
      </c>
      <c r="E24" s="94">
        <f>E25</f>
        <v>29000</v>
      </c>
      <c r="F24" s="94">
        <f aca="true" t="shared" si="6" ref="F24:K24">SUM(F25)</f>
        <v>29000</v>
      </c>
      <c r="G24" s="94">
        <f t="shared" si="6"/>
        <v>0</v>
      </c>
      <c r="H24" s="94">
        <f t="shared" si="6"/>
        <v>29000</v>
      </c>
      <c r="I24" s="94">
        <f t="shared" si="6"/>
        <v>0</v>
      </c>
      <c r="J24" s="94">
        <f t="shared" si="6"/>
        <v>0</v>
      </c>
      <c r="K24" s="94">
        <f t="shared" si="6"/>
        <v>0</v>
      </c>
      <c r="L24" s="94">
        <f>SUM(L25:L25)</f>
        <v>0</v>
      </c>
      <c r="M24" s="94">
        <f>SUM(M25:M25)</f>
        <v>0</v>
      </c>
      <c r="N24" s="94">
        <f>SUM(N25)</f>
        <v>0</v>
      </c>
      <c r="O24" s="94">
        <f>SUM(O25)</f>
        <v>0</v>
      </c>
      <c r="P24" s="94">
        <f>SUM(P25)</f>
        <v>0</v>
      </c>
    </row>
    <row r="25" spans="1:16" ht="17.25" customHeight="1">
      <c r="A25" s="88">
        <v>801</v>
      </c>
      <c r="B25" s="87">
        <v>80153</v>
      </c>
      <c r="C25" s="86">
        <v>2110</v>
      </c>
      <c r="D25" s="85">
        <v>29000</v>
      </c>
      <c r="E25" s="85">
        <f>SUM(F25)</f>
        <v>29000</v>
      </c>
      <c r="F25" s="85">
        <f>SUM(G25:J25)</f>
        <v>29000</v>
      </c>
      <c r="G25" s="84">
        <v>0</v>
      </c>
      <c r="H25" s="84">
        <v>29000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f>SUM(O25+Q25+R25)</f>
        <v>0</v>
      </c>
      <c r="O25" s="84">
        <v>0</v>
      </c>
      <c r="P25" s="84">
        <v>0</v>
      </c>
    </row>
    <row r="26" spans="1:16" ht="12.75">
      <c r="A26" s="92">
        <v>851</v>
      </c>
      <c r="B26" s="91"/>
      <c r="C26" s="90"/>
      <c r="D26" s="89">
        <f>D27</f>
        <v>2397521</v>
      </c>
      <c r="E26" s="89">
        <f aca="true" t="shared" si="7" ref="E26:P26">SUM(E27)</f>
        <v>2397521</v>
      </c>
      <c r="F26" s="89">
        <f t="shared" si="7"/>
        <v>2397521</v>
      </c>
      <c r="G26" s="89">
        <f t="shared" si="7"/>
        <v>0</v>
      </c>
      <c r="H26" s="89">
        <f t="shared" si="7"/>
        <v>2397521</v>
      </c>
      <c r="I26" s="89">
        <f t="shared" si="7"/>
        <v>0</v>
      </c>
      <c r="J26" s="89">
        <f t="shared" si="7"/>
        <v>0</v>
      </c>
      <c r="K26" s="89">
        <f t="shared" si="7"/>
        <v>0</v>
      </c>
      <c r="L26" s="89">
        <f t="shared" si="7"/>
        <v>0</v>
      </c>
      <c r="M26" s="89">
        <f t="shared" si="7"/>
        <v>0</v>
      </c>
      <c r="N26" s="89">
        <f t="shared" si="7"/>
        <v>0</v>
      </c>
      <c r="O26" s="89">
        <f t="shared" si="7"/>
        <v>0</v>
      </c>
      <c r="P26" s="89">
        <f t="shared" si="7"/>
        <v>0</v>
      </c>
    </row>
    <row r="27" spans="1:17" ht="12.75">
      <c r="A27" s="88">
        <v>851</v>
      </c>
      <c r="B27" s="87">
        <v>85156</v>
      </c>
      <c r="C27" s="86">
        <v>2110</v>
      </c>
      <c r="D27" s="84">
        <v>2397521</v>
      </c>
      <c r="E27" s="85">
        <f>SUM(H27)</f>
        <v>2397521</v>
      </c>
      <c r="F27" s="85">
        <f>SUM(H27)</f>
        <v>2397521</v>
      </c>
      <c r="G27" s="84">
        <v>0</v>
      </c>
      <c r="H27" s="84">
        <v>2397521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f>SUM(O27+Q27+R27)</f>
        <v>0</v>
      </c>
      <c r="O27" s="84">
        <v>0</v>
      </c>
      <c r="P27" s="84">
        <v>0</v>
      </c>
      <c r="Q27" s="93"/>
    </row>
    <row r="28" spans="1:17" ht="12.75">
      <c r="A28" s="92">
        <v>852</v>
      </c>
      <c r="B28" s="91"/>
      <c r="C28" s="90"/>
      <c r="D28" s="89">
        <f aca="true" t="shared" si="8" ref="D28:P28">SUM(D29:D30)</f>
        <v>1169400</v>
      </c>
      <c r="E28" s="89">
        <f t="shared" si="8"/>
        <v>1169400</v>
      </c>
      <c r="F28" s="89">
        <f t="shared" si="8"/>
        <v>1169400</v>
      </c>
      <c r="G28" s="89">
        <f t="shared" si="8"/>
        <v>664499</v>
      </c>
      <c r="H28" s="89">
        <f t="shared" si="8"/>
        <v>504601</v>
      </c>
      <c r="I28" s="89">
        <f t="shared" si="8"/>
        <v>0</v>
      </c>
      <c r="J28" s="89">
        <f t="shared" si="8"/>
        <v>300</v>
      </c>
      <c r="K28" s="89">
        <f t="shared" si="8"/>
        <v>0</v>
      </c>
      <c r="L28" s="89">
        <f t="shared" si="8"/>
        <v>0</v>
      </c>
      <c r="M28" s="89">
        <f t="shared" si="8"/>
        <v>0</v>
      </c>
      <c r="N28" s="89">
        <f t="shared" si="8"/>
        <v>0</v>
      </c>
      <c r="O28" s="89">
        <f t="shared" si="8"/>
        <v>0</v>
      </c>
      <c r="P28" s="89">
        <f t="shared" si="8"/>
        <v>0</v>
      </c>
      <c r="Q28" s="93"/>
    </row>
    <row r="29" spans="1:17" ht="12.75">
      <c r="A29" s="88">
        <v>852</v>
      </c>
      <c r="B29" s="87">
        <v>85203</v>
      </c>
      <c r="C29" s="86">
        <v>2110</v>
      </c>
      <c r="D29" s="84">
        <v>1164000</v>
      </c>
      <c r="E29" s="85">
        <f>SUM(F29)</f>
        <v>1164000</v>
      </c>
      <c r="F29" s="85">
        <f>SUM(G29:J29)</f>
        <v>1164000</v>
      </c>
      <c r="G29" s="84">
        <v>659499</v>
      </c>
      <c r="H29" s="84">
        <v>504201</v>
      </c>
      <c r="I29" s="84">
        <v>0</v>
      </c>
      <c r="J29" s="84">
        <v>300</v>
      </c>
      <c r="K29" s="84">
        <v>0</v>
      </c>
      <c r="L29" s="84">
        <v>0</v>
      </c>
      <c r="M29" s="84">
        <v>0</v>
      </c>
      <c r="N29" s="84">
        <f>SUM(O29+Q29+R29)</f>
        <v>0</v>
      </c>
      <c r="O29" s="84">
        <v>0</v>
      </c>
      <c r="P29" s="84">
        <v>0</v>
      </c>
      <c r="Q29" s="93"/>
    </row>
    <row r="30" spans="1:17" ht="12.75">
      <c r="A30" s="88">
        <v>852</v>
      </c>
      <c r="B30" s="87">
        <v>85205</v>
      </c>
      <c r="C30" s="86">
        <v>2110</v>
      </c>
      <c r="D30" s="84">
        <v>5400</v>
      </c>
      <c r="E30" s="85">
        <f>SUM(F30)</f>
        <v>5400</v>
      </c>
      <c r="F30" s="85">
        <f>SUM(G30:J30)</f>
        <v>5400</v>
      </c>
      <c r="G30" s="84">
        <v>5000</v>
      </c>
      <c r="H30" s="84">
        <v>400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f>SUM(O30+Q30+R30)</f>
        <v>0</v>
      </c>
      <c r="O30" s="84">
        <v>0</v>
      </c>
      <c r="P30" s="84">
        <v>0</v>
      </c>
      <c r="Q30" s="93"/>
    </row>
    <row r="31" spans="1:16" ht="12.75">
      <c r="A31" s="92">
        <v>853</v>
      </c>
      <c r="B31" s="91"/>
      <c r="C31" s="90"/>
      <c r="D31" s="89">
        <f>SUM(D32)</f>
        <v>716988.5</v>
      </c>
      <c r="E31" s="89">
        <f>E32</f>
        <v>716988.5</v>
      </c>
      <c r="F31" s="89">
        <f>F32</f>
        <v>716988.5</v>
      </c>
      <c r="G31" s="89">
        <f>G32</f>
        <v>572400</v>
      </c>
      <c r="H31" s="89">
        <f>H32</f>
        <v>143588.5</v>
      </c>
      <c r="I31" s="89">
        <f aca="true" t="shared" si="9" ref="I31:P31">SUM(I32)</f>
        <v>0</v>
      </c>
      <c r="J31" s="89">
        <f t="shared" si="9"/>
        <v>1000</v>
      </c>
      <c r="K31" s="89">
        <f t="shared" si="9"/>
        <v>0</v>
      </c>
      <c r="L31" s="89">
        <f t="shared" si="9"/>
        <v>0</v>
      </c>
      <c r="M31" s="89">
        <f t="shared" si="9"/>
        <v>0</v>
      </c>
      <c r="N31" s="89">
        <f t="shared" si="9"/>
        <v>0</v>
      </c>
      <c r="O31" s="89">
        <f t="shared" si="9"/>
        <v>0</v>
      </c>
      <c r="P31" s="89">
        <f t="shared" si="9"/>
        <v>0</v>
      </c>
    </row>
    <row r="32" spans="1:16" ht="12.75">
      <c r="A32" s="88">
        <v>853</v>
      </c>
      <c r="B32" s="87">
        <v>85321</v>
      </c>
      <c r="C32" s="86">
        <v>2110</v>
      </c>
      <c r="D32" s="84">
        <v>716988.5</v>
      </c>
      <c r="E32" s="85">
        <f>SUM(H32+G32+E40+J32)</f>
        <v>716988.5</v>
      </c>
      <c r="F32" s="84">
        <f>SUM(G32:K32)</f>
        <v>716988.5</v>
      </c>
      <c r="G32" s="84">
        <v>572400</v>
      </c>
      <c r="H32" s="84">
        <v>143588.5</v>
      </c>
      <c r="I32" s="84">
        <v>0</v>
      </c>
      <c r="J32" s="84">
        <v>1000</v>
      </c>
      <c r="K32" s="84">
        <v>0</v>
      </c>
      <c r="L32" s="84">
        <v>0</v>
      </c>
      <c r="M32" s="84">
        <f>SUM(N32+P32+Q32)</f>
        <v>0</v>
      </c>
      <c r="N32" s="84">
        <v>0</v>
      </c>
      <c r="O32" s="84">
        <v>0</v>
      </c>
      <c r="P32" s="84">
        <v>0</v>
      </c>
    </row>
    <row r="33" spans="1:16" ht="12.75">
      <c r="A33" s="92">
        <v>855</v>
      </c>
      <c r="B33" s="91"/>
      <c r="C33" s="90"/>
      <c r="D33" s="89">
        <f aca="true" t="shared" si="10" ref="D33:P33">SUM(D34:D35)</f>
        <v>220798</v>
      </c>
      <c r="E33" s="89">
        <f t="shared" si="10"/>
        <v>220798</v>
      </c>
      <c r="F33" s="89">
        <f t="shared" si="10"/>
        <v>220798</v>
      </c>
      <c r="G33" s="89">
        <f t="shared" si="10"/>
        <v>2170</v>
      </c>
      <c r="H33" s="89">
        <f t="shared" si="10"/>
        <v>37</v>
      </c>
      <c r="I33" s="89">
        <f t="shared" si="10"/>
        <v>0</v>
      </c>
      <c r="J33" s="89">
        <f t="shared" si="10"/>
        <v>218591</v>
      </c>
      <c r="K33" s="89">
        <f t="shared" si="10"/>
        <v>0</v>
      </c>
      <c r="L33" s="89">
        <f t="shared" si="10"/>
        <v>0</v>
      </c>
      <c r="M33" s="89">
        <f t="shared" si="10"/>
        <v>0</v>
      </c>
      <c r="N33" s="89">
        <f t="shared" si="10"/>
        <v>0</v>
      </c>
      <c r="O33" s="89">
        <f t="shared" si="10"/>
        <v>0</v>
      </c>
      <c r="P33" s="89">
        <f t="shared" si="10"/>
        <v>0</v>
      </c>
    </row>
    <row r="34" spans="1:16" ht="12.75">
      <c r="A34" s="88">
        <v>855</v>
      </c>
      <c r="B34" s="87">
        <v>85508</v>
      </c>
      <c r="C34" s="86">
        <v>2160</v>
      </c>
      <c r="D34" s="84">
        <v>83727</v>
      </c>
      <c r="E34" s="85">
        <f>SUM(H34+G34+J34)</f>
        <v>83727</v>
      </c>
      <c r="F34" s="84">
        <f>SUM(G34:K34)</f>
        <v>83727</v>
      </c>
      <c r="G34" s="84">
        <v>800</v>
      </c>
      <c r="H34" s="84">
        <v>37</v>
      </c>
      <c r="I34" s="84">
        <v>0</v>
      </c>
      <c r="J34" s="84">
        <v>82890</v>
      </c>
      <c r="K34" s="84">
        <v>0</v>
      </c>
      <c r="L34" s="84">
        <v>0</v>
      </c>
      <c r="M34" s="84">
        <f>SUM(N34+P34+Q34)</f>
        <v>0</v>
      </c>
      <c r="N34" s="84">
        <v>0</v>
      </c>
      <c r="O34" s="84">
        <v>0</v>
      </c>
      <c r="P34" s="84">
        <v>0</v>
      </c>
    </row>
    <row r="35" spans="1:16" ht="12.75">
      <c r="A35" s="88">
        <v>855</v>
      </c>
      <c r="B35" s="87">
        <v>85510</v>
      </c>
      <c r="C35" s="86">
        <v>2160</v>
      </c>
      <c r="D35" s="84">
        <v>137071</v>
      </c>
      <c r="E35" s="85">
        <f>SUM(H35+G35+J35)</f>
        <v>137071</v>
      </c>
      <c r="F35" s="84">
        <f>SUM(G35:K35)</f>
        <v>137071</v>
      </c>
      <c r="G35" s="84">
        <v>1370</v>
      </c>
      <c r="H35" s="84">
        <v>0</v>
      </c>
      <c r="I35" s="84">
        <v>0</v>
      </c>
      <c r="J35" s="84">
        <v>135701</v>
      </c>
      <c r="K35" s="84">
        <v>0</v>
      </c>
      <c r="L35" s="84">
        <v>0</v>
      </c>
      <c r="M35" s="84">
        <f>SUM(N35+P35+Q35)</f>
        <v>0</v>
      </c>
      <c r="N35" s="84">
        <v>0</v>
      </c>
      <c r="O35" s="84">
        <v>0</v>
      </c>
      <c r="P35" s="84">
        <v>0</v>
      </c>
    </row>
    <row r="36" spans="1:16" ht="15">
      <c r="A36" s="223" t="s">
        <v>92</v>
      </c>
      <c r="B36" s="223"/>
      <c r="C36" s="223"/>
      <c r="D36" s="83">
        <f aca="true" t="shared" si="11" ref="D36:P36">SUM(D9+D11+D13+D15+D18+D20+D22+D24+D26+D28+D31+D33)</f>
        <v>10868049.5</v>
      </c>
      <c r="E36" s="83">
        <f t="shared" si="11"/>
        <v>10868049.5</v>
      </c>
      <c r="F36" s="83">
        <f t="shared" si="11"/>
        <v>10868049.5</v>
      </c>
      <c r="G36" s="83">
        <f t="shared" si="11"/>
        <v>6698737.34</v>
      </c>
      <c r="H36" s="83">
        <f t="shared" si="11"/>
        <v>3697401.16</v>
      </c>
      <c r="I36" s="83">
        <f t="shared" si="11"/>
        <v>64020</v>
      </c>
      <c r="J36" s="83">
        <f t="shared" si="11"/>
        <v>407891</v>
      </c>
      <c r="K36" s="83">
        <f t="shared" si="11"/>
        <v>0</v>
      </c>
      <c r="L36" s="83">
        <f t="shared" si="11"/>
        <v>0</v>
      </c>
      <c r="M36" s="83">
        <f t="shared" si="11"/>
        <v>0</v>
      </c>
      <c r="N36" s="83">
        <f t="shared" si="11"/>
        <v>0</v>
      </c>
      <c r="O36" s="83">
        <f t="shared" si="11"/>
        <v>0</v>
      </c>
      <c r="P36" s="83">
        <f t="shared" si="11"/>
        <v>0</v>
      </c>
    </row>
    <row r="37" ht="12.75">
      <c r="E37" s="82"/>
    </row>
    <row r="39" spans="7:8" ht="12.75">
      <c r="G39" s="79"/>
      <c r="H39" s="79"/>
    </row>
    <row r="40" spans="1:16" ht="12.7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0"/>
      <c r="L40" s="80"/>
      <c r="M40" s="80"/>
      <c r="N40" s="80"/>
      <c r="O40" s="80"/>
      <c r="P40" s="80"/>
    </row>
    <row r="46" spans="1:10" ht="12.75">
      <c r="A46" s="77"/>
      <c r="B46" s="77"/>
      <c r="C46" s="77"/>
      <c r="D46" s="77"/>
      <c r="E46" s="77"/>
      <c r="F46" s="77"/>
      <c r="G46" s="77"/>
      <c r="H46" s="77"/>
      <c r="I46" s="77"/>
      <c r="J46" s="79"/>
    </row>
  </sheetData>
  <sheetProtection/>
  <mergeCells count="19">
    <mergeCell ref="A36:C36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>&amp;R&amp;"-,Standardowy"&amp;9Załącznik nr &amp;A
do uchwały Zarządu Powiatu w Opatowie Nr LXVIII.83.2022 
z dnia 14 września 2022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2022-09-09T13:23:46Z</cp:lastPrinted>
  <dcterms:created xsi:type="dcterms:W3CDTF">2014-11-12T06:55:05Z</dcterms:created>
  <dcterms:modified xsi:type="dcterms:W3CDTF">2022-09-20T10:01:04Z</dcterms:modified>
  <cp:category/>
  <cp:version/>
  <cp:contentType/>
  <cp:contentStatus/>
</cp:coreProperties>
</file>