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0380" windowHeight="6375" tabRatio="612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<sst xmlns="http://schemas.openxmlformats.org/spreadsheetml/2006/main" count="587" uniqueCount="342">
  <si>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</si>
  <si>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</si>
  <si>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</si>
  <si>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</si>
  <si>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</si>
  <si>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</si>
  <si>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</si>
  <si>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</si>
  <si>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</si>
  <si>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</si>
  <si>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</si>
  <si>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854   85410</t>
  </si>
  <si>
    <t>801   80120</t>
  </si>
  <si>
    <t>Plan wydatków</t>
  </si>
  <si>
    <t xml:space="preserve">Plan </t>
  </si>
  <si>
    <t>Zespół  Szkół Nr 1 w Opatowie ul.Słowackiego 56</t>
  </si>
  <si>
    <t>Zespół  Szkół  Nr 2 w Opatowie ul.Sempołowskiej 1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</si>
  <si>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</si>
  <si>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</si>
  <si>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</si>
  <si>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</si>
  <si>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</si>
  <si>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</si>
  <si>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</si>
  <si>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</si>
  <si>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</si>
  <si>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</si>
  <si>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</si>
  <si>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</si>
  <si>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</si>
  <si>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</si>
  <si>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</si>
  <si>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</si>
  <si>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</si>
  <si>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</si>
  <si>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</si>
  <si>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</si>
  <si>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</si>
  <si>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</si>
  <si>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</si>
  <si>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</si>
  <si>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</si>
  <si>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</si>
  <si>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</si>
  <si>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</si>
  <si>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</si>
  <si>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</si>
  <si>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</si>
  <si>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</si>
  <si>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</si>
  <si>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</si>
  <si>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</si>
  <si>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</si>
  <si>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</si>
  <si>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</si>
  <si>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Rb-34S</t>
  </si>
  <si>
    <t>854   85417</t>
  </si>
  <si>
    <t>Nazwa jednostki budżetowej w której utworzono rachunek, o którym mowa w art. 223 ust. 1 ustawy o finansach publicznych</t>
  </si>
  <si>
    <t>Ogółem dochody budżetu</t>
  </si>
  <si>
    <t>Razem</t>
  </si>
  <si>
    <t>2120</t>
  </si>
  <si>
    <t>852</t>
  </si>
  <si>
    <t>75045</t>
  </si>
  <si>
    <t>750</t>
  </si>
  <si>
    <t>7. Porozumienia z organami administracji rządowej</t>
  </si>
  <si>
    <t>2130</t>
  </si>
  <si>
    <t>85202</t>
  </si>
  <si>
    <t>80195</t>
  </si>
  <si>
    <t>801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</si>
  <si>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</si>
  <si>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</si>
  <si>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</si>
  <si>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</si>
  <si>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</si>
  <si>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</si>
  <si>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</si>
  <si>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</si>
  <si>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</si>
  <si>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</si>
  <si>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</t>
  </si>
  <si>
    <t>75411</t>
  </si>
  <si>
    <t>71015</t>
  </si>
  <si>
    <t>710</t>
  </si>
  <si>
    <t>70005</t>
  </si>
  <si>
    <t>700</t>
  </si>
  <si>
    <t>01095</t>
  </si>
  <si>
    <t>010</t>
  </si>
  <si>
    <t>4. Dotacje celowe otrzymane z budżetu państwa na zadania zlecone</t>
  </si>
  <si>
    <t>92195</t>
  </si>
  <si>
    <t>921</t>
  </si>
  <si>
    <t>900</t>
  </si>
  <si>
    <t>85295</t>
  </si>
  <si>
    <t>2400</t>
  </si>
  <si>
    <t>2460</t>
  </si>
  <si>
    <t>02001</t>
  </si>
  <si>
    <t>020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</si>
  <si>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</si>
  <si>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</si>
  <si>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</si>
  <si>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</si>
  <si>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</si>
  <si>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</si>
  <si>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</si>
  <si>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</si>
  <si>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</si>
  <si>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</si>
  <si>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</si>
  <si>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</si>
  <si>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</si>
  <si>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</si>
  <si>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</si>
  <si>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</si>
  <si>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</si>
  <si>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</si>
  <si>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</si>
  <si>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</si>
  <si>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80148</t>
  </si>
  <si>
    <t>0870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</si>
  <si>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</si>
  <si>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</si>
  <si>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</si>
  <si>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</si>
  <si>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</si>
  <si>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</si>
  <si>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</si>
  <si>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</si>
  <si>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</si>
  <si>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</si>
  <si>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</si>
  <si>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</si>
  <si>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</si>
  <si>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</si>
  <si>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</si>
  <si>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</si>
  <si>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</si>
  <si>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</si>
  <si>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</si>
  <si>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</si>
  <si>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</si>
  <si>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</si>
  <si>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</si>
  <si>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</si>
  <si>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</si>
  <si>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</si>
  <si>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</si>
  <si>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</si>
  <si>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</si>
  <si>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</si>
  <si>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</si>
  <si>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</si>
  <si>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</si>
  <si>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</si>
  <si>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</si>
  <si>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</si>
  <si>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</si>
  <si>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</si>
  <si>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</si>
  <si>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</si>
  <si>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</si>
  <si>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</si>
  <si>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</si>
  <si>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</si>
  <si>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</si>
  <si>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</si>
  <si>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</si>
  <si>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</si>
  <si>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</si>
  <si>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</si>
  <si>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Pomoc społeczna</t>
  </si>
  <si>
    <t>85195</t>
  </si>
  <si>
    <t>Składki na ubezpieczenie zdrowotne oraz świadczenia dla osób nie objętych obowiązkiem ubezpieczenia zdrowotnego</t>
  </si>
  <si>
    <t>Ochrona zdrowia</t>
  </si>
  <si>
    <t>Stołówki szkolne i przedszkolne</t>
  </si>
  <si>
    <t>80146</t>
  </si>
  <si>
    <t>Szkoły zawodowe specjalne</t>
  </si>
  <si>
    <t>80134</t>
  </si>
  <si>
    <t>Licea ogólnokształcące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</si>
  <si>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</si>
  <si>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</si>
  <si>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</si>
  <si>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</si>
  <si>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</si>
  <si>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</si>
  <si>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</si>
  <si>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</si>
  <si>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</si>
  <si>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</si>
  <si>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</si>
  <si>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</si>
  <si>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</si>
  <si>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</si>
  <si>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</si>
  <si>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</si>
  <si>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</si>
  <si>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</si>
  <si>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</si>
  <si>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</si>
  <si>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</si>
  <si>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</si>
  <si>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</si>
  <si>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Administracja publiczna</t>
  </si>
  <si>
    <t>Nadzór budowlany</t>
  </si>
  <si>
    <t>71012</t>
  </si>
  <si>
    <t>Działalność usługowa</t>
  </si>
  <si>
    <t>Gospodarka gruntami i nieruchomościami</t>
  </si>
  <si>
    <t>Gospodarka mieszkaniowa</t>
  </si>
  <si>
    <t>Drogi publiczne powiatowe</t>
  </si>
  <si>
    <t>Transport i łączność</t>
  </si>
  <si>
    <t>Nadzór nad gospodarką leśną</t>
  </si>
  <si>
    <t>02002</t>
  </si>
  <si>
    <t>Gospodarka leśna</t>
  </si>
  <si>
    <t>Leśnictwo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</si>
  <si>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</si>
  <si>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</si>
  <si>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</si>
  <si>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</si>
  <si>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</si>
  <si>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</si>
  <si>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</si>
  <si>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</si>
  <si>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</si>
  <si>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</si>
  <si>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</si>
  <si>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</si>
  <si>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</si>
  <si>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</si>
  <si>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</si>
  <si>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</si>
  <si>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</si>
  <si>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</si>
  <si>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</si>
  <si>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</si>
  <si>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</si>
  <si>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</si>
  <si>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</si>
  <si>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</si>
  <si>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</si>
  <si>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</si>
  <si>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</si>
  <si>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</si>
  <si>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</si>
  <si>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</si>
  <si>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</si>
  <si>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</si>
  <si>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</si>
  <si>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</si>
  <si>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</si>
  <si>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</si>
  <si>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</si>
  <si>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</si>
  <si>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</si>
  <si>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Zespół  Szkół w Ożarowie  im. Marii Skłodowskiej -Curie</t>
  </si>
  <si>
    <t>Zespół  Szkół Nr 1 w Opatowie, ul. Słowackiego 56</t>
  </si>
  <si>
    <t>Zespół  Szkół  Nr 2 w Opatowie, ul. Sempołowskiej 1</t>
  </si>
  <si>
    <t>801  80148</t>
  </si>
  <si>
    <t>na programy finansowane z udziałem środków, o których mowa w art. 5 ust. 1 pkt 2 i 3</t>
  </si>
  <si>
    <t>Wolne środki, o których mowa w art. 217 ust. 2 pkt 6 ustawy</t>
  </si>
  <si>
    <t>§ 950</t>
  </si>
  <si>
    <t>80105</t>
  </si>
  <si>
    <t>Przedszkola specjalne</t>
  </si>
  <si>
    <t>71095</t>
  </si>
  <si>
    <t>2057</t>
  </si>
  <si>
    <t>60095</t>
  </si>
  <si>
    <t>6257</t>
  </si>
  <si>
    <t>755</t>
  </si>
  <si>
    <t>75515</t>
  </si>
  <si>
    <t>0650</t>
  </si>
  <si>
    <t>2160</t>
  </si>
  <si>
    <t>Zadania z zakresu geodezji i kartografii</t>
  </si>
  <si>
    <t>Wymiar sprawiedliwości</t>
  </si>
  <si>
    <t>Nieodpłatna pomoc prawna</t>
  </si>
  <si>
    <t>80151</t>
  </si>
  <si>
    <t>Kwalifikacyjne kursy zawodowe</t>
  </si>
  <si>
    <t>0490</t>
  </si>
  <si>
    <t>0910</t>
  </si>
  <si>
    <t>0640</t>
  </si>
  <si>
    <t>0940</t>
  </si>
  <si>
    <t>6290</t>
  </si>
  <si>
    <t>2059</t>
  </si>
  <si>
    <t>0670</t>
  </si>
  <si>
    <t>855</t>
  </si>
  <si>
    <t>85508</t>
  </si>
  <si>
    <t>85510</t>
  </si>
  <si>
    <t>75405</t>
  </si>
  <si>
    <t>Komendy powiatowe Policji</t>
  </si>
  <si>
    <t>85416</t>
  </si>
  <si>
    <t>Pomoc materialna dla uczniów o charakterze socjalnym</t>
  </si>
  <si>
    <t>Pomoc materialna dla uczniów o charakterze motywacyjnym</t>
  </si>
  <si>
    <t>Rodzina</t>
  </si>
  <si>
    <t>Działalność placówek opiekuńczo - wychowawczych</t>
  </si>
  <si>
    <t>72095</t>
  </si>
  <si>
    <t>Informatyka</t>
  </si>
  <si>
    <t>80115</t>
  </si>
  <si>
    <t>Technika</t>
  </si>
  <si>
    <t>80116</t>
  </si>
  <si>
    <t>Szkoły policealne</t>
  </si>
  <si>
    <t>80117</t>
  </si>
  <si>
    <t>Branżowe szkoły I i II stopnia</t>
  </si>
  <si>
    <t>80152</t>
  </si>
  <si>
    <t xml:space="preserve"> Realizacja zadań wymagających stosowania specjalnej organizacji nauki i metod pracy dla dzieci i młodzieży w gimnazjach, klasach dotychczasowego gimnazjum prowadzonych w 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</si>
  <si>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80153</t>
  </si>
  <si>
    <t>Zapewnienie uczniom prawa do bezpłatnego dostępu do podręczników, materiałów edukacyjnych lub materiałów ćwiczeniowych</t>
  </si>
  <si>
    <t>85504</t>
  </si>
  <si>
    <t>Wspieranie rodziny</t>
  </si>
  <si>
    <t>92695</t>
  </si>
  <si>
    <t>6430</t>
  </si>
  <si>
    <t>0620</t>
  </si>
  <si>
    <t>2310</t>
  </si>
  <si>
    <t>801  80115</t>
  </si>
  <si>
    <t>60004</t>
  </si>
  <si>
    <t>Lokalny transport zbiorowy</t>
  </si>
  <si>
    <t>85111</t>
  </si>
  <si>
    <t>Szpitale ogólne</t>
  </si>
  <si>
    <t>85149</t>
  </si>
  <si>
    <t>Programy polityki zdrowotnej</t>
  </si>
  <si>
    <t>85203</t>
  </si>
  <si>
    <t>92113</t>
  </si>
  <si>
    <t>Centra kultury i sztuki</t>
  </si>
  <si>
    <t>2170</t>
  </si>
  <si>
    <t>6350</t>
  </si>
  <si>
    <t>0760</t>
  </si>
  <si>
    <t>75864</t>
  </si>
  <si>
    <t>2950</t>
  </si>
  <si>
    <t>6410</t>
  </si>
  <si>
    <t>2440</t>
  </si>
  <si>
    <t>0950</t>
  </si>
  <si>
    <t>90095</t>
  </si>
  <si>
    <t>Wykonanie przychodów i rozchodów budżetu Powiatu Opatowskiego w 2021 roku</t>
  </si>
  <si>
    <t>Wykonanie na 31.12.2021 r.</t>
  </si>
  <si>
    <t>Wykonanie budżetu Powiatu Opatowskiego za 2021 rok</t>
  </si>
  <si>
    <t>75478</t>
  </si>
  <si>
    <t>Sprawozdanie z wykonania dochodów gromadzonych na wydzielonym rachunku jednostek budżetowych i wydatków nimi sfinansowanych za 2021 rok</t>
  </si>
  <si>
    <t>Stan środków pieniężnych na 01.01.2021 r.</t>
  </si>
  <si>
    <t>Stan środków pieniężnych na 31.12.2021 r.</t>
  </si>
  <si>
    <t>Wykonanie budżetu Powiatu Opatowskiego za 2021 r.</t>
  </si>
  <si>
    <t>2330</t>
  </si>
  <si>
    <t>0550</t>
  </si>
  <si>
    <t>0770</t>
  </si>
  <si>
    <t>6090</t>
  </si>
  <si>
    <t>2700</t>
  </si>
  <si>
    <t>854  85410</t>
  </si>
  <si>
    <t>Wykaz jednostek budżetowych, które utworzyły rachunki, o których mowa w art. 223 ust. 1 ustawy o finansach publicznych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</si>
</sst>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0;[Red]0.00"/>
    <numFmt numFmtId="173" formatCode="0.0;[Red]0.0"/>
    <numFmt numFmtId="174" formatCode="0.000;[Red]0.000"/>
    <numFmt numFmtId="175" formatCode="0.0000;[Red]0.0000"/>
    <numFmt numFmtId="176" formatCode="0.00000;[Red]0.00000"/>
    <numFmt numFmtId="177" formatCode="0.000000;[Red]0.000000"/>
    <numFmt numFmtId="178" formatCode="0;[Red]0"/>
    <numFmt numFmtId="179" formatCode="[$-415]d\ mmmm\ yyyy"/>
    <numFmt numFmtId="180" formatCode="#,##0\ _z_ł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\ _z_ł_-;\-* #,##0.0\ _z_ł_-;_-* &quot;-&quot;\ _z_ł_-;_-@_-"/>
    <numFmt numFmtId="189" formatCode="_-* #,##0.00\ _z_ł_-;\-* #,##0.00\ _z_ł_-;_-* &quot;-&quot;\ _z_ł_-;_-@_-"/>
    <numFmt numFmtId="190" formatCode="0.0"/>
    <numFmt numFmtId="191" formatCode="#,##0;[Red]#,##0"/>
    <numFmt numFmtId="192" formatCode="_-* #,##0.000\ _z_ł_-;\-* #,##0.000\ _z_ł_-;_-* &quot;-&quot;\ _z_ł_-;_-@_-"/>
    <numFmt numFmtId="193" formatCode="00\-000"/>
    <numFmt numFmtId="194" formatCode="#,##0.00_ ;\-#,##0.00\ 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0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Times New Roman CE"/>
      <family val="1"/>
    </font>
    <font>
      <sz val="8"/>
      <color indexed="10"/>
      <name val="Times New Roman"/>
      <family val="1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FF0000"/>
      <name val="Times New Roman CE"/>
      <family val="1"/>
    </font>
    <font>
      <sz val="8"/>
      <color rgb="FFFF0000"/>
      <name val="Times New Roman"/>
      <family val="1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52">
      <alignment/>
      <protection/>
    </xf>
    <xf numFmtId="0" fontId="7" fillId="0" borderId="0" xfId="52" applyFont="1">
      <alignment/>
      <protection/>
    </xf>
    <xf numFmtId="165" fontId="7" fillId="0" borderId="0" xfId="52" applyNumberFormat="1" applyFont="1">
      <alignment/>
      <protection/>
    </xf>
    <xf numFmtId="49" fontId="10" fillId="0" borderId="10" xfId="52" applyNumberFormat="1" applyFont="1" applyBorder="1" applyAlignment="1">
      <alignment vertical="top" wrapText="1"/>
      <protection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0" fontId="14" fillId="0" borderId="0" xfId="53" applyNumberFormat="1" applyFont="1" applyFill="1" applyBorder="1" applyAlignment="1" applyProtection="1">
      <alignment horizontal="left"/>
      <protection locked="0"/>
    </xf>
    <xf numFmtId="0" fontId="15" fillId="0" borderId="0" xfId="53" applyNumberFormat="1" applyFont="1" applyFill="1" applyBorder="1" applyAlignment="1" applyProtection="1">
      <alignment horizontal="left"/>
      <protection locked="0"/>
    </xf>
    <xf numFmtId="0" fontId="16" fillId="0" borderId="0" xfId="53" applyNumberFormat="1" applyFont="1" applyFill="1" applyBorder="1" applyAlignment="1" applyProtection="1">
      <alignment horizontal="left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49" fontId="10" fillId="0" borderId="10" xfId="52" applyNumberFormat="1" applyFont="1" applyFill="1" applyBorder="1" applyAlignment="1">
      <alignment vertical="top" wrapText="1"/>
      <protection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0" fontId="10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77" fillId="0" borderId="0" xfId="54" applyFont="1">
      <alignment/>
      <protection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11" fillId="0" borderId="0" xfId="53" applyNumberFormat="1" applyFont="1" applyFill="1" applyBorder="1" applyAlignment="1" applyProtection="1">
      <alignment horizontal="left"/>
      <protection locked="0"/>
    </xf>
    <xf numFmtId="49" fontId="11" fillId="33" borderId="0" xfId="53" applyNumberFormat="1" applyFont="1" applyFill="1" applyAlignment="1" applyProtection="1">
      <alignment horizontal="right" vertical="center" wrapText="1"/>
      <protection locked="0"/>
    </xf>
    <xf numFmtId="165" fontId="14" fillId="0" borderId="0" xfId="53" applyNumberFormat="1" applyFont="1" applyFill="1" applyBorder="1" applyAlignment="1" applyProtection="1">
      <alignment horizontal="left"/>
      <protection locked="0"/>
    </xf>
    <xf numFmtId="165" fontId="21" fillId="34" borderId="11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9" fontId="10" fillId="35" borderId="10" xfId="52" applyNumberFormat="1" applyFont="1" applyFill="1" applyBorder="1" applyAlignment="1">
      <alignment vertical="top" wrapText="1"/>
      <protection/>
    </xf>
    <xf numFmtId="0" fontId="10" fillId="0" borderId="10" xfId="52" applyFont="1" applyBorder="1" applyAlignment="1">
      <alignment horizontal="left" vertical="top" wrapText="1"/>
      <protection/>
    </xf>
    <xf numFmtId="0" fontId="79" fillId="0" borderId="0" xfId="53" applyNumberFormat="1" applyFont="1" applyFill="1" applyBorder="1" applyAlignment="1" applyProtection="1">
      <alignment horizontal="left"/>
      <protection locked="0"/>
    </xf>
    <xf numFmtId="0" fontId="80" fillId="0" borderId="0" xfId="53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9" fontId="23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8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81" fillId="0" borderId="0" xfId="52" applyFont="1">
      <alignment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3" fontId="30" fillId="36" borderId="10" xfId="56" applyNumberFormat="1" applyFont="1" applyFill="1" applyBorder="1" applyAlignment="1">
      <alignment horizontal="center" wrapText="1"/>
      <protection/>
    </xf>
    <xf numFmtId="0" fontId="30" fillId="0" borderId="10" xfId="56" applyFont="1" applyBorder="1" applyAlignment="1">
      <alignment horizontal="left" wrapText="1"/>
      <protection/>
    </xf>
    <xf numFmtId="189" fontId="3" fillId="0" borderId="10" xfId="0" applyNumberFormat="1" applyFont="1" applyBorder="1" applyAlignment="1">
      <alignment horizontal="right"/>
    </xf>
    <xf numFmtId="194" fontId="3" fillId="0" borderId="10" xfId="56" applyNumberFormat="1" applyFont="1" applyBorder="1" applyAlignment="1">
      <alignment horizontal="right"/>
      <protection/>
    </xf>
    <xf numFmtId="165" fontId="3" fillId="0" borderId="10" xfId="0" applyNumberFormat="1" applyFont="1" applyBorder="1" applyAlignment="1">
      <alignment horizontal="right"/>
    </xf>
    <xf numFmtId="165" fontId="26" fillId="0" borderId="10" xfId="0" applyNumberFormat="1" applyFont="1" applyBorder="1" applyAlignment="1">
      <alignment horizontal="right"/>
    </xf>
    <xf numFmtId="194" fontId="3" fillId="0" borderId="10" xfId="56" applyNumberFormat="1" applyFont="1" applyBorder="1" applyAlignment="1">
      <alignment horizontal="right" wrapText="1"/>
      <protection/>
    </xf>
    <xf numFmtId="171" fontId="30" fillId="36" borderId="10" xfId="56" applyNumberFormat="1" applyFont="1" applyFill="1" applyBorder="1" applyAlignment="1">
      <alignment horizontal="center" wrapText="1"/>
      <protection/>
    </xf>
    <xf numFmtId="0" fontId="30" fillId="35" borderId="10" xfId="0" applyFont="1" applyFill="1" applyBorder="1" applyAlignment="1">
      <alignment horizontal="center"/>
    </xf>
    <xf numFmtId="171" fontId="30" fillId="35" borderId="10" xfId="56" applyNumberFormat="1" applyFont="1" applyFill="1" applyBorder="1" applyAlignment="1">
      <alignment horizontal="center" wrapText="1"/>
      <protection/>
    </xf>
    <xf numFmtId="165" fontId="30" fillId="35" borderId="10" xfId="56" applyNumberFormat="1" applyFont="1" applyFill="1" applyBorder="1" applyAlignment="1">
      <alignment wrapText="1"/>
      <protection/>
    </xf>
    <xf numFmtId="189" fontId="3" fillId="35" borderId="10" xfId="0" applyNumberFormat="1" applyFont="1" applyFill="1" applyBorder="1" applyAlignment="1">
      <alignment horizontal="right"/>
    </xf>
    <xf numFmtId="194" fontId="3" fillId="35" borderId="10" xfId="56" applyNumberFormat="1" applyFont="1" applyFill="1" applyBorder="1" applyAlignment="1">
      <alignment horizontal="right"/>
      <protection/>
    </xf>
    <xf numFmtId="165" fontId="3" fillId="35" borderId="10" xfId="0" applyNumberFormat="1" applyFont="1" applyFill="1" applyBorder="1" applyAlignment="1">
      <alignment horizontal="right"/>
    </xf>
    <xf numFmtId="165" fontId="26" fillId="35" borderId="10" xfId="0" applyNumberFormat="1" applyFont="1" applyFill="1" applyBorder="1" applyAlignment="1">
      <alignment horizontal="right"/>
    </xf>
    <xf numFmtId="194" fontId="3" fillId="35" borderId="10" xfId="56" applyNumberFormat="1" applyFont="1" applyFill="1" applyBorder="1" applyAlignment="1">
      <alignment horizontal="right" wrapText="1"/>
      <protection/>
    </xf>
    <xf numFmtId="165" fontId="30" fillId="0" borderId="10" xfId="56" applyNumberFormat="1" applyFont="1" applyBorder="1" applyAlignment="1">
      <alignment wrapText="1"/>
      <protection/>
    </xf>
    <xf numFmtId="0" fontId="28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94" fontId="26" fillId="0" borderId="10" xfId="0" applyNumberFormat="1" applyFont="1" applyBorder="1" applyAlignment="1">
      <alignment horizontal="right"/>
    </xf>
    <xf numFmtId="49" fontId="21" fillId="34" borderId="12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3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4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5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53" applyNumberFormat="1" applyFont="1" applyFill="1" applyBorder="1" applyAlignment="1" applyProtection="1">
      <alignment horizontal="center" vertical="center" wrapText="1"/>
      <protection locked="0"/>
    </xf>
    <xf numFmtId="49" fontId="32" fillId="34" borderId="17" xfId="53" applyNumberFormat="1" applyFont="1" applyFill="1" applyBorder="1" applyAlignment="1" applyProtection="1">
      <alignment horizontal="center" vertical="top" wrapText="1"/>
      <protection locked="0"/>
    </xf>
    <xf numFmtId="165" fontId="32" fillId="34" borderId="17" xfId="53" applyNumberFormat="1" applyFont="1" applyFill="1" applyBorder="1" applyAlignment="1" applyProtection="1">
      <alignment horizontal="right" vertical="center" wrapText="1"/>
      <protection locked="0"/>
    </xf>
    <xf numFmtId="165" fontId="32" fillId="34" borderId="18" xfId="53" applyNumberFormat="1" applyFont="1" applyFill="1" applyBorder="1" applyAlignment="1" applyProtection="1">
      <alignment horizontal="right" vertical="center" wrapText="1"/>
      <protection locked="0"/>
    </xf>
    <xf numFmtId="49" fontId="21" fillId="34" borderId="19" xfId="53" applyNumberFormat="1" applyFont="1" applyFill="1" applyBorder="1" applyAlignment="1" applyProtection="1">
      <alignment horizontal="center" vertical="top" wrapText="1"/>
      <protection locked="0"/>
    </xf>
    <xf numFmtId="165" fontId="21" fillId="34" borderId="19" xfId="53" applyNumberFormat="1" applyFont="1" applyFill="1" applyBorder="1" applyAlignment="1" applyProtection="1">
      <alignment horizontal="right" vertical="center" wrapText="1"/>
      <protection locked="0"/>
    </xf>
    <xf numFmtId="165" fontId="21" fillId="34" borderId="20" xfId="53" applyNumberFormat="1" applyFont="1" applyFill="1" applyBorder="1" applyAlignment="1" applyProtection="1">
      <alignment horizontal="right" vertical="center" wrapText="1"/>
      <protection locked="0"/>
    </xf>
    <xf numFmtId="49" fontId="32" fillId="34" borderId="19" xfId="53" applyNumberFormat="1" applyFont="1" applyFill="1" applyBorder="1" applyAlignment="1" applyProtection="1">
      <alignment horizontal="center" vertical="top" wrapText="1"/>
      <protection locked="0"/>
    </xf>
    <xf numFmtId="165" fontId="32" fillId="34" borderId="19" xfId="53" applyNumberFormat="1" applyFont="1" applyFill="1" applyBorder="1" applyAlignment="1" applyProtection="1">
      <alignment horizontal="right" vertical="center" wrapText="1"/>
      <protection locked="0"/>
    </xf>
    <xf numFmtId="165" fontId="32" fillId="34" borderId="21" xfId="53" applyNumberFormat="1" applyFont="1" applyFill="1" applyBorder="1" applyAlignment="1" applyProtection="1">
      <alignment horizontal="right" vertical="center" wrapText="1"/>
      <protection locked="0"/>
    </xf>
    <xf numFmtId="0" fontId="21" fillId="35" borderId="22" xfId="53" applyNumberFormat="1" applyFont="1" applyFill="1" applyBorder="1" applyAlignment="1" applyProtection="1">
      <alignment horizontal="center" vertical="top" wrapText="1"/>
      <protection locked="0"/>
    </xf>
    <xf numFmtId="49" fontId="32" fillId="34" borderId="22" xfId="53" applyNumberFormat="1" applyFont="1" applyFill="1" applyBorder="1" applyAlignment="1" applyProtection="1">
      <alignment horizontal="center" vertical="top" wrapText="1"/>
      <protection locked="0"/>
    </xf>
    <xf numFmtId="0" fontId="21" fillId="35" borderId="23" xfId="53" applyNumberFormat="1" applyFont="1" applyFill="1" applyBorder="1" applyAlignment="1" applyProtection="1">
      <alignment horizontal="center" vertical="top" wrapText="1"/>
      <protection locked="0"/>
    </xf>
    <xf numFmtId="0" fontId="32" fillId="35" borderId="22" xfId="53" applyNumberFormat="1" applyFont="1" applyFill="1" applyBorder="1" applyAlignment="1" applyProtection="1">
      <alignment horizontal="left" vertical="top"/>
      <protection locked="0"/>
    </xf>
    <xf numFmtId="165" fontId="33" fillId="34" borderId="21" xfId="53" applyNumberFormat="1" applyFont="1" applyFill="1" applyBorder="1" applyAlignment="1" applyProtection="1">
      <alignment horizontal="right" vertical="center" wrapText="1"/>
      <protection locked="0"/>
    </xf>
    <xf numFmtId="165" fontId="24" fillId="34" borderId="11" xfId="53" applyNumberFormat="1" applyFont="1" applyFill="1" applyBorder="1" applyAlignment="1" applyProtection="1">
      <alignment horizontal="right" vertical="center" wrapText="1"/>
      <protection locked="0"/>
    </xf>
    <xf numFmtId="165" fontId="32" fillId="34" borderId="12" xfId="53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0" fillId="0" borderId="0" xfId="52" applyFont="1" applyAlignment="1">
      <alignment/>
      <protection/>
    </xf>
    <xf numFmtId="0" fontId="7" fillId="0" borderId="0" xfId="52" applyFont="1" applyFill="1">
      <alignment/>
      <protection/>
    </xf>
    <xf numFmtId="0" fontId="23" fillId="0" borderId="10" xfId="52" applyFont="1" applyBorder="1" applyAlignment="1">
      <alignment horizontal="center" vertical="top" wrapText="1"/>
      <protection/>
    </xf>
    <xf numFmtId="49" fontId="23" fillId="0" borderId="10" xfId="52" applyNumberFormat="1" applyFont="1" applyBorder="1" applyAlignment="1">
      <alignment horizontal="center" vertical="top" wrapText="1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0" fontId="11" fillId="0" borderId="10" xfId="52" applyFont="1" applyBorder="1" applyAlignment="1">
      <alignment horizontal="center" vertical="top" wrapText="1"/>
      <protection/>
    </xf>
    <xf numFmtId="49" fontId="11" fillId="0" borderId="10" xfId="52" applyNumberFormat="1" applyFont="1" applyBorder="1" applyAlignment="1">
      <alignment horizontal="center" vertical="top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49" fontId="10" fillId="0" borderId="10" xfId="52" applyNumberFormat="1" applyFont="1" applyFill="1" applyBorder="1" applyAlignment="1">
      <alignment horizontal="center" vertical="top" wrapText="1"/>
      <protection/>
    </xf>
    <xf numFmtId="165" fontId="10" fillId="0" borderId="10" xfId="52" applyNumberFormat="1" applyFont="1" applyFill="1" applyBorder="1" applyAlignment="1">
      <alignment horizontal="center" vertical="top" wrapText="1"/>
      <protection/>
    </xf>
    <xf numFmtId="2" fontId="10" fillId="0" borderId="10" xfId="52" applyNumberFormat="1" applyFont="1" applyFill="1" applyBorder="1" applyAlignment="1">
      <alignment horizontal="center" vertical="top" wrapText="1"/>
      <protection/>
    </xf>
    <xf numFmtId="165" fontId="34" fillId="0" borderId="10" xfId="52" applyNumberFormat="1" applyFont="1" applyFill="1" applyBorder="1" applyAlignment="1">
      <alignment horizontal="center" vertical="top" wrapText="1"/>
      <protection/>
    </xf>
    <xf numFmtId="165" fontId="23" fillId="0" borderId="10" xfId="52" applyNumberFormat="1" applyFont="1" applyFill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49" fontId="10" fillId="35" borderId="10" xfId="52" applyNumberFormat="1" applyFont="1" applyFill="1" applyBorder="1" applyAlignment="1">
      <alignment horizontal="center" vertical="top" wrapText="1"/>
      <protection/>
    </xf>
    <xf numFmtId="165" fontId="10" fillId="35" borderId="10" xfId="52" applyNumberFormat="1" applyFont="1" applyFill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top" wrapText="1"/>
      <protection/>
    </xf>
    <xf numFmtId="165" fontId="10" fillId="0" borderId="10" xfId="52" applyNumberFormat="1" applyFont="1" applyFill="1" applyBorder="1" applyAlignment="1">
      <alignment vertical="top" wrapText="1"/>
      <protection/>
    </xf>
    <xf numFmtId="49" fontId="23" fillId="0" borderId="24" xfId="52" applyNumberFormat="1" applyFont="1" applyBorder="1" applyAlignment="1">
      <alignment horizontal="center" vertical="top" wrapText="1"/>
      <protection/>
    </xf>
    <xf numFmtId="0" fontId="35" fillId="0" borderId="25" xfId="52" applyFont="1" applyBorder="1" applyAlignment="1">
      <alignment horizontal="center" vertical="top" wrapText="1"/>
      <protection/>
    </xf>
    <xf numFmtId="0" fontId="35" fillId="0" borderId="26" xfId="52" applyFont="1" applyBorder="1" applyAlignment="1">
      <alignment horizontal="center" vertical="top" wrapText="1"/>
      <protection/>
    </xf>
    <xf numFmtId="0" fontId="23" fillId="0" borderId="24" xfId="52" applyFont="1" applyBorder="1" applyAlignment="1">
      <alignment vertical="top" wrapText="1"/>
      <protection/>
    </xf>
    <xf numFmtId="0" fontId="23" fillId="0" borderId="25" xfId="52" applyFont="1" applyBorder="1" applyAlignment="1">
      <alignment vertical="top" wrapText="1"/>
      <protection/>
    </xf>
    <xf numFmtId="0" fontId="7" fillId="0" borderId="26" xfId="52" applyFont="1" applyBorder="1" applyAlignment="1">
      <alignment vertical="top" wrapText="1"/>
      <protection/>
    </xf>
    <xf numFmtId="0" fontId="20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3" fillId="0" borderId="10" xfId="52" applyFont="1" applyBorder="1" applyAlignment="1">
      <alignment vertical="top" wrapText="1"/>
      <protection/>
    </xf>
    <xf numFmtId="0" fontId="34" fillId="0" borderId="10" xfId="52" applyFont="1" applyBorder="1" applyAlignment="1">
      <alignment horizontal="center" vertical="top" wrapText="1"/>
      <protection/>
    </xf>
    <xf numFmtId="0" fontId="35" fillId="0" borderId="10" xfId="52" applyFont="1" applyBorder="1" applyAlignment="1">
      <alignment vertical="top" wrapText="1"/>
      <protection/>
    </xf>
    <xf numFmtId="193" fontId="23" fillId="0" borderId="24" xfId="52" applyNumberFormat="1" applyFont="1" applyBorder="1" applyAlignment="1">
      <alignment vertical="top" wrapText="1"/>
      <protection/>
    </xf>
    <xf numFmtId="193" fontId="23" fillId="0" borderId="25" xfId="52" applyNumberFormat="1" applyFont="1" applyBorder="1" applyAlignment="1">
      <alignment vertical="top" wrapText="1"/>
      <protection/>
    </xf>
    <xf numFmtId="193" fontId="7" fillId="0" borderId="26" xfId="52" applyNumberFormat="1" applyFont="1" applyBorder="1" applyAlignment="1">
      <alignment vertical="top" wrapText="1"/>
      <protection/>
    </xf>
    <xf numFmtId="49" fontId="23" fillId="0" borderId="24" xfId="52" applyNumberFormat="1" applyFont="1" applyBorder="1" applyAlignment="1">
      <alignment horizontal="center" vertical="top"/>
      <protection/>
    </xf>
    <xf numFmtId="0" fontId="35" fillId="0" borderId="25" xfId="52" applyFont="1" applyBorder="1" applyAlignment="1">
      <alignment horizontal="center" vertical="top"/>
      <protection/>
    </xf>
    <xf numFmtId="0" fontId="35" fillId="0" borderId="26" xfId="52" applyFont="1" applyBorder="1" applyAlignment="1">
      <alignment horizontal="center" vertical="top"/>
      <protection/>
    </xf>
    <xf numFmtId="49" fontId="23" fillId="0" borderId="24" xfId="52" applyNumberFormat="1" applyFont="1" applyBorder="1" applyAlignment="1">
      <alignment horizontal="left" vertical="center" wrapText="1"/>
      <protection/>
    </xf>
    <xf numFmtId="49" fontId="23" fillId="0" borderId="25" xfId="52" applyNumberFormat="1" applyFont="1" applyBorder="1" applyAlignment="1">
      <alignment horizontal="left" vertical="center" wrapText="1"/>
      <protection/>
    </xf>
    <xf numFmtId="49" fontId="23" fillId="0" borderId="26" xfId="52" applyNumberFormat="1" applyFont="1" applyBorder="1" applyAlignment="1">
      <alignment horizontal="left" vertical="center" wrapText="1"/>
      <protection/>
    </xf>
    <xf numFmtId="49" fontId="23" fillId="0" borderId="25" xfId="52" applyNumberFormat="1" applyFont="1" applyBorder="1" applyAlignment="1">
      <alignment horizontal="center" vertical="top" wrapText="1"/>
      <protection/>
    </xf>
    <xf numFmtId="49" fontId="23" fillId="0" borderId="26" xfId="52" applyNumberFormat="1" applyFont="1" applyBorder="1" applyAlignment="1">
      <alignment horizontal="center" vertical="top" wrapText="1"/>
      <protection/>
    </xf>
    <xf numFmtId="0" fontId="25" fillId="0" borderId="0" xfId="0" applyFont="1" applyAlignment="1">
      <alignment horizontal="left" wrapText="1"/>
    </xf>
    <xf numFmtId="0" fontId="23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/>
    </xf>
    <xf numFmtId="49" fontId="21" fillId="34" borderId="19" xfId="53" applyNumberFormat="1" applyFont="1" applyFill="1" applyBorder="1" applyAlignment="1" applyProtection="1">
      <alignment horizontal="left" vertical="center" wrapText="1"/>
      <protection locked="0"/>
    </xf>
    <xf numFmtId="165" fontId="21" fillId="34" borderId="19" xfId="53" applyNumberFormat="1" applyFont="1" applyFill="1" applyBorder="1" applyAlignment="1" applyProtection="1">
      <alignment horizontal="right" vertical="center" wrapText="1"/>
      <protection locked="0"/>
    </xf>
    <xf numFmtId="49" fontId="32" fillId="34" borderId="19" xfId="53" applyNumberFormat="1" applyFont="1" applyFill="1" applyBorder="1" applyAlignment="1" applyProtection="1">
      <alignment horizontal="left" vertical="center" wrapText="1"/>
      <protection locked="0"/>
    </xf>
    <xf numFmtId="0" fontId="32" fillId="35" borderId="23" xfId="53" applyNumberFormat="1" applyFont="1" applyFill="1" applyBorder="1" applyAlignment="1" applyProtection="1">
      <alignment horizontal="center" vertical="top" wrapText="1"/>
      <protection locked="0"/>
    </xf>
    <xf numFmtId="0" fontId="32" fillId="35" borderId="27" xfId="53" applyNumberFormat="1" applyFont="1" applyFill="1" applyBorder="1" applyAlignment="1" applyProtection="1">
      <alignment horizontal="center" vertical="top" wrapText="1"/>
      <protection locked="0"/>
    </xf>
    <xf numFmtId="49" fontId="32" fillId="34" borderId="20" xfId="53" applyNumberFormat="1" applyFont="1" applyFill="1" applyBorder="1" applyAlignment="1" applyProtection="1">
      <alignment horizontal="left" vertical="center" wrapText="1"/>
      <protection locked="0"/>
    </xf>
    <xf numFmtId="49" fontId="32" fillId="34" borderId="28" xfId="53" applyNumberFormat="1" applyFont="1" applyFill="1" applyBorder="1" applyAlignment="1" applyProtection="1">
      <alignment horizontal="left" vertical="center" wrapText="1"/>
      <protection locked="0"/>
    </xf>
    <xf numFmtId="165" fontId="32" fillId="34" borderId="19" xfId="53" applyNumberFormat="1" applyFont="1" applyFill="1" applyBorder="1" applyAlignment="1" applyProtection="1">
      <alignment horizontal="right" vertical="center" wrapText="1"/>
      <protection locked="0"/>
    </xf>
    <xf numFmtId="49" fontId="21" fillId="34" borderId="20" xfId="53" applyNumberFormat="1" applyFont="1" applyFill="1" applyBorder="1" applyAlignment="1" applyProtection="1">
      <alignment horizontal="left" vertical="center" wrapText="1"/>
      <protection locked="0"/>
    </xf>
    <xf numFmtId="49" fontId="21" fillId="34" borderId="28" xfId="53" applyNumberFormat="1" applyFont="1" applyFill="1" applyBorder="1" applyAlignment="1" applyProtection="1">
      <alignment horizontal="left" vertical="center" wrapText="1"/>
      <protection locked="0"/>
    </xf>
    <xf numFmtId="49" fontId="32" fillId="34" borderId="23" xfId="53" applyNumberFormat="1" applyFont="1" applyFill="1" applyBorder="1" applyAlignment="1" applyProtection="1">
      <alignment horizontal="center" vertical="top" wrapText="1"/>
      <protection locked="0"/>
    </xf>
    <xf numFmtId="49" fontId="32" fillId="34" borderId="22" xfId="53" applyNumberFormat="1" applyFont="1" applyFill="1" applyBorder="1" applyAlignment="1" applyProtection="1">
      <alignment horizontal="center" vertical="top" wrapText="1"/>
      <protection locked="0"/>
    </xf>
    <xf numFmtId="49" fontId="24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3" applyNumberFormat="1" applyFont="1" applyFill="1" applyBorder="1" applyAlignment="1" applyProtection="1">
      <alignment horizontal="left"/>
      <protection locked="0"/>
    </xf>
    <xf numFmtId="49" fontId="32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32" fillId="34" borderId="12" xfId="53" applyNumberFormat="1" applyFont="1" applyFill="1" applyBorder="1" applyAlignment="1" applyProtection="1">
      <alignment horizontal="center" vertical="center" wrapText="1"/>
      <protection locked="0"/>
    </xf>
    <xf numFmtId="165" fontId="32" fillId="34" borderId="30" xfId="53" applyNumberFormat="1" applyFont="1" applyFill="1" applyBorder="1" applyAlignment="1" applyProtection="1">
      <alignment horizontal="right" vertical="center" wrapText="1"/>
      <protection locked="0"/>
    </xf>
    <xf numFmtId="165" fontId="32" fillId="34" borderId="31" xfId="53" applyNumberFormat="1" applyFont="1" applyFill="1" applyBorder="1" applyAlignment="1" applyProtection="1">
      <alignment horizontal="right" vertical="center" wrapText="1"/>
      <protection locked="0"/>
    </xf>
    <xf numFmtId="165" fontId="21" fillId="34" borderId="20" xfId="53" applyNumberFormat="1" applyFont="1" applyFill="1" applyBorder="1" applyAlignment="1" applyProtection="1">
      <alignment horizontal="right" vertical="center" wrapText="1"/>
      <protection locked="0"/>
    </xf>
    <xf numFmtId="165" fontId="21" fillId="34" borderId="28" xfId="53" applyNumberFormat="1" applyFont="1" applyFill="1" applyBorder="1" applyAlignment="1" applyProtection="1">
      <alignment horizontal="right" vertical="center" wrapText="1"/>
      <protection locked="0"/>
    </xf>
    <xf numFmtId="165" fontId="32" fillId="34" borderId="20" xfId="53" applyNumberFormat="1" applyFont="1" applyFill="1" applyBorder="1" applyAlignment="1" applyProtection="1">
      <alignment horizontal="right" vertical="center" wrapText="1"/>
      <protection locked="0"/>
    </xf>
    <xf numFmtId="165" fontId="32" fillId="34" borderId="28" xfId="53" applyNumberFormat="1" applyFont="1" applyFill="1" applyBorder="1" applyAlignment="1" applyProtection="1">
      <alignment horizontal="right" vertical="center" wrapText="1"/>
      <protection locked="0"/>
    </xf>
    <xf numFmtId="49" fontId="21" fillId="34" borderId="20" xfId="53" applyNumberFormat="1" applyFont="1" applyFill="1" applyBorder="1" applyAlignment="1" applyProtection="1">
      <alignment vertical="center" wrapText="1"/>
      <protection locked="0"/>
    </xf>
    <xf numFmtId="49" fontId="21" fillId="34" borderId="28" xfId="53" applyNumberFormat="1" applyFont="1" applyFill="1" applyBorder="1" applyAlignment="1" applyProtection="1">
      <alignment vertical="center" wrapText="1"/>
      <protection locked="0"/>
    </xf>
    <xf numFmtId="165" fontId="21" fillId="34" borderId="20" xfId="53" applyNumberFormat="1" applyFont="1" applyFill="1" applyBorder="1" applyAlignment="1" applyProtection="1">
      <alignment horizontal="center" vertical="center" wrapText="1"/>
      <protection locked="0"/>
    </xf>
    <xf numFmtId="165" fontId="21" fillId="34" borderId="28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9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4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2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12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0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3" xfId="53" applyNumberFormat="1" applyFont="1" applyFill="1" applyBorder="1" applyAlignment="1" applyProtection="1">
      <alignment horizontal="center" vertical="center" wrapText="1"/>
      <protection locked="0"/>
    </xf>
    <xf numFmtId="0" fontId="21" fillId="35" borderId="27" xfId="53" applyNumberFormat="1" applyFont="1" applyFill="1" applyBorder="1" applyAlignment="1" applyProtection="1">
      <alignment horizontal="center" vertical="top" wrapText="1"/>
      <protection locked="0"/>
    </xf>
    <xf numFmtId="0" fontId="21" fillId="35" borderId="22" xfId="53" applyNumberFormat="1" applyFont="1" applyFill="1" applyBorder="1" applyAlignment="1" applyProtection="1">
      <alignment horizontal="center" vertical="top" wrapText="1"/>
      <protection locked="0"/>
    </xf>
    <xf numFmtId="165" fontId="32" fillId="34" borderId="17" xfId="53" applyNumberFormat="1" applyFont="1" applyFill="1" applyBorder="1" applyAlignment="1" applyProtection="1">
      <alignment horizontal="right" vertical="center" wrapText="1"/>
      <protection locked="0"/>
    </xf>
    <xf numFmtId="49" fontId="32" fillId="34" borderId="17" xfId="53" applyNumberFormat="1" applyFont="1" applyFill="1" applyBorder="1" applyAlignment="1" applyProtection="1">
      <alignment horizontal="left" vertical="center" wrapText="1"/>
      <protection locked="0"/>
    </xf>
    <xf numFmtId="49" fontId="21" fillId="34" borderId="34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5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6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7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38" xfId="53" applyNumberFormat="1" applyFont="1" applyFill="1" applyBorder="1" applyAlignment="1" applyProtection="1">
      <alignment horizontal="center" vertical="center" wrapText="1"/>
      <protection locked="0"/>
    </xf>
    <xf numFmtId="0" fontId="18" fillId="35" borderId="39" xfId="53" applyNumberFormat="1" applyFont="1" applyFill="1" applyBorder="1" applyAlignment="1" applyProtection="1">
      <alignment horizontal="center" vertical="center" wrapText="1"/>
      <protection locked="0"/>
    </xf>
    <xf numFmtId="0" fontId="18" fillId="35" borderId="15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40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41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42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43" xfId="53" applyNumberFormat="1" applyFont="1" applyFill="1" applyBorder="1" applyAlignment="1" applyProtection="1">
      <alignment horizontal="center" vertical="center" wrapText="1"/>
      <protection locked="0"/>
    </xf>
    <xf numFmtId="49" fontId="21" fillId="34" borderId="4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14" fillId="0" borderId="45" xfId="53" applyNumberFormat="1" applyFont="1" applyFill="1" applyBorder="1" applyAlignment="1" applyProtection="1">
      <alignment horizontal="right"/>
      <protection locked="0"/>
    </xf>
    <xf numFmtId="0" fontId="20" fillId="0" borderId="0" xfId="53" applyNumberFormat="1" applyFont="1" applyFill="1" applyBorder="1" applyAlignment="1" applyProtection="1">
      <alignment horizontal="center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49" fontId="32" fillId="34" borderId="46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47" xfId="0" applyFont="1" applyBorder="1" applyAlignment="1">
      <alignment horizontal="right" wrapText="1"/>
    </xf>
    <xf numFmtId="165" fontId="22" fillId="0" borderId="10" xfId="56" applyNumberFormat="1" applyFont="1" applyBorder="1" applyAlignment="1">
      <alignment wrapText="1"/>
      <protection/>
    </xf>
    <xf numFmtId="0" fontId="22" fillId="0" borderId="10" xfId="56" applyFont="1" applyBorder="1" applyAlignment="1">
      <alignment wrapText="1"/>
      <protection/>
    </xf>
    <xf numFmtId="0" fontId="20" fillId="0" borderId="0" xfId="0" applyFont="1" applyAlignment="1">
      <alignment horizont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2"/>
  <sheetViews>
    <sheetView tabSelected="1" view="pageLayout" workbookViewId="0" topLeftCell="A1">
      <selection activeCell="G4" sqref="G4"/>
    </sheetView>
  </sheetViews>
  <sheetFormatPr defaultColWidth="9.00390625" defaultRowHeight="12.75"/>
  <cols>
    <col min="1" max="4" width="9.125" style="8" customWidth="1"/>
    <col min="5" max="5" width="17.125" style="8" customWidth="1"/>
    <col min="6" max="6" width="15.375" style="8" customWidth="1"/>
    <col min="7" max="7" width="11.125" style="8" customWidth="1"/>
    <col min="8" max="16384" width="9.125" style="8" customWidth="1"/>
  </cols>
  <sheetData>
    <row r="1" spans="1:7" ht="12.75">
      <c r="A1" s="9"/>
      <c r="B1" s="22"/>
      <c r="C1" s="23"/>
      <c r="D1" s="24"/>
      <c r="E1" s="23"/>
      <c r="F1" s="25"/>
      <c r="G1" s="25"/>
    </row>
    <row r="2" spans="1:7" ht="13.5">
      <c r="A2" s="51"/>
      <c r="B2" s="124" t="s">
        <v>334</v>
      </c>
      <c r="C2" s="125"/>
      <c r="D2" s="125"/>
      <c r="E2" s="125"/>
      <c r="F2" s="125"/>
      <c r="G2" s="125"/>
    </row>
    <row r="3" spans="1:7" ht="15.75">
      <c r="A3" s="51"/>
      <c r="B3" s="97"/>
      <c r="C3" s="98"/>
      <c r="D3" s="98"/>
      <c r="E3" s="98"/>
      <c r="F3" s="98"/>
      <c r="G3" s="98"/>
    </row>
    <row r="4" spans="1:7" ht="15.75">
      <c r="A4" s="51"/>
      <c r="B4" s="99" t="s">
        <v>137</v>
      </c>
      <c r="C4" s="23"/>
      <c r="D4" s="24"/>
      <c r="E4" s="100"/>
      <c r="F4" s="100"/>
      <c r="G4" s="100"/>
    </row>
    <row r="5" spans="1:7" ht="15.75">
      <c r="A5" s="51"/>
      <c r="B5" s="99"/>
      <c r="C5" s="23"/>
      <c r="D5" s="24"/>
      <c r="E5" s="100"/>
      <c r="F5" s="100"/>
      <c r="G5" s="100"/>
    </row>
    <row r="6" spans="1:7" ht="25.5">
      <c r="A6" s="51"/>
      <c r="B6" s="101" t="s">
        <v>136</v>
      </c>
      <c r="C6" s="101" t="s">
        <v>135</v>
      </c>
      <c r="D6" s="102" t="s">
        <v>134</v>
      </c>
      <c r="E6" s="103" t="s">
        <v>133</v>
      </c>
      <c r="F6" s="103" t="s">
        <v>328</v>
      </c>
      <c r="G6" s="103" t="s">
        <v>132</v>
      </c>
    </row>
    <row r="7" spans="1:7" ht="12.75">
      <c r="A7" s="51"/>
      <c r="B7" s="104">
        <v>1</v>
      </c>
      <c r="C7" s="104">
        <v>2</v>
      </c>
      <c r="D7" s="105">
        <v>3</v>
      </c>
      <c r="E7" s="106">
        <v>4</v>
      </c>
      <c r="F7" s="106">
        <v>5</v>
      </c>
      <c r="G7" s="106">
        <v>6</v>
      </c>
    </row>
    <row r="8" spans="1:7" ht="12.75">
      <c r="A8" s="9"/>
      <c r="B8" s="126" t="s">
        <v>131</v>
      </c>
      <c r="C8" s="126"/>
      <c r="D8" s="126"/>
      <c r="E8" s="107"/>
      <c r="F8" s="107"/>
      <c r="G8" s="107"/>
    </row>
    <row r="9" spans="1:7" ht="12.75">
      <c r="A9" s="9"/>
      <c r="B9" s="11" t="s">
        <v>70</v>
      </c>
      <c r="C9" s="11" t="s">
        <v>309</v>
      </c>
      <c r="D9" s="108" t="s">
        <v>322</v>
      </c>
      <c r="E9" s="109">
        <v>0</v>
      </c>
      <c r="F9" s="109">
        <v>206123.08</v>
      </c>
      <c r="G9" s="109">
        <v>0</v>
      </c>
    </row>
    <row r="10" spans="1:7" ht="12.75">
      <c r="A10" s="9"/>
      <c r="B10" s="11"/>
      <c r="C10" s="11" t="s">
        <v>71</v>
      </c>
      <c r="D10" s="108" t="s">
        <v>117</v>
      </c>
      <c r="E10" s="109">
        <v>0</v>
      </c>
      <c r="F10" s="109">
        <v>19763.41</v>
      </c>
      <c r="G10" s="109">
        <v>0</v>
      </c>
    </row>
    <row r="11" spans="1:7" ht="12.75">
      <c r="A11" s="9"/>
      <c r="B11" s="11"/>
      <c r="C11" s="11"/>
      <c r="D11" s="108" t="s">
        <v>325</v>
      </c>
      <c r="E11" s="109">
        <v>0</v>
      </c>
      <c r="F11" s="109">
        <v>500000</v>
      </c>
      <c r="G11" s="109">
        <v>0</v>
      </c>
    </row>
    <row r="12" spans="1:7" ht="12.75">
      <c r="A12" s="9"/>
      <c r="B12" s="11"/>
      <c r="C12" s="11"/>
      <c r="D12" s="108" t="s">
        <v>106</v>
      </c>
      <c r="E12" s="109">
        <v>5628</v>
      </c>
      <c r="F12" s="109">
        <v>5889.03</v>
      </c>
      <c r="G12" s="109">
        <f>SUM(F12/E12)*100</f>
        <v>104.63805970149254</v>
      </c>
    </row>
    <row r="13" spans="1:7" ht="12.75">
      <c r="A13" s="9"/>
      <c r="B13" s="11"/>
      <c r="C13" s="11" t="s">
        <v>262</v>
      </c>
      <c r="D13" s="108" t="s">
        <v>273</v>
      </c>
      <c r="E13" s="109">
        <v>10000</v>
      </c>
      <c r="F13" s="109">
        <v>47548.52</v>
      </c>
      <c r="G13" s="109">
        <f>SUM(F13/E13)*100</f>
        <v>475.48519999999996</v>
      </c>
    </row>
    <row r="14" spans="1:7" ht="12.75">
      <c r="A14" s="9"/>
      <c r="B14" s="11"/>
      <c r="C14" s="11"/>
      <c r="D14" s="108" t="s">
        <v>275</v>
      </c>
      <c r="E14" s="109">
        <v>1000</v>
      </c>
      <c r="F14" s="109">
        <v>70.69</v>
      </c>
      <c r="G14" s="109">
        <f>SUM(F14/E14)*100</f>
        <v>7.069</v>
      </c>
    </row>
    <row r="15" spans="1:7" ht="12.75">
      <c r="A15" s="9"/>
      <c r="B15" s="11"/>
      <c r="C15" s="11"/>
      <c r="D15" s="108" t="s">
        <v>101</v>
      </c>
      <c r="E15" s="109">
        <v>0</v>
      </c>
      <c r="F15" s="109">
        <v>70</v>
      </c>
      <c r="G15" s="109">
        <v>0</v>
      </c>
    </row>
    <row r="16" spans="1:7" ht="12.75">
      <c r="A16" s="9"/>
      <c r="B16" s="11"/>
      <c r="C16" s="11"/>
      <c r="D16" s="108" t="s">
        <v>274</v>
      </c>
      <c r="E16" s="109">
        <v>0</v>
      </c>
      <c r="F16" s="109">
        <v>15458.61</v>
      </c>
      <c r="G16" s="109">
        <v>0</v>
      </c>
    </row>
    <row r="17" spans="1:7" ht="12.75">
      <c r="A17" s="9"/>
      <c r="B17" s="11"/>
      <c r="C17" s="11"/>
      <c r="D17" s="108" t="s">
        <v>106</v>
      </c>
      <c r="E17" s="109">
        <v>400</v>
      </c>
      <c r="F17" s="109">
        <v>18.14</v>
      </c>
      <c r="G17" s="109">
        <f>SUM(F17/E17)*100</f>
        <v>4.535</v>
      </c>
    </row>
    <row r="18" spans="1:7" ht="12.75">
      <c r="A18" s="9"/>
      <c r="B18" s="11" t="s">
        <v>84</v>
      </c>
      <c r="C18" s="11" t="s">
        <v>83</v>
      </c>
      <c r="D18" s="108" t="s">
        <v>130</v>
      </c>
      <c r="E18" s="109">
        <v>10000</v>
      </c>
      <c r="F18" s="109">
        <v>9971.52</v>
      </c>
      <c r="G18" s="109">
        <f>SUM(F18/E18)*100</f>
        <v>99.71520000000001</v>
      </c>
    </row>
    <row r="19" spans="1:7" ht="12.75">
      <c r="A19" s="9"/>
      <c r="B19" s="11"/>
      <c r="C19" s="11"/>
      <c r="D19" s="108" t="s">
        <v>336</v>
      </c>
      <c r="E19" s="109">
        <v>104000</v>
      </c>
      <c r="F19" s="109">
        <v>0</v>
      </c>
      <c r="G19" s="109">
        <v>0</v>
      </c>
    </row>
    <row r="20" spans="1:7" ht="12.75">
      <c r="A20" s="9"/>
      <c r="B20" s="11"/>
      <c r="C20" s="11"/>
      <c r="D20" s="108" t="s">
        <v>275</v>
      </c>
      <c r="E20" s="109">
        <v>200</v>
      </c>
      <c r="F20" s="109">
        <v>0</v>
      </c>
      <c r="G20" s="109">
        <v>0</v>
      </c>
    </row>
    <row r="21" spans="1:7" ht="12.75">
      <c r="A21" s="9"/>
      <c r="B21" s="11"/>
      <c r="C21" s="11"/>
      <c r="D21" s="108" t="s">
        <v>109</v>
      </c>
      <c r="E21" s="109">
        <v>4600</v>
      </c>
      <c r="F21" s="109">
        <v>1890</v>
      </c>
      <c r="G21" s="109">
        <f>SUM(F21/E21)*100</f>
        <v>41.08695652173913</v>
      </c>
    </row>
    <row r="22" spans="1:7" ht="12.75">
      <c r="A22" s="9"/>
      <c r="B22" s="11"/>
      <c r="C22" s="11"/>
      <c r="D22" s="108" t="s">
        <v>320</v>
      </c>
      <c r="E22" s="109">
        <v>6000</v>
      </c>
      <c r="F22" s="109">
        <v>8954.3</v>
      </c>
      <c r="G22" s="109">
        <f>SUM(F22/E22)*100</f>
        <v>149.23833333333332</v>
      </c>
    </row>
    <row r="23" spans="1:7" ht="12.75">
      <c r="A23" s="9"/>
      <c r="B23" s="11"/>
      <c r="C23" s="11"/>
      <c r="D23" s="108" t="s">
        <v>337</v>
      </c>
      <c r="E23" s="109">
        <v>7000</v>
      </c>
      <c r="F23" s="109">
        <v>0</v>
      </c>
      <c r="G23" s="109">
        <f>SUM(F23/E23)*100</f>
        <v>0</v>
      </c>
    </row>
    <row r="24" spans="1:7" ht="12.75">
      <c r="A24" s="9"/>
      <c r="B24" s="11"/>
      <c r="C24" s="11"/>
      <c r="D24" s="108" t="s">
        <v>276</v>
      </c>
      <c r="E24" s="109">
        <v>0</v>
      </c>
      <c r="F24" s="109">
        <v>38283.75</v>
      </c>
      <c r="G24" s="109">
        <v>0</v>
      </c>
    </row>
    <row r="25" spans="1:7" ht="12.75">
      <c r="A25" s="9"/>
      <c r="B25" s="11"/>
      <c r="C25" s="11"/>
      <c r="D25" s="108" t="s">
        <v>325</v>
      </c>
      <c r="E25" s="109">
        <v>0</v>
      </c>
      <c r="F25" s="109">
        <v>8002.8</v>
      </c>
      <c r="G25" s="109">
        <v>0</v>
      </c>
    </row>
    <row r="26" spans="1:7" ht="12.75">
      <c r="A26" s="9"/>
      <c r="B26" s="11"/>
      <c r="C26" s="11"/>
      <c r="D26" s="108" t="s">
        <v>106</v>
      </c>
      <c r="E26" s="109">
        <v>600</v>
      </c>
      <c r="F26" s="109">
        <v>11238.19</v>
      </c>
      <c r="G26" s="109">
        <f>SUM(F26/E26)*100</f>
        <v>1873.0316666666668</v>
      </c>
    </row>
    <row r="27" spans="1:7" ht="12.75">
      <c r="A27" s="9"/>
      <c r="B27" s="11"/>
      <c r="C27" s="11"/>
      <c r="D27" s="108" t="s">
        <v>113</v>
      </c>
      <c r="E27" s="109">
        <v>0</v>
      </c>
      <c r="F27" s="109">
        <v>166560.62</v>
      </c>
      <c r="G27" s="109">
        <v>0</v>
      </c>
    </row>
    <row r="28" spans="1:7" ht="12.75">
      <c r="A28" s="9"/>
      <c r="B28" s="11" t="s">
        <v>82</v>
      </c>
      <c r="C28" s="11" t="s">
        <v>202</v>
      </c>
      <c r="D28" s="108" t="s">
        <v>101</v>
      </c>
      <c r="E28" s="109">
        <v>400000</v>
      </c>
      <c r="F28" s="109">
        <v>557513.59</v>
      </c>
      <c r="G28" s="110">
        <f>SUM(F28/E28)*100</f>
        <v>139.37839749999998</v>
      </c>
    </row>
    <row r="29" spans="1:7" ht="12.75">
      <c r="A29" s="9"/>
      <c r="B29" s="11"/>
      <c r="C29" s="11"/>
      <c r="D29" s="108" t="s">
        <v>103</v>
      </c>
      <c r="E29" s="109">
        <v>0</v>
      </c>
      <c r="F29" s="109">
        <v>4.81</v>
      </c>
      <c r="G29" s="109">
        <v>0</v>
      </c>
    </row>
    <row r="30" spans="1:7" ht="12.75">
      <c r="A30" s="9"/>
      <c r="B30" s="11" t="s">
        <v>63</v>
      </c>
      <c r="C30" s="11" t="s">
        <v>129</v>
      </c>
      <c r="D30" s="108" t="s">
        <v>128</v>
      </c>
      <c r="E30" s="109">
        <v>500</v>
      </c>
      <c r="F30" s="109">
        <v>0</v>
      </c>
      <c r="G30" s="109">
        <f>SUM(F30/E30)*100</f>
        <v>0</v>
      </c>
    </row>
    <row r="31" spans="1:7" ht="12.75">
      <c r="A31" s="9"/>
      <c r="B31" s="11"/>
      <c r="C31" s="11"/>
      <c r="D31" s="108" t="s">
        <v>101</v>
      </c>
      <c r="E31" s="109">
        <v>1000</v>
      </c>
      <c r="F31" s="109">
        <v>620</v>
      </c>
      <c r="G31" s="109">
        <f>SUM(F31/E31)*100</f>
        <v>62</v>
      </c>
    </row>
    <row r="32" spans="1:7" ht="12.75">
      <c r="A32" s="9"/>
      <c r="B32" s="11"/>
      <c r="C32" s="11"/>
      <c r="D32" s="108" t="s">
        <v>109</v>
      </c>
      <c r="E32" s="109">
        <v>200000</v>
      </c>
      <c r="F32" s="109">
        <v>239008.59</v>
      </c>
      <c r="G32" s="109">
        <f>SUM(F32/E32)*100</f>
        <v>119.504295</v>
      </c>
    </row>
    <row r="33" spans="1:7" ht="12.75">
      <c r="A33" s="9"/>
      <c r="B33" s="11"/>
      <c r="C33" s="11"/>
      <c r="D33" s="108" t="s">
        <v>117</v>
      </c>
      <c r="E33" s="109">
        <v>0</v>
      </c>
      <c r="F33" s="109">
        <v>2000.3</v>
      </c>
      <c r="G33" s="109">
        <v>0</v>
      </c>
    </row>
    <row r="34" spans="1:7" ht="12.75">
      <c r="A34" s="9"/>
      <c r="B34" s="11"/>
      <c r="C34" s="11"/>
      <c r="D34" s="108" t="s">
        <v>103</v>
      </c>
      <c r="E34" s="109">
        <v>0</v>
      </c>
      <c r="F34" s="109">
        <v>24.9</v>
      </c>
      <c r="G34" s="109">
        <v>0</v>
      </c>
    </row>
    <row r="35" spans="1:7" ht="12.75">
      <c r="A35" s="9"/>
      <c r="B35" s="11"/>
      <c r="C35" s="11"/>
      <c r="D35" s="108" t="s">
        <v>106</v>
      </c>
      <c r="E35" s="109">
        <v>20000</v>
      </c>
      <c r="F35" s="109">
        <v>124755.3</v>
      </c>
      <c r="G35" s="109">
        <f>SUM(F35/E35)*100</f>
        <v>623.7765</v>
      </c>
    </row>
    <row r="36" spans="1:7" ht="12.75">
      <c r="A36" s="9"/>
      <c r="B36" s="11" t="s">
        <v>79</v>
      </c>
      <c r="C36" s="11" t="s">
        <v>80</v>
      </c>
      <c r="D36" s="108" t="s">
        <v>103</v>
      </c>
      <c r="E36" s="109">
        <v>0</v>
      </c>
      <c r="F36" s="109">
        <v>19.42</v>
      </c>
      <c r="G36" s="109">
        <v>0</v>
      </c>
    </row>
    <row r="37" spans="1:7" ht="12.75">
      <c r="A37" s="9"/>
      <c r="B37" s="11"/>
      <c r="C37" s="11"/>
      <c r="D37" s="108" t="s">
        <v>113</v>
      </c>
      <c r="E37" s="109">
        <v>0</v>
      </c>
      <c r="F37" s="109">
        <v>60.8</v>
      </c>
      <c r="G37" s="109">
        <v>0</v>
      </c>
    </row>
    <row r="38" spans="1:7" ht="12.75">
      <c r="A38" s="9"/>
      <c r="B38" s="11" t="s">
        <v>124</v>
      </c>
      <c r="C38" s="11" t="s">
        <v>127</v>
      </c>
      <c r="D38" s="108" t="s">
        <v>126</v>
      </c>
      <c r="E38" s="109">
        <v>940806</v>
      </c>
      <c r="F38" s="109">
        <v>1119158.62</v>
      </c>
      <c r="G38" s="109">
        <f aca="true" t="shared" si="0" ref="G38:G55">SUM(F38/E38)*100</f>
        <v>118.9574279925936</v>
      </c>
    </row>
    <row r="39" spans="1:7" ht="12.75">
      <c r="A39" s="9"/>
      <c r="B39" s="11"/>
      <c r="C39" s="11"/>
      <c r="D39" s="108" t="s">
        <v>273</v>
      </c>
      <c r="E39" s="109">
        <v>181000</v>
      </c>
      <c r="F39" s="109">
        <v>194214.89</v>
      </c>
      <c r="G39" s="109">
        <f t="shared" si="0"/>
        <v>107.30104419889503</v>
      </c>
    </row>
    <row r="40" spans="1:7" ht="12.75">
      <c r="A40" s="9"/>
      <c r="B40" s="11"/>
      <c r="C40" s="11"/>
      <c r="D40" s="108" t="s">
        <v>128</v>
      </c>
      <c r="E40" s="109">
        <v>2000</v>
      </c>
      <c r="F40" s="109">
        <v>19000</v>
      </c>
      <c r="G40" s="109">
        <f t="shared" si="0"/>
        <v>950</v>
      </c>
    </row>
    <row r="41" spans="1:7" ht="12.75">
      <c r="A41" s="9"/>
      <c r="B41" s="11"/>
      <c r="C41" s="11"/>
      <c r="D41" s="108" t="s">
        <v>125</v>
      </c>
      <c r="E41" s="109">
        <v>7000</v>
      </c>
      <c r="F41" s="109">
        <v>13885.64</v>
      </c>
      <c r="G41" s="109">
        <f t="shared" si="0"/>
        <v>198.3662857142857</v>
      </c>
    </row>
    <row r="42" spans="1:7" ht="12.75">
      <c r="A42" s="9"/>
      <c r="B42" s="11"/>
      <c r="C42" s="11"/>
      <c r="D42" s="108" t="s">
        <v>306</v>
      </c>
      <c r="E42" s="109">
        <v>0</v>
      </c>
      <c r="F42" s="109">
        <v>6642.5</v>
      </c>
      <c r="G42" s="109">
        <v>0</v>
      </c>
    </row>
    <row r="43" spans="1:7" ht="12.75">
      <c r="A43" s="9"/>
      <c r="B43" s="11"/>
      <c r="C43" s="11"/>
      <c r="D43" s="108" t="s">
        <v>275</v>
      </c>
      <c r="E43" s="109">
        <v>0</v>
      </c>
      <c r="F43" s="109">
        <v>104.4</v>
      </c>
      <c r="G43" s="109">
        <v>0</v>
      </c>
    </row>
    <row r="44" spans="1:7" ht="12.75">
      <c r="A44" s="9"/>
      <c r="B44" s="11"/>
      <c r="C44" s="11"/>
      <c r="D44" s="108" t="s">
        <v>266</v>
      </c>
      <c r="E44" s="109">
        <v>110000</v>
      </c>
      <c r="F44" s="109">
        <v>159374.72</v>
      </c>
      <c r="G44" s="109">
        <f t="shared" si="0"/>
        <v>144.8861090909091</v>
      </c>
    </row>
    <row r="45" spans="1:7" ht="12.75">
      <c r="A45" s="9"/>
      <c r="B45" s="11"/>
      <c r="C45" s="11"/>
      <c r="D45" s="108" t="s">
        <v>103</v>
      </c>
      <c r="E45" s="109">
        <v>0</v>
      </c>
      <c r="F45" s="109">
        <v>34.86</v>
      </c>
      <c r="G45" s="109">
        <v>0</v>
      </c>
    </row>
    <row r="46" spans="1:7" ht="12.75">
      <c r="A46" s="9"/>
      <c r="B46" s="11"/>
      <c r="C46" s="11"/>
      <c r="D46" s="108" t="s">
        <v>106</v>
      </c>
      <c r="E46" s="109">
        <v>5000</v>
      </c>
      <c r="F46" s="109">
        <v>7888</v>
      </c>
      <c r="G46" s="109">
        <f t="shared" si="0"/>
        <v>157.76</v>
      </c>
    </row>
    <row r="47" spans="1:7" ht="12.75">
      <c r="A47" s="9"/>
      <c r="B47" s="11"/>
      <c r="C47" s="11" t="s">
        <v>123</v>
      </c>
      <c r="D47" s="108" t="s">
        <v>122</v>
      </c>
      <c r="E47" s="109">
        <v>7594612</v>
      </c>
      <c r="F47" s="109">
        <v>8220654</v>
      </c>
      <c r="G47" s="109">
        <f t="shared" si="0"/>
        <v>108.24323875926775</v>
      </c>
    </row>
    <row r="48" spans="1:7" ht="12.75">
      <c r="A48" s="9"/>
      <c r="B48" s="11"/>
      <c r="C48" s="11"/>
      <c r="D48" s="108" t="s">
        <v>121</v>
      </c>
      <c r="E48" s="109">
        <v>1148829</v>
      </c>
      <c r="F48" s="109">
        <v>1280551.71</v>
      </c>
      <c r="G48" s="109">
        <f t="shared" si="0"/>
        <v>111.46582389546225</v>
      </c>
    </row>
    <row r="49" spans="1:7" ht="12.75">
      <c r="A49" s="9"/>
      <c r="B49" s="19" t="s">
        <v>120</v>
      </c>
      <c r="C49" s="19" t="s">
        <v>119</v>
      </c>
      <c r="D49" s="108" t="s">
        <v>103</v>
      </c>
      <c r="E49" s="109">
        <v>20000</v>
      </c>
      <c r="F49" s="109">
        <v>5106.65</v>
      </c>
      <c r="G49" s="109">
        <f t="shared" si="0"/>
        <v>25.533249999999995</v>
      </c>
    </row>
    <row r="50" spans="1:7" ht="12.75">
      <c r="A50" s="9"/>
      <c r="B50" s="19" t="s">
        <v>68</v>
      </c>
      <c r="C50" s="19" t="s">
        <v>292</v>
      </c>
      <c r="D50" s="108" t="s">
        <v>106</v>
      </c>
      <c r="E50" s="109">
        <v>74997</v>
      </c>
      <c r="F50" s="109">
        <v>80826.78</v>
      </c>
      <c r="G50" s="109">
        <f t="shared" si="0"/>
        <v>107.77335093403737</v>
      </c>
    </row>
    <row r="51" spans="1:7" ht="12.75">
      <c r="A51" s="9"/>
      <c r="B51" s="19"/>
      <c r="C51" s="19"/>
      <c r="D51" s="108" t="s">
        <v>92</v>
      </c>
      <c r="E51" s="109">
        <v>0</v>
      </c>
      <c r="F51" s="109">
        <v>1.39</v>
      </c>
      <c r="G51" s="109">
        <v>0</v>
      </c>
    </row>
    <row r="52" spans="1:7" ht="12.75">
      <c r="A52" s="9"/>
      <c r="B52" s="19"/>
      <c r="C52" s="19" t="s">
        <v>294</v>
      </c>
      <c r="D52" s="108" t="s">
        <v>322</v>
      </c>
      <c r="E52" s="109">
        <v>0</v>
      </c>
      <c r="F52" s="109">
        <v>5225.04</v>
      </c>
      <c r="G52" s="109">
        <v>0</v>
      </c>
    </row>
    <row r="53" spans="1:7" ht="12.75">
      <c r="A53" s="9"/>
      <c r="B53" s="19"/>
      <c r="C53" s="19" t="s">
        <v>296</v>
      </c>
      <c r="D53" s="108" t="s">
        <v>276</v>
      </c>
      <c r="E53" s="109">
        <v>0</v>
      </c>
      <c r="F53" s="109">
        <v>3083.86</v>
      </c>
      <c r="G53" s="109">
        <v>0</v>
      </c>
    </row>
    <row r="54" spans="1:7" ht="12.75">
      <c r="A54" s="9"/>
      <c r="B54" s="19"/>
      <c r="C54" s="19"/>
      <c r="D54" s="108" t="s">
        <v>106</v>
      </c>
      <c r="E54" s="109">
        <v>6666</v>
      </c>
      <c r="F54" s="109">
        <v>6666.2</v>
      </c>
      <c r="G54" s="109">
        <f t="shared" si="0"/>
        <v>100.00300030003</v>
      </c>
    </row>
    <row r="55" spans="1:7" ht="12.75">
      <c r="A55" s="9"/>
      <c r="B55" s="19"/>
      <c r="C55" s="19" t="s">
        <v>118</v>
      </c>
      <c r="D55" s="108" t="s">
        <v>106</v>
      </c>
      <c r="E55" s="109">
        <v>58034</v>
      </c>
      <c r="F55" s="109">
        <v>61176.51</v>
      </c>
      <c r="G55" s="109">
        <f t="shared" si="0"/>
        <v>105.41494641072475</v>
      </c>
    </row>
    <row r="56" spans="1:7" ht="12.75">
      <c r="A56" s="9"/>
      <c r="B56" s="19"/>
      <c r="C56" s="19"/>
      <c r="D56" s="108" t="s">
        <v>92</v>
      </c>
      <c r="E56" s="109">
        <v>0</v>
      </c>
      <c r="F56" s="109">
        <v>64.12</v>
      </c>
      <c r="G56" s="109">
        <v>0</v>
      </c>
    </row>
    <row r="57" spans="1:7" ht="12.75">
      <c r="A57" s="9"/>
      <c r="B57" s="19"/>
      <c r="C57" s="19"/>
      <c r="D57" s="108" t="s">
        <v>322</v>
      </c>
      <c r="E57" s="109">
        <v>0</v>
      </c>
      <c r="F57" s="109">
        <v>92.82</v>
      </c>
      <c r="G57" s="109">
        <v>0</v>
      </c>
    </row>
    <row r="58" spans="1:7" ht="12.75">
      <c r="A58" s="9"/>
      <c r="B58" s="11"/>
      <c r="C58" s="11" t="s">
        <v>116</v>
      </c>
      <c r="D58" s="108" t="s">
        <v>106</v>
      </c>
      <c r="E58" s="109">
        <v>8783</v>
      </c>
      <c r="F58" s="109">
        <v>8294.58</v>
      </c>
      <c r="G58" s="109">
        <f>SUM(F58/E58)*100</f>
        <v>94.4390299442104</v>
      </c>
    </row>
    <row r="59" spans="1:7" ht="12.75">
      <c r="A59" s="9"/>
      <c r="B59" s="11" t="s">
        <v>61</v>
      </c>
      <c r="C59" s="11" t="s">
        <v>66</v>
      </c>
      <c r="D59" s="108" t="s">
        <v>109</v>
      </c>
      <c r="E59" s="109">
        <v>28900</v>
      </c>
      <c r="F59" s="109">
        <v>28900</v>
      </c>
      <c r="G59" s="109">
        <f>SUM(F59/E59)*100</f>
        <v>100</v>
      </c>
    </row>
    <row r="60" spans="1:7" ht="12.75">
      <c r="A60" s="9"/>
      <c r="B60" s="11"/>
      <c r="C60" s="11"/>
      <c r="D60" s="108" t="s">
        <v>108</v>
      </c>
      <c r="E60" s="109">
        <v>18090600</v>
      </c>
      <c r="F60" s="109">
        <v>18075421.43</v>
      </c>
      <c r="G60" s="109">
        <f>SUM(F60/E60)*100</f>
        <v>99.916096923264</v>
      </c>
    </row>
    <row r="61" spans="1:7" ht="12.75">
      <c r="A61" s="9"/>
      <c r="B61" s="11"/>
      <c r="C61" s="11"/>
      <c r="D61" s="108" t="s">
        <v>117</v>
      </c>
      <c r="E61" s="109">
        <v>0</v>
      </c>
      <c r="F61" s="109">
        <v>38</v>
      </c>
      <c r="G61" s="109">
        <v>0</v>
      </c>
    </row>
    <row r="62" spans="1:7" ht="12.75">
      <c r="A62" s="9"/>
      <c r="B62" s="11"/>
      <c r="C62" s="11"/>
      <c r="D62" s="108" t="s">
        <v>106</v>
      </c>
      <c r="E62" s="109">
        <v>646968</v>
      </c>
      <c r="F62" s="109">
        <v>666755.25</v>
      </c>
      <c r="G62" s="109">
        <f>SUM(F62/E62)*100</f>
        <v>103.05845884185926</v>
      </c>
    </row>
    <row r="63" spans="1:7" ht="12.75">
      <c r="A63" s="9"/>
      <c r="B63" s="11"/>
      <c r="C63" s="11" t="s">
        <v>91</v>
      </c>
      <c r="D63" s="108" t="s">
        <v>108</v>
      </c>
      <c r="E63" s="109">
        <v>21840</v>
      </c>
      <c r="F63" s="109">
        <v>22414.07</v>
      </c>
      <c r="G63" s="109">
        <f>SUM(F63/E63)*100</f>
        <v>102.62852564102565</v>
      </c>
    </row>
    <row r="64" spans="1:7" ht="12.75">
      <c r="A64" s="9"/>
      <c r="B64" s="11"/>
      <c r="C64" s="11"/>
      <c r="D64" s="108" t="s">
        <v>106</v>
      </c>
      <c r="E64" s="109">
        <v>41286</v>
      </c>
      <c r="F64" s="109">
        <v>38720.49</v>
      </c>
      <c r="G64" s="109">
        <f aca="true" t="shared" si="1" ref="G64:G85">SUM(F64/E64)*100</f>
        <v>93.78600494114228</v>
      </c>
    </row>
    <row r="65" spans="1:7" ht="12.75">
      <c r="A65" s="9"/>
      <c r="B65" s="11" t="s">
        <v>76</v>
      </c>
      <c r="C65" s="11" t="s">
        <v>115</v>
      </c>
      <c r="D65" s="108" t="s">
        <v>103</v>
      </c>
      <c r="E65" s="109">
        <v>0</v>
      </c>
      <c r="F65" s="109">
        <v>7.38</v>
      </c>
      <c r="G65" s="109">
        <v>0</v>
      </c>
    </row>
    <row r="66" spans="1:7" ht="12.75">
      <c r="A66" s="9"/>
      <c r="B66" s="11"/>
      <c r="C66" s="11"/>
      <c r="D66" s="108" t="s">
        <v>322</v>
      </c>
      <c r="E66" s="109">
        <v>0</v>
      </c>
      <c r="F66" s="109">
        <v>360.58</v>
      </c>
      <c r="G66" s="109">
        <v>0</v>
      </c>
    </row>
    <row r="67" spans="1:7" ht="12.75">
      <c r="A67" s="9"/>
      <c r="B67" s="11"/>
      <c r="C67" s="11" t="s">
        <v>75</v>
      </c>
      <c r="D67" s="108" t="s">
        <v>113</v>
      </c>
      <c r="E67" s="109">
        <v>0</v>
      </c>
      <c r="F67" s="109">
        <v>428.1</v>
      </c>
      <c r="G67" s="109">
        <v>0</v>
      </c>
    </row>
    <row r="68" spans="1:7" ht="12.75">
      <c r="A68" s="9"/>
      <c r="B68" s="11"/>
      <c r="C68" s="11" t="s">
        <v>114</v>
      </c>
      <c r="D68" s="108" t="s">
        <v>106</v>
      </c>
      <c r="E68" s="109">
        <v>216431</v>
      </c>
      <c r="F68" s="109">
        <v>217794.4</v>
      </c>
      <c r="G68" s="109">
        <f t="shared" si="1"/>
        <v>100.62994672667038</v>
      </c>
    </row>
    <row r="69" spans="1:7" ht="12.75">
      <c r="A69" s="9"/>
      <c r="B69" s="11"/>
      <c r="C69" s="11" t="s">
        <v>112</v>
      </c>
      <c r="D69" s="108" t="s">
        <v>306</v>
      </c>
      <c r="E69" s="109">
        <v>0</v>
      </c>
      <c r="F69" s="109">
        <v>4065</v>
      </c>
      <c r="G69" s="109">
        <v>0</v>
      </c>
    </row>
    <row r="70" spans="1:7" ht="12.75">
      <c r="A70" s="9"/>
      <c r="B70" s="11"/>
      <c r="C70" s="11"/>
      <c r="D70" s="108" t="s">
        <v>101</v>
      </c>
      <c r="E70" s="109">
        <v>0</v>
      </c>
      <c r="F70" s="109">
        <v>6300</v>
      </c>
      <c r="G70" s="109">
        <v>0</v>
      </c>
    </row>
    <row r="71" spans="1:7" ht="12.75">
      <c r="A71" s="9"/>
      <c r="B71" s="11"/>
      <c r="C71" s="11"/>
      <c r="D71" s="108" t="s">
        <v>106</v>
      </c>
      <c r="E71" s="109">
        <v>0</v>
      </c>
      <c r="F71" s="109">
        <v>82.46</v>
      </c>
      <c r="G71" s="109">
        <v>0</v>
      </c>
    </row>
    <row r="72" spans="1:7" ht="12.75">
      <c r="A72" s="9"/>
      <c r="B72" s="11"/>
      <c r="C72" s="11"/>
      <c r="D72" s="108" t="s">
        <v>111</v>
      </c>
      <c r="E72" s="109">
        <v>247733</v>
      </c>
      <c r="F72" s="109">
        <v>450608.78</v>
      </c>
      <c r="G72" s="109">
        <f t="shared" si="1"/>
        <v>181.89291697109388</v>
      </c>
    </row>
    <row r="73" spans="1:7" ht="12.75">
      <c r="A73" s="9"/>
      <c r="B73" s="11" t="s">
        <v>105</v>
      </c>
      <c r="C73" s="11" t="s">
        <v>110</v>
      </c>
      <c r="D73" s="108" t="s">
        <v>279</v>
      </c>
      <c r="E73" s="109">
        <v>4000</v>
      </c>
      <c r="F73" s="109">
        <v>4242</v>
      </c>
      <c r="G73" s="109">
        <f>SUM(F73/E73)*100</f>
        <v>106.05</v>
      </c>
    </row>
    <row r="74" spans="1:7" ht="12.75">
      <c r="A74" s="9"/>
      <c r="B74" s="11"/>
      <c r="C74" s="11"/>
      <c r="D74" s="108" t="s">
        <v>109</v>
      </c>
      <c r="E74" s="109">
        <v>4200</v>
      </c>
      <c r="F74" s="109">
        <v>5188.64</v>
      </c>
      <c r="G74" s="109">
        <f t="shared" si="1"/>
        <v>123.53904761904764</v>
      </c>
    </row>
    <row r="75" spans="1:7" ht="12.75">
      <c r="A75" s="9"/>
      <c r="B75" s="11"/>
      <c r="C75" s="11"/>
      <c r="D75" s="108" t="s">
        <v>108</v>
      </c>
      <c r="E75" s="109">
        <v>83800</v>
      </c>
      <c r="F75" s="109">
        <v>116987.73</v>
      </c>
      <c r="G75" s="109">
        <f t="shared" si="1"/>
        <v>139.60349642004772</v>
      </c>
    </row>
    <row r="76" spans="1:7" ht="12.75">
      <c r="A76" s="9"/>
      <c r="B76" s="11"/>
      <c r="C76" s="11"/>
      <c r="D76" s="108" t="s">
        <v>325</v>
      </c>
      <c r="E76" s="109">
        <v>0</v>
      </c>
      <c r="F76" s="109">
        <v>1303.74</v>
      </c>
      <c r="G76" s="109">
        <v>0</v>
      </c>
    </row>
    <row r="77" spans="1:7" ht="12.75">
      <c r="A77" s="9"/>
      <c r="B77" s="11"/>
      <c r="C77" s="11"/>
      <c r="D77" s="108" t="s">
        <v>107</v>
      </c>
      <c r="E77" s="109">
        <v>3000</v>
      </c>
      <c r="F77" s="109">
        <v>4500</v>
      </c>
      <c r="G77" s="109">
        <f t="shared" si="1"/>
        <v>150</v>
      </c>
    </row>
    <row r="78" spans="1:7" ht="12.75">
      <c r="A78" s="9"/>
      <c r="B78" s="11"/>
      <c r="C78" s="11"/>
      <c r="D78" s="108" t="s">
        <v>106</v>
      </c>
      <c r="E78" s="109">
        <v>676887</v>
      </c>
      <c r="F78" s="109">
        <v>684907</v>
      </c>
      <c r="G78" s="109">
        <f t="shared" si="1"/>
        <v>101.18483587363917</v>
      </c>
    </row>
    <row r="79" spans="1:7" ht="12.75">
      <c r="A79" s="9"/>
      <c r="B79" s="11"/>
      <c r="C79" s="11" t="s">
        <v>104</v>
      </c>
      <c r="D79" s="108" t="s">
        <v>106</v>
      </c>
      <c r="E79" s="109">
        <v>0</v>
      </c>
      <c r="F79" s="109">
        <v>164</v>
      </c>
      <c r="G79" s="109">
        <v>0</v>
      </c>
    </row>
    <row r="80" spans="1:7" ht="12.75">
      <c r="A80" s="9"/>
      <c r="B80" s="11"/>
      <c r="C80" s="11" t="s">
        <v>153</v>
      </c>
      <c r="D80" s="108" t="s">
        <v>106</v>
      </c>
      <c r="E80" s="109">
        <v>26465</v>
      </c>
      <c r="F80" s="109">
        <v>32158.83</v>
      </c>
      <c r="G80" s="109">
        <f t="shared" si="1"/>
        <v>121.514566408464</v>
      </c>
    </row>
    <row r="81" spans="1:7" ht="12.75">
      <c r="A81" s="9"/>
      <c r="B81" s="11" t="s">
        <v>280</v>
      </c>
      <c r="C81" s="11" t="s">
        <v>302</v>
      </c>
      <c r="D81" s="108" t="s">
        <v>325</v>
      </c>
      <c r="E81" s="109">
        <v>1826</v>
      </c>
      <c r="F81" s="109">
        <v>1825.1</v>
      </c>
      <c r="G81" s="109">
        <f t="shared" si="1"/>
        <v>99.95071193866374</v>
      </c>
    </row>
    <row r="82" spans="1:7" ht="12.75">
      <c r="A82" s="9"/>
      <c r="B82" s="11"/>
      <c r="C82" s="11" t="s">
        <v>282</v>
      </c>
      <c r="D82" s="108" t="s">
        <v>103</v>
      </c>
      <c r="E82" s="109">
        <v>0</v>
      </c>
      <c r="F82" s="109">
        <v>24.42</v>
      </c>
      <c r="G82" s="109">
        <v>0</v>
      </c>
    </row>
    <row r="83" spans="1:7" ht="12.75">
      <c r="A83" s="9"/>
      <c r="B83" s="11"/>
      <c r="C83" s="11"/>
      <c r="D83" s="108" t="s">
        <v>276</v>
      </c>
      <c r="E83" s="109">
        <v>0</v>
      </c>
      <c r="F83" s="109">
        <v>100</v>
      </c>
      <c r="G83" s="109">
        <v>0</v>
      </c>
    </row>
    <row r="84" spans="1:7" ht="12.75">
      <c r="A84" s="9"/>
      <c r="B84" s="11"/>
      <c r="C84" s="11"/>
      <c r="D84" s="108" t="s">
        <v>107</v>
      </c>
      <c r="E84" s="109">
        <v>2300</v>
      </c>
      <c r="F84" s="109">
        <v>2300</v>
      </c>
      <c r="G84" s="109">
        <f t="shared" si="1"/>
        <v>100</v>
      </c>
    </row>
    <row r="85" spans="1:7" ht="12.75">
      <c r="A85" s="9"/>
      <c r="B85" s="11"/>
      <c r="C85" s="11"/>
      <c r="D85" s="108" t="s">
        <v>106</v>
      </c>
      <c r="E85" s="109">
        <v>414707</v>
      </c>
      <c r="F85" s="109">
        <v>416956.83</v>
      </c>
      <c r="G85" s="109">
        <f t="shared" si="1"/>
        <v>100.5425107364959</v>
      </c>
    </row>
    <row r="86" spans="1:7" ht="12.75">
      <c r="A86" s="9"/>
      <c r="B86" s="11" t="s">
        <v>90</v>
      </c>
      <c r="C86" s="11" t="s">
        <v>102</v>
      </c>
      <c r="D86" s="108" t="s">
        <v>101</v>
      </c>
      <c r="E86" s="109">
        <v>500000</v>
      </c>
      <c r="F86" s="109">
        <v>673708.53</v>
      </c>
      <c r="G86" s="109">
        <f>SUM(F86/E86)*100</f>
        <v>134.74170600000002</v>
      </c>
    </row>
    <row r="87" spans="1:7" ht="12.75">
      <c r="A87" s="9"/>
      <c r="B87" s="11"/>
      <c r="C87" s="11"/>
      <c r="D87" s="108" t="s">
        <v>325</v>
      </c>
      <c r="E87" s="109">
        <v>0</v>
      </c>
      <c r="F87" s="109">
        <v>576.12</v>
      </c>
      <c r="G87" s="109">
        <v>0</v>
      </c>
    </row>
    <row r="88" spans="1:7" ht="12.75">
      <c r="A88" s="9"/>
      <c r="B88" s="127" t="s">
        <v>59</v>
      </c>
      <c r="C88" s="128"/>
      <c r="D88" s="128"/>
      <c r="E88" s="111">
        <f>SUM(E9:E87)</f>
        <v>31939598</v>
      </c>
      <c r="F88" s="111">
        <f>SUM(F9:F87)</f>
        <v>34612736.53999999</v>
      </c>
      <c r="G88" s="112">
        <f>SUM(F88/E88)*100</f>
        <v>108.36935561931615</v>
      </c>
    </row>
    <row r="89" spans="1:7" ht="28.5" customHeight="1">
      <c r="A89" s="9"/>
      <c r="B89" s="121" t="s">
        <v>100</v>
      </c>
      <c r="C89" s="122"/>
      <c r="D89" s="122"/>
      <c r="E89" s="123"/>
      <c r="F89" s="109"/>
      <c r="G89" s="109"/>
    </row>
    <row r="90" spans="1:7" ht="15" customHeight="1">
      <c r="A90" s="9"/>
      <c r="B90" s="11" t="s">
        <v>70</v>
      </c>
      <c r="C90" s="11" t="s">
        <v>309</v>
      </c>
      <c r="D90" s="113" t="s">
        <v>335</v>
      </c>
      <c r="E90" s="109">
        <v>30000</v>
      </c>
      <c r="F90" s="109">
        <v>56418.65</v>
      </c>
      <c r="G90" s="109">
        <f aca="true" t="shared" si="2" ref="G90:G99">SUM(F90/E90)*100</f>
        <v>188.06216666666666</v>
      </c>
    </row>
    <row r="91" spans="1:7" ht="15" customHeight="1">
      <c r="A91" s="9"/>
      <c r="B91" s="11" t="s">
        <v>70</v>
      </c>
      <c r="C91" s="11" t="s">
        <v>71</v>
      </c>
      <c r="D91" s="113" t="s">
        <v>99</v>
      </c>
      <c r="E91" s="109">
        <v>80084</v>
      </c>
      <c r="F91" s="109">
        <v>80084</v>
      </c>
      <c r="G91" s="109">
        <f>SUM(F91/E91)*100</f>
        <v>100</v>
      </c>
    </row>
    <row r="92" spans="1:7" ht="12.75">
      <c r="A92" s="9"/>
      <c r="B92" s="11"/>
      <c r="C92" s="11"/>
      <c r="D92" s="108" t="s">
        <v>98</v>
      </c>
      <c r="E92" s="109">
        <v>53506</v>
      </c>
      <c r="F92" s="109">
        <v>53506</v>
      </c>
      <c r="G92" s="109">
        <f t="shared" si="2"/>
        <v>100</v>
      </c>
    </row>
    <row r="93" spans="1:7" ht="12.75">
      <c r="A93" s="9"/>
      <c r="B93" s="11" t="s">
        <v>76</v>
      </c>
      <c r="C93" s="11" t="s">
        <v>115</v>
      </c>
      <c r="D93" s="108" t="s">
        <v>97</v>
      </c>
      <c r="E93" s="109">
        <v>161517</v>
      </c>
      <c r="F93" s="109">
        <v>170919.64</v>
      </c>
      <c r="G93" s="109">
        <f>SUM(F93/E93)*100</f>
        <v>105.82145532668387</v>
      </c>
    </row>
    <row r="94" spans="1:7" ht="12.75">
      <c r="A94" s="9"/>
      <c r="B94" s="11" t="s">
        <v>76</v>
      </c>
      <c r="C94" s="11" t="s">
        <v>75</v>
      </c>
      <c r="D94" s="113" t="s">
        <v>97</v>
      </c>
      <c r="E94" s="109">
        <v>10800</v>
      </c>
      <c r="F94" s="109">
        <v>10800</v>
      </c>
      <c r="G94" s="109">
        <f t="shared" si="2"/>
        <v>100</v>
      </c>
    </row>
    <row r="95" spans="1:7" ht="12.75">
      <c r="A95" s="9"/>
      <c r="B95" s="11" t="s">
        <v>280</v>
      </c>
      <c r="C95" s="11" t="s">
        <v>281</v>
      </c>
      <c r="D95" s="113" t="s">
        <v>307</v>
      </c>
      <c r="E95" s="109">
        <v>143311</v>
      </c>
      <c r="F95" s="109">
        <v>151929.02</v>
      </c>
      <c r="G95" s="109">
        <f t="shared" si="2"/>
        <v>106.0135090816476</v>
      </c>
    </row>
    <row r="96" spans="1:7" ht="12.75">
      <c r="A96" s="9"/>
      <c r="B96" s="11"/>
      <c r="C96" s="11"/>
      <c r="D96" s="113" t="s">
        <v>97</v>
      </c>
      <c r="E96" s="109">
        <v>71184</v>
      </c>
      <c r="F96" s="109">
        <v>74299</v>
      </c>
      <c r="G96" s="109">
        <f t="shared" si="2"/>
        <v>104.37598336704879</v>
      </c>
    </row>
    <row r="97" spans="1:7" ht="12.75">
      <c r="A97" s="9"/>
      <c r="B97" s="11"/>
      <c r="C97" s="11" t="s">
        <v>282</v>
      </c>
      <c r="D97" s="113" t="s">
        <v>307</v>
      </c>
      <c r="E97" s="109">
        <v>582312</v>
      </c>
      <c r="F97" s="109">
        <v>544459.31</v>
      </c>
      <c r="G97" s="109">
        <f t="shared" si="2"/>
        <v>93.49958613252002</v>
      </c>
    </row>
    <row r="98" spans="1:7" ht="12.75">
      <c r="A98" s="9"/>
      <c r="B98" s="11"/>
      <c r="C98" s="11"/>
      <c r="D98" s="113" t="s">
        <v>97</v>
      </c>
      <c r="E98" s="109">
        <v>3439634</v>
      </c>
      <c r="F98" s="109">
        <v>3424046.38</v>
      </c>
      <c r="G98" s="109">
        <f t="shared" si="2"/>
        <v>99.54682329573437</v>
      </c>
    </row>
    <row r="99" spans="1:7" ht="12.75">
      <c r="A99" s="9"/>
      <c r="B99" s="118" t="s">
        <v>59</v>
      </c>
      <c r="C99" s="119"/>
      <c r="D99" s="120"/>
      <c r="E99" s="112">
        <f>SUM(E90:E98)</f>
        <v>4572348</v>
      </c>
      <c r="F99" s="112">
        <f>SUM(F90:F98)</f>
        <v>4566462</v>
      </c>
      <c r="G99" s="112">
        <f t="shared" si="2"/>
        <v>99.87126964089347</v>
      </c>
    </row>
    <row r="100" spans="1:7" ht="31.5" customHeight="1">
      <c r="A100" s="9"/>
      <c r="B100" s="121" t="s">
        <v>96</v>
      </c>
      <c r="C100" s="122"/>
      <c r="D100" s="122"/>
      <c r="E100" s="123"/>
      <c r="F100" s="109"/>
      <c r="G100" s="109"/>
    </row>
    <row r="101" spans="1:7" ht="12.75">
      <c r="A101" s="9"/>
      <c r="B101" s="11" t="s">
        <v>95</v>
      </c>
      <c r="C101" s="11" t="s">
        <v>94</v>
      </c>
      <c r="D101" s="108" t="s">
        <v>93</v>
      </c>
      <c r="E101" s="109">
        <v>243492</v>
      </c>
      <c r="F101" s="109">
        <v>242019.11</v>
      </c>
      <c r="G101" s="109">
        <f aca="true" t="shared" si="3" ref="G101:G106">SUM(F101/E101)*100</f>
        <v>99.39509716951686</v>
      </c>
    </row>
    <row r="102" spans="1:7" ht="12.75">
      <c r="A102" s="9"/>
      <c r="B102" s="11" t="s">
        <v>70</v>
      </c>
      <c r="C102" s="11" t="s">
        <v>309</v>
      </c>
      <c r="D102" s="108" t="s">
        <v>318</v>
      </c>
      <c r="E102" s="109">
        <v>1739054</v>
      </c>
      <c r="F102" s="109">
        <v>1321041.35</v>
      </c>
      <c r="G102" s="109">
        <f t="shared" si="3"/>
        <v>75.96321620835236</v>
      </c>
    </row>
    <row r="103" spans="1:7" ht="12.75">
      <c r="A103" s="9"/>
      <c r="B103" s="11"/>
      <c r="C103" s="11" t="s">
        <v>71</v>
      </c>
      <c r="D103" s="108" t="s">
        <v>318</v>
      </c>
      <c r="E103" s="109">
        <v>718746</v>
      </c>
      <c r="F103" s="109">
        <v>235944</v>
      </c>
      <c r="G103" s="109">
        <f t="shared" si="3"/>
        <v>32.82717399470745</v>
      </c>
    </row>
    <row r="104" spans="1:7" ht="12.75">
      <c r="A104" s="9"/>
      <c r="B104" s="11"/>
      <c r="C104" s="11"/>
      <c r="D104" s="108" t="s">
        <v>319</v>
      </c>
      <c r="E104" s="109">
        <v>180886</v>
      </c>
      <c r="F104" s="109">
        <v>1020886</v>
      </c>
      <c r="G104" s="109">
        <f t="shared" si="3"/>
        <v>564.3808807757372</v>
      </c>
    </row>
    <row r="105" spans="1:7" ht="12.75">
      <c r="A105" s="9"/>
      <c r="B105" s="11" t="s">
        <v>84</v>
      </c>
      <c r="C105" s="11" t="s">
        <v>83</v>
      </c>
      <c r="D105" s="113" t="s">
        <v>261</v>
      </c>
      <c r="E105" s="109">
        <v>12580</v>
      </c>
      <c r="F105" s="109">
        <v>0</v>
      </c>
      <c r="G105" s="109">
        <f t="shared" si="3"/>
        <v>0</v>
      </c>
    </row>
    <row r="106" spans="1:7" ht="12.75">
      <c r="A106" s="9"/>
      <c r="B106" s="11"/>
      <c r="C106" s="11"/>
      <c r="D106" s="113" t="s">
        <v>263</v>
      </c>
      <c r="E106" s="109">
        <v>1572991</v>
      </c>
      <c r="F106" s="109">
        <v>0</v>
      </c>
      <c r="G106" s="109">
        <f t="shared" si="3"/>
        <v>0</v>
      </c>
    </row>
    <row r="107" spans="1:7" ht="12.75">
      <c r="A107" s="9"/>
      <c r="B107" s="11" t="s">
        <v>82</v>
      </c>
      <c r="C107" s="11" t="s">
        <v>202</v>
      </c>
      <c r="D107" s="113" t="s">
        <v>318</v>
      </c>
      <c r="E107" s="109">
        <v>0</v>
      </c>
      <c r="F107" s="109">
        <v>29000</v>
      </c>
      <c r="G107" s="109">
        <v>0</v>
      </c>
    </row>
    <row r="108" spans="1:7" ht="12.75">
      <c r="A108" s="9"/>
      <c r="B108" s="11"/>
      <c r="C108" s="11" t="s">
        <v>260</v>
      </c>
      <c r="D108" s="113" t="s">
        <v>261</v>
      </c>
      <c r="E108" s="109">
        <v>15300</v>
      </c>
      <c r="F108" s="109">
        <v>0</v>
      </c>
      <c r="G108" s="109">
        <f aca="true" t="shared" si="4" ref="G108:G116">SUM(F108/E108)*100</f>
        <v>0</v>
      </c>
    </row>
    <row r="109" spans="1:7" ht="12.75">
      <c r="A109" s="9"/>
      <c r="B109" s="11"/>
      <c r="C109" s="11" t="s">
        <v>260</v>
      </c>
      <c r="D109" s="113" t="s">
        <v>263</v>
      </c>
      <c r="E109" s="109">
        <v>1676470</v>
      </c>
      <c r="F109" s="109">
        <v>1106942.77</v>
      </c>
      <c r="G109" s="109">
        <f t="shared" si="4"/>
        <v>66.02818839585558</v>
      </c>
    </row>
    <row r="110" spans="1:7" ht="12.75">
      <c r="A110" s="9"/>
      <c r="B110" s="11" t="s">
        <v>79</v>
      </c>
      <c r="C110" s="11" t="s">
        <v>80</v>
      </c>
      <c r="D110" s="113" t="s">
        <v>277</v>
      </c>
      <c r="E110" s="109">
        <v>115000</v>
      </c>
      <c r="F110" s="109">
        <v>115000</v>
      </c>
      <c r="G110" s="109">
        <f t="shared" si="4"/>
        <v>100</v>
      </c>
    </row>
    <row r="111" spans="1:7" ht="12.75">
      <c r="A111" s="9"/>
      <c r="B111" s="11" t="s">
        <v>79</v>
      </c>
      <c r="C111" s="11" t="s">
        <v>187</v>
      </c>
      <c r="D111" s="113" t="s">
        <v>261</v>
      </c>
      <c r="E111" s="109">
        <v>1508982</v>
      </c>
      <c r="F111" s="109">
        <v>1070732.18</v>
      </c>
      <c r="G111" s="109">
        <f t="shared" si="4"/>
        <v>70.95725330056952</v>
      </c>
    </row>
    <row r="112" spans="1:7" ht="12.75">
      <c r="A112" s="9"/>
      <c r="B112" s="11"/>
      <c r="C112" s="11"/>
      <c r="D112" s="113" t="s">
        <v>263</v>
      </c>
      <c r="E112" s="109">
        <v>601635</v>
      </c>
      <c r="F112" s="109">
        <v>465838.81</v>
      </c>
      <c r="G112" s="109">
        <f t="shared" si="4"/>
        <v>77.42880816441863</v>
      </c>
    </row>
    <row r="113" spans="1:7" ht="12.75">
      <c r="A113" s="9"/>
      <c r="B113" s="11" t="s">
        <v>120</v>
      </c>
      <c r="C113" s="11" t="s">
        <v>321</v>
      </c>
      <c r="D113" s="113" t="s">
        <v>261</v>
      </c>
      <c r="E113" s="109">
        <v>606126</v>
      </c>
      <c r="F113" s="109">
        <v>512643.84</v>
      </c>
      <c r="G113" s="109">
        <f t="shared" si="4"/>
        <v>84.57710773007592</v>
      </c>
    </row>
    <row r="114" spans="1:7" ht="12.75">
      <c r="A114" s="9"/>
      <c r="B114" s="34" t="s">
        <v>68</v>
      </c>
      <c r="C114" s="34" t="s">
        <v>178</v>
      </c>
      <c r="D114" s="114" t="s">
        <v>261</v>
      </c>
      <c r="E114" s="115">
        <v>252658</v>
      </c>
      <c r="F114" s="115">
        <v>252665.71</v>
      </c>
      <c r="G114" s="109">
        <f t="shared" si="4"/>
        <v>100.00305155585811</v>
      </c>
    </row>
    <row r="115" spans="1:7" ht="12.75">
      <c r="A115" s="9"/>
      <c r="B115" s="34"/>
      <c r="C115" s="34"/>
      <c r="D115" s="114" t="s">
        <v>278</v>
      </c>
      <c r="E115" s="115">
        <v>14227</v>
      </c>
      <c r="F115" s="115">
        <v>14214.79</v>
      </c>
      <c r="G115" s="109">
        <f t="shared" si="4"/>
        <v>99.91417726857385</v>
      </c>
    </row>
    <row r="116" spans="1:7" ht="12.75">
      <c r="A116" s="9"/>
      <c r="B116" s="34"/>
      <c r="C116" s="34"/>
      <c r="D116" s="114" t="s">
        <v>338</v>
      </c>
      <c r="E116" s="115">
        <v>120000</v>
      </c>
      <c r="F116" s="115">
        <v>119999.99</v>
      </c>
      <c r="G116" s="109">
        <f t="shared" si="4"/>
        <v>99.99999166666666</v>
      </c>
    </row>
    <row r="117" spans="1:7" ht="12.75">
      <c r="A117" s="9"/>
      <c r="B117" s="34"/>
      <c r="C117" s="34" t="s">
        <v>67</v>
      </c>
      <c r="D117" s="114" t="s">
        <v>261</v>
      </c>
      <c r="E117" s="115">
        <v>0</v>
      </c>
      <c r="F117" s="115">
        <v>96306.52</v>
      </c>
      <c r="G117" s="109">
        <v>0</v>
      </c>
    </row>
    <row r="118" spans="1:7" ht="12.75">
      <c r="A118" s="9"/>
      <c r="B118" s="34"/>
      <c r="C118" s="34"/>
      <c r="D118" s="114" t="s">
        <v>278</v>
      </c>
      <c r="E118" s="115">
        <v>69335</v>
      </c>
      <c r="F118" s="115">
        <v>58617.9</v>
      </c>
      <c r="G118" s="109">
        <f aca="true" t="shared" si="5" ref="G118:G124">SUM(F118/E118)*100</f>
        <v>84.54301579288959</v>
      </c>
    </row>
    <row r="119" spans="1:7" ht="12.75">
      <c r="A119" s="9"/>
      <c r="B119" s="34" t="s">
        <v>61</v>
      </c>
      <c r="C119" s="34" t="s">
        <v>66</v>
      </c>
      <c r="D119" s="114" t="s">
        <v>261</v>
      </c>
      <c r="E119" s="115">
        <v>541956.72</v>
      </c>
      <c r="F119" s="115">
        <v>506365.93</v>
      </c>
      <c r="G119" s="109">
        <f t="shared" si="5"/>
        <v>93.43290918138261</v>
      </c>
    </row>
    <row r="120" spans="1:7" ht="12.75">
      <c r="A120" s="9"/>
      <c r="B120" s="34"/>
      <c r="C120" s="34"/>
      <c r="D120" s="114" t="s">
        <v>278</v>
      </c>
      <c r="E120" s="115">
        <v>101178.68</v>
      </c>
      <c r="F120" s="115">
        <v>94540.25</v>
      </c>
      <c r="G120" s="109">
        <f t="shared" si="5"/>
        <v>93.43890432253119</v>
      </c>
    </row>
    <row r="121" spans="1:7" ht="12.75">
      <c r="A121" s="9"/>
      <c r="B121" s="34"/>
      <c r="C121" s="34"/>
      <c r="D121" s="114" t="s">
        <v>324</v>
      </c>
      <c r="E121" s="115">
        <v>230000</v>
      </c>
      <c r="F121" s="115">
        <v>230000</v>
      </c>
      <c r="G121" s="109">
        <f t="shared" si="5"/>
        <v>100</v>
      </c>
    </row>
    <row r="122" spans="1:7" ht="12.75">
      <c r="A122" s="9"/>
      <c r="B122" s="34"/>
      <c r="C122" s="34"/>
      <c r="D122" s="114" t="s">
        <v>339</v>
      </c>
      <c r="E122" s="115">
        <v>278543</v>
      </c>
      <c r="F122" s="115">
        <v>274676.84</v>
      </c>
      <c r="G122" s="109">
        <f t="shared" si="5"/>
        <v>98.61200604574519</v>
      </c>
    </row>
    <row r="123" spans="1:7" ht="12.75">
      <c r="A123" s="9"/>
      <c r="B123" s="34" t="s">
        <v>90</v>
      </c>
      <c r="C123" s="34" t="s">
        <v>102</v>
      </c>
      <c r="D123" s="114" t="s">
        <v>93</v>
      </c>
      <c r="E123" s="115">
        <v>18671</v>
      </c>
      <c r="F123" s="115">
        <v>18649.39</v>
      </c>
      <c r="G123" s="109">
        <f t="shared" si="5"/>
        <v>99.88425901130094</v>
      </c>
    </row>
    <row r="124" spans="1:7" ht="12.75">
      <c r="A124" s="9"/>
      <c r="B124" s="118" t="s">
        <v>59</v>
      </c>
      <c r="C124" s="119"/>
      <c r="D124" s="120"/>
      <c r="E124" s="112">
        <f>SUM(E101:E123)</f>
        <v>10617831.4</v>
      </c>
      <c r="F124" s="112">
        <f>SUM(F101:F123)</f>
        <v>7786085.379999999</v>
      </c>
      <c r="G124" s="112">
        <f t="shared" si="5"/>
        <v>73.33027891175593</v>
      </c>
    </row>
    <row r="125" spans="1:7" ht="26.25" customHeight="1">
      <c r="A125" s="9"/>
      <c r="B125" s="121" t="s">
        <v>87</v>
      </c>
      <c r="C125" s="122"/>
      <c r="D125" s="122"/>
      <c r="E125" s="123"/>
      <c r="F125" s="109"/>
      <c r="G125" s="109"/>
    </row>
    <row r="126" spans="1:7" ht="12.75">
      <c r="A126" s="9"/>
      <c r="B126" s="11" t="s">
        <v>70</v>
      </c>
      <c r="C126" s="11" t="s">
        <v>262</v>
      </c>
      <c r="D126" s="108" t="s">
        <v>74</v>
      </c>
      <c r="E126" s="109">
        <v>1283</v>
      </c>
      <c r="F126" s="109">
        <v>1155.84</v>
      </c>
      <c r="G126" s="109">
        <f>SUM(F126/E126)*100</f>
        <v>90.08885424785657</v>
      </c>
    </row>
    <row r="127" spans="1:7" ht="12.75">
      <c r="A127" s="9"/>
      <c r="B127" s="11" t="s">
        <v>84</v>
      </c>
      <c r="C127" s="11" t="s">
        <v>83</v>
      </c>
      <c r="D127" s="113" t="s">
        <v>74</v>
      </c>
      <c r="E127" s="109">
        <v>91000</v>
      </c>
      <c r="F127" s="109">
        <v>90747.35</v>
      </c>
      <c r="G127" s="109">
        <f aca="true" t="shared" si="6" ref="G127:G141">SUM(F127/E127)*100</f>
        <v>99.72236263736265</v>
      </c>
    </row>
    <row r="128" spans="1:7" ht="12.75">
      <c r="A128" s="9"/>
      <c r="B128" s="11" t="s">
        <v>82</v>
      </c>
      <c r="C128" s="11" t="s">
        <v>202</v>
      </c>
      <c r="D128" s="113" t="s">
        <v>74</v>
      </c>
      <c r="E128" s="109">
        <v>210000</v>
      </c>
      <c r="F128" s="109">
        <v>210000</v>
      </c>
      <c r="G128" s="109">
        <f t="shared" si="6"/>
        <v>100</v>
      </c>
    </row>
    <row r="129" spans="1:7" ht="12.75">
      <c r="A129" s="9"/>
      <c r="B129" s="11"/>
      <c r="C129" s="11" t="s">
        <v>81</v>
      </c>
      <c r="D129" s="113" t="s">
        <v>74</v>
      </c>
      <c r="E129" s="109">
        <v>409840</v>
      </c>
      <c r="F129" s="109">
        <v>409835.26</v>
      </c>
      <c r="G129" s="109">
        <f t="shared" si="6"/>
        <v>99.99884345110287</v>
      </c>
    </row>
    <row r="130" spans="1:7" ht="12.75">
      <c r="A130" s="9"/>
      <c r="B130" s="11" t="s">
        <v>63</v>
      </c>
      <c r="C130" s="11" t="s">
        <v>62</v>
      </c>
      <c r="D130" s="113" t="s">
        <v>74</v>
      </c>
      <c r="E130" s="109">
        <v>21997</v>
      </c>
      <c r="F130" s="109">
        <v>21996.79</v>
      </c>
      <c r="G130" s="109">
        <f>SUM(F130/E130)*100</f>
        <v>99.99904532436241</v>
      </c>
    </row>
    <row r="131" spans="1:7" ht="12.75">
      <c r="A131" s="9"/>
      <c r="B131" s="11" t="s">
        <v>79</v>
      </c>
      <c r="C131" s="11" t="s">
        <v>80</v>
      </c>
      <c r="D131" s="113" t="s">
        <v>74</v>
      </c>
      <c r="E131" s="109">
        <v>5105554</v>
      </c>
      <c r="F131" s="109">
        <v>5105049.1</v>
      </c>
      <c r="G131" s="109">
        <f t="shared" si="6"/>
        <v>99.99011076956585</v>
      </c>
    </row>
    <row r="132" spans="1:7" ht="12.75">
      <c r="A132" s="9"/>
      <c r="B132" s="11"/>
      <c r="C132" s="11" t="s">
        <v>330</v>
      </c>
      <c r="D132" s="113" t="s">
        <v>74</v>
      </c>
      <c r="E132" s="109">
        <v>10000</v>
      </c>
      <c r="F132" s="109">
        <v>10000</v>
      </c>
      <c r="G132" s="109">
        <f>SUM(F132/E132)*100</f>
        <v>100</v>
      </c>
    </row>
    <row r="133" spans="1:7" ht="12.75">
      <c r="A133" s="9"/>
      <c r="B133" s="11" t="s">
        <v>264</v>
      </c>
      <c r="C133" s="11" t="s">
        <v>265</v>
      </c>
      <c r="D133" s="113" t="s">
        <v>74</v>
      </c>
      <c r="E133" s="109">
        <v>132000</v>
      </c>
      <c r="F133" s="109">
        <v>131999.79</v>
      </c>
      <c r="G133" s="109">
        <f t="shared" si="6"/>
        <v>99.99984090909092</v>
      </c>
    </row>
    <row r="134" spans="1:7" ht="12.75">
      <c r="A134" s="9"/>
      <c r="B134" s="11" t="s">
        <v>68</v>
      </c>
      <c r="C134" s="11" t="s">
        <v>300</v>
      </c>
      <c r="D134" s="113" t="s">
        <v>74</v>
      </c>
      <c r="E134" s="109">
        <v>27108</v>
      </c>
      <c r="F134" s="109">
        <v>27107.98</v>
      </c>
      <c r="G134" s="109">
        <f>SUM(F134/E134)*100</f>
        <v>99.99992622104176</v>
      </c>
    </row>
    <row r="135" spans="1:7" ht="12.75">
      <c r="A135" s="9"/>
      <c r="B135" s="11" t="s">
        <v>78</v>
      </c>
      <c r="C135" s="11" t="s">
        <v>77</v>
      </c>
      <c r="D135" s="113" t="s">
        <v>74</v>
      </c>
      <c r="E135" s="109">
        <v>2888105</v>
      </c>
      <c r="F135" s="109">
        <v>2793500.72</v>
      </c>
      <c r="G135" s="109">
        <f t="shared" si="6"/>
        <v>96.72434762586542</v>
      </c>
    </row>
    <row r="136" spans="1:7" ht="12.75">
      <c r="A136" s="9"/>
      <c r="B136" s="11" t="s">
        <v>61</v>
      </c>
      <c r="C136" s="11" t="s">
        <v>315</v>
      </c>
      <c r="D136" s="113" t="s">
        <v>74</v>
      </c>
      <c r="E136" s="109">
        <v>126180</v>
      </c>
      <c r="F136" s="109">
        <v>0</v>
      </c>
      <c r="G136" s="109">
        <f>SUM(F136/E136)*100</f>
        <v>0</v>
      </c>
    </row>
    <row r="137" spans="1:7" ht="12.75">
      <c r="A137" s="9"/>
      <c r="B137" s="11"/>
      <c r="C137" s="11"/>
      <c r="D137" s="113" t="s">
        <v>323</v>
      </c>
      <c r="E137" s="109">
        <v>2698013</v>
      </c>
      <c r="F137" s="109">
        <v>2698009.19</v>
      </c>
      <c r="G137" s="109">
        <f>SUM(F137/E137)*100</f>
        <v>99.99985878496508</v>
      </c>
    </row>
    <row r="138" spans="1:7" ht="12.75">
      <c r="A138" s="9"/>
      <c r="B138" s="11" t="s">
        <v>76</v>
      </c>
      <c r="C138" s="11" t="s">
        <v>75</v>
      </c>
      <c r="D138" s="113" t="s">
        <v>74</v>
      </c>
      <c r="E138" s="109">
        <v>653989</v>
      </c>
      <c r="F138" s="109">
        <v>644311.12</v>
      </c>
      <c r="G138" s="109">
        <f t="shared" si="6"/>
        <v>98.52017694487216</v>
      </c>
    </row>
    <row r="139" spans="1:7" ht="12.75">
      <c r="A139" s="9"/>
      <c r="B139" s="11" t="s">
        <v>280</v>
      </c>
      <c r="C139" s="11" t="s">
        <v>281</v>
      </c>
      <c r="D139" s="113" t="s">
        <v>267</v>
      </c>
      <c r="E139" s="109">
        <v>207260</v>
      </c>
      <c r="F139" s="109">
        <v>194438.43</v>
      </c>
      <c r="G139" s="109">
        <f>SUM(F139/E139)*100</f>
        <v>93.81377496863841</v>
      </c>
    </row>
    <row r="140" spans="1:7" ht="12.75">
      <c r="A140" s="9"/>
      <c r="B140" s="11"/>
      <c r="C140" s="11" t="s">
        <v>282</v>
      </c>
      <c r="D140" s="113" t="s">
        <v>267</v>
      </c>
      <c r="E140" s="109">
        <v>365549</v>
      </c>
      <c r="F140" s="109">
        <v>352025.19</v>
      </c>
      <c r="G140" s="109">
        <f>SUM(F140/E140)*100</f>
        <v>96.30041116238863</v>
      </c>
    </row>
    <row r="141" spans="1:7" ht="12.75">
      <c r="A141" s="9"/>
      <c r="B141" s="118" t="s">
        <v>59</v>
      </c>
      <c r="C141" s="119"/>
      <c r="D141" s="120"/>
      <c r="E141" s="112">
        <f>SUM(E126:E140)</f>
        <v>12947878</v>
      </c>
      <c r="F141" s="112">
        <f>SUM(F126:F140)</f>
        <v>12690176.759999998</v>
      </c>
      <c r="G141" s="112">
        <f t="shared" si="6"/>
        <v>98.00970290266868</v>
      </c>
    </row>
    <row r="142" spans="1:7" ht="12.75">
      <c r="A142" s="9"/>
      <c r="B142" s="126" t="s">
        <v>73</v>
      </c>
      <c r="C142" s="126"/>
      <c r="D142" s="126"/>
      <c r="E142" s="109"/>
      <c r="F142" s="109"/>
      <c r="G142" s="109"/>
    </row>
    <row r="143" spans="1:7" ht="12.75">
      <c r="A143" s="9"/>
      <c r="B143" s="35">
        <v>758</v>
      </c>
      <c r="C143" s="35">
        <v>75801</v>
      </c>
      <c r="D143" s="116">
        <v>2920</v>
      </c>
      <c r="E143" s="117">
        <v>32669774</v>
      </c>
      <c r="F143" s="109">
        <v>32669774</v>
      </c>
      <c r="G143" s="109">
        <f>SUM(F143/E143)*100</f>
        <v>100</v>
      </c>
    </row>
    <row r="144" spans="1:7" ht="12.75">
      <c r="A144" s="9"/>
      <c r="B144" s="35"/>
      <c r="C144" s="35">
        <v>75802</v>
      </c>
      <c r="D144" s="116">
        <v>2760</v>
      </c>
      <c r="E144" s="117">
        <v>1427185</v>
      </c>
      <c r="F144" s="109">
        <v>1427185</v>
      </c>
      <c r="G144" s="109">
        <f>SUM(F144/E144)*100</f>
        <v>100</v>
      </c>
    </row>
    <row r="145" spans="1:7" ht="12.75">
      <c r="A145" s="9"/>
      <c r="B145" s="35"/>
      <c r="C145" s="35">
        <v>75803</v>
      </c>
      <c r="D145" s="116">
        <v>2920</v>
      </c>
      <c r="E145" s="109">
        <v>16198324</v>
      </c>
      <c r="F145" s="109">
        <v>16198324</v>
      </c>
      <c r="G145" s="109">
        <f>SUM(F145/E145)*100</f>
        <v>100</v>
      </c>
    </row>
    <row r="146" spans="1:7" ht="12.75">
      <c r="A146" s="9"/>
      <c r="B146" s="35"/>
      <c r="C146" s="35">
        <v>75832</v>
      </c>
      <c r="D146" s="116">
        <v>2920</v>
      </c>
      <c r="E146" s="109">
        <v>3862957</v>
      </c>
      <c r="F146" s="109">
        <v>3862957</v>
      </c>
      <c r="G146" s="109">
        <f>SUM(F146/E146)*100</f>
        <v>100</v>
      </c>
    </row>
    <row r="147" spans="1:7" ht="12.75">
      <c r="A147" s="9"/>
      <c r="B147" s="118" t="s">
        <v>59</v>
      </c>
      <c r="C147" s="119"/>
      <c r="D147" s="120"/>
      <c r="E147" s="112">
        <f>SUM(E143:E146)</f>
        <v>54158240</v>
      </c>
      <c r="F147" s="112">
        <f>SUM(F143:F146)</f>
        <v>54158240</v>
      </c>
      <c r="G147" s="112">
        <f>SUM(F147/E147)*100</f>
        <v>100</v>
      </c>
    </row>
    <row r="148" spans="1:7" ht="27.75" customHeight="1">
      <c r="A148" s="9"/>
      <c r="B148" s="129" t="s">
        <v>72</v>
      </c>
      <c r="C148" s="130"/>
      <c r="D148" s="130"/>
      <c r="E148" s="131"/>
      <c r="F148" s="109"/>
      <c r="G148" s="109"/>
    </row>
    <row r="149" spans="1:7" ht="12.75">
      <c r="A149" s="9"/>
      <c r="B149" s="11" t="s">
        <v>68</v>
      </c>
      <c r="C149" s="11" t="s">
        <v>178</v>
      </c>
      <c r="D149" s="113" t="s">
        <v>65</v>
      </c>
      <c r="E149" s="109">
        <v>70000</v>
      </c>
      <c r="F149" s="109">
        <v>70000</v>
      </c>
      <c r="G149" s="109">
        <f aca="true" t="shared" si="7" ref="G149:G158">SUM(F149/E149)*100</f>
        <v>100</v>
      </c>
    </row>
    <row r="150" spans="1:7" ht="12.75">
      <c r="A150" s="9"/>
      <c r="B150" s="11"/>
      <c r="C150" s="11" t="s">
        <v>258</v>
      </c>
      <c r="D150" s="113" t="s">
        <v>65</v>
      </c>
      <c r="E150" s="109">
        <v>1471</v>
      </c>
      <c r="F150" s="109">
        <v>1471</v>
      </c>
      <c r="G150" s="109">
        <f t="shared" si="7"/>
        <v>100</v>
      </c>
    </row>
    <row r="151" spans="1:7" ht="12.75">
      <c r="A151" s="9"/>
      <c r="B151" s="11"/>
      <c r="C151" s="11" t="s">
        <v>292</v>
      </c>
      <c r="D151" s="113" t="s">
        <v>65</v>
      </c>
      <c r="E151" s="109">
        <v>14000</v>
      </c>
      <c r="F151" s="109">
        <v>14000</v>
      </c>
      <c r="G151" s="109">
        <f t="shared" si="7"/>
        <v>100</v>
      </c>
    </row>
    <row r="152" spans="1:7" ht="12.75">
      <c r="A152" s="9"/>
      <c r="B152" s="11"/>
      <c r="C152" s="11" t="s">
        <v>118</v>
      </c>
      <c r="D152" s="113" t="s">
        <v>65</v>
      </c>
      <c r="E152" s="109">
        <v>14000</v>
      </c>
      <c r="F152" s="109">
        <v>14000</v>
      </c>
      <c r="G152" s="109">
        <f t="shared" si="7"/>
        <v>100</v>
      </c>
    </row>
    <row r="153" spans="1:7" ht="12.75">
      <c r="A153" s="9"/>
      <c r="B153" s="11"/>
      <c r="C153" s="11" t="s">
        <v>67</v>
      </c>
      <c r="D153" s="113" t="s">
        <v>305</v>
      </c>
      <c r="E153" s="109">
        <v>505014</v>
      </c>
      <c r="F153" s="109">
        <v>505014</v>
      </c>
      <c r="G153" s="109">
        <f t="shared" si="7"/>
        <v>100</v>
      </c>
    </row>
    <row r="154" spans="1:7" ht="12.75">
      <c r="A154" s="9"/>
      <c r="B154" s="11" t="s">
        <v>61</v>
      </c>
      <c r="C154" s="11" t="s">
        <v>66</v>
      </c>
      <c r="D154" s="113" t="s">
        <v>65</v>
      </c>
      <c r="E154" s="109">
        <v>5925758</v>
      </c>
      <c r="F154" s="109">
        <v>5925758</v>
      </c>
      <c r="G154" s="109">
        <f t="shared" si="7"/>
        <v>100</v>
      </c>
    </row>
    <row r="155" spans="1:7" ht="12.75">
      <c r="A155" s="9"/>
      <c r="B155" s="11"/>
      <c r="C155" s="11" t="s">
        <v>165</v>
      </c>
      <c r="D155" s="113" t="s">
        <v>65</v>
      </c>
      <c r="E155" s="109">
        <v>11527</v>
      </c>
      <c r="F155" s="109">
        <v>11527</v>
      </c>
      <c r="G155" s="109">
        <f t="shared" si="7"/>
        <v>100</v>
      </c>
    </row>
    <row r="156" spans="1:7" ht="12.75">
      <c r="A156" s="9"/>
      <c r="B156" s="11"/>
      <c r="C156" s="11" t="s">
        <v>91</v>
      </c>
      <c r="D156" s="113" t="s">
        <v>65</v>
      </c>
      <c r="E156" s="109">
        <v>132432</v>
      </c>
      <c r="F156" s="109">
        <v>129377.78</v>
      </c>
      <c r="G156" s="109">
        <f t="shared" si="7"/>
        <v>97.69374471426845</v>
      </c>
    </row>
    <row r="157" spans="1:7" ht="12.75">
      <c r="A157" s="9"/>
      <c r="B157" s="11" t="s">
        <v>89</v>
      </c>
      <c r="C157" s="11" t="s">
        <v>88</v>
      </c>
      <c r="D157" s="113" t="s">
        <v>305</v>
      </c>
      <c r="E157" s="109">
        <v>100000</v>
      </c>
      <c r="F157" s="109">
        <v>100000</v>
      </c>
      <c r="G157" s="109">
        <f t="shared" si="7"/>
        <v>100</v>
      </c>
    </row>
    <row r="158" spans="1:7" ht="12.75">
      <c r="A158" s="9"/>
      <c r="B158" s="132" t="s">
        <v>59</v>
      </c>
      <c r="C158" s="133"/>
      <c r="D158" s="134"/>
      <c r="E158" s="112">
        <f>SUM(E149:E157)</f>
        <v>6774202</v>
      </c>
      <c r="F158" s="112">
        <f>SUM(F149:F157)</f>
        <v>6771147.78</v>
      </c>
      <c r="G158" s="112">
        <f t="shared" si="7"/>
        <v>99.95491395148831</v>
      </c>
    </row>
    <row r="159" spans="1:7" ht="19.5" customHeight="1">
      <c r="A159" s="9"/>
      <c r="B159" s="135" t="s">
        <v>64</v>
      </c>
      <c r="C159" s="136"/>
      <c r="D159" s="136"/>
      <c r="E159" s="137"/>
      <c r="F159" s="112"/>
      <c r="G159" s="112"/>
    </row>
    <row r="160" spans="1:7" ht="12.75" customHeight="1">
      <c r="A160" s="9"/>
      <c r="B160" s="11" t="s">
        <v>63</v>
      </c>
      <c r="C160" s="11" t="s">
        <v>62</v>
      </c>
      <c r="D160" s="113" t="s">
        <v>60</v>
      </c>
      <c r="E160" s="109">
        <v>16900</v>
      </c>
      <c r="F160" s="109">
        <v>16899.59</v>
      </c>
      <c r="G160" s="109">
        <f>SUM(F160/E160)*100</f>
        <v>99.99757396449705</v>
      </c>
    </row>
    <row r="161" spans="1:7" ht="12.75" customHeight="1">
      <c r="A161" s="9"/>
      <c r="B161" s="11" t="s">
        <v>68</v>
      </c>
      <c r="C161" s="11" t="s">
        <v>67</v>
      </c>
      <c r="D161" s="113" t="s">
        <v>60</v>
      </c>
      <c r="E161" s="109">
        <v>127940</v>
      </c>
      <c r="F161" s="109">
        <v>109844.62</v>
      </c>
      <c r="G161" s="109">
        <f>SUM(F161/E161)*100</f>
        <v>85.85635454119118</v>
      </c>
    </row>
    <row r="162" spans="1:7" ht="12.75" customHeight="1">
      <c r="A162" s="9"/>
      <c r="B162" s="118" t="s">
        <v>59</v>
      </c>
      <c r="C162" s="138"/>
      <c r="D162" s="139"/>
      <c r="E162" s="112">
        <f>SUM(E160:E161)</f>
        <v>144840</v>
      </c>
      <c r="F162" s="112">
        <f>SUM(F160:F161)</f>
        <v>126744.20999999999</v>
      </c>
      <c r="G162" s="112">
        <f>SUM(F162/E162)*100</f>
        <v>87.50635874067937</v>
      </c>
    </row>
    <row r="163" spans="1:7" ht="12.75">
      <c r="A163" s="9"/>
      <c r="B163" s="126" t="s">
        <v>58</v>
      </c>
      <c r="C163" s="126"/>
      <c r="D163" s="126"/>
      <c r="E163" s="112">
        <f>SUM(E88+E99+E124+E141+E147+E158+E162)</f>
        <v>121154937.4</v>
      </c>
      <c r="F163" s="112">
        <f>SUM(F88+F99+F124+F141+F147+F158+F162)</f>
        <v>120711592.66999997</v>
      </c>
      <c r="G163" s="112">
        <f>SUM(F163/E163)*100</f>
        <v>99.63406796329207</v>
      </c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10"/>
      <c r="F165" s="10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</sheetData>
  <sheetProtection/>
  <mergeCells count="16">
    <mergeCell ref="B163:D163"/>
    <mergeCell ref="B148:E148"/>
    <mergeCell ref="B158:D158"/>
    <mergeCell ref="B124:D124"/>
    <mergeCell ref="B125:E125"/>
    <mergeCell ref="B141:D141"/>
    <mergeCell ref="B142:D142"/>
    <mergeCell ref="B147:D147"/>
    <mergeCell ref="B159:E159"/>
    <mergeCell ref="B162:D162"/>
    <mergeCell ref="B99:D99"/>
    <mergeCell ref="B100:E100"/>
    <mergeCell ref="B2:G2"/>
    <mergeCell ref="B8:D8"/>
    <mergeCell ref="B88:D88"/>
    <mergeCell ref="B89:E89"/>
  </mergeCells>
  <printOptions/>
  <pageMargins left="0.7480314960629921" right="0.7480314960629921" top="0.984251968503937" bottom="0.984251968503937" header="0.5118110236220472" footer="0.5118110236220472"/>
  <pageSetup orientation="portrait" paperSize="9" scale="95" r:id="rId1"/>
  <headerFooter alignWithMargins="0">
    <oddHeader>&amp;R&amp;"Times New Roman,Normalny"&amp;8Załącznik nr 1 do Sprawozdania
z wykonania budżetu
Powiatu Opatowskiego za 2021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view="pageLayout" workbookViewId="0" topLeftCell="A1">
      <selection activeCell="K17" sqref="K17"/>
    </sheetView>
  </sheetViews>
  <sheetFormatPr defaultColWidth="9.00390625" defaultRowHeight="12.75"/>
  <cols>
    <col min="1" max="1" width="4.75390625" style="2" bestFit="1" customWidth="1"/>
    <col min="2" max="2" width="35.25390625" style="2" customWidth="1"/>
    <col min="3" max="3" width="12.25390625" style="2" customWidth="1"/>
    <col min="4" max="4" width="15.375" style="2" customWidth="1"/>
    <col min="5" max="5" width="16.00390625" style="2" customWidth="1"/>
    <col min="6" max="6" width="10.625" style="2" customWidth="1"/>
    <col min="7" max="16384" width="9.125" style="2" customWidth="1"/>
  </cols>
  <sheetData>
    <row r="1" spans="1:9" ht="12.75">
      <c r="A1" s="7"/>
      <c r="B1" s="7"/>
      <c r="C1" s="7"/>
      <c r="D1" s="7"/>
      <c r="E1" s="7"/>
      <c r="F1" s="6"/>
      <c r="G1" s="6"/>
      <c r="H1" s="6"/>
      <c r="I1" s="4"/>
    </row>
    <row r="2" spans="1:6" ht="12.75">
      <c r="A2" s="20"/>
      <c r="B2" s="20"/>
      <c r="C2" s="20"/>
      <c r="D2" s="20"/>
      <c r="E2" s="20"/>
      <c r="F2" s="20"/>
    </row>
    <row r="3" spans="1:6" ht="24.75" customHeight="1">
      <c r="A3" s="144" t="s">
        <v>327</v>
      </c>
      <c r="B3" s="144"/>
      <c r="C3" s="144"/>
      <c r="D3" s="144"/>
      <c r="E3" s="145"/>
      <c r="F3" s="145"/>
    </row>
    <row r="4" spans="1:6" ht="18.75" customHeight="1">
      <c r="A4" s="146"/>
      <c r="B4" s="147"/>
      <c r="C4" s="147"/>
      <c r="D4" s="147"/>
      <c r="E4" s="147"/>
      <c r="F4" s="147"/>
    </row>
    <row r="5" spans="1:6" ht="12.75">
      <c r="A5" s="148" t="s">
        <v>18</v>
      </c>
      <c r="B5" s="149"/>
      <c r="C5" s="149"/>
      <c r="D5" s="149"/>
      <c r="E5" s="149"/>
      <c r="F5" s="149"/>
    </row>
    <row r="6" spans="1:6" ht="15" customHeight="1">
      <c r="A6" s="141" t="s">
        <v>0</v>
      </c>
      <c r="B6" s="141" t="s">
        <v>19</v>
      </c>
      <c r="C6" s="142" t="s">
        <v>20</v>
      </c>
      <c r="D6" s="142" t="s">
        <v>14</v>
      </c>
      <c r="E6" s="142" t="s">
        <v>328</v>
      </c>
      <c r="F6" s="142" t="s">
        <v>54</v>
      </c>
    </row>
    <row r="7" spans="1:6" ht="15" customHeight="1">
      <c r="A7" s="141"/>
      <c r="B7" s="141"/>
      <c r="C7" s="141"/>
      <c r="D7" s="142"/>
      <c r="E7" s="142"/>
      <c r="F7" s="142"/>
    </row>
    <row r="8" spans="1:6" ht="15.75" customHeight="1">
      <c r="A8" s="141"/>
      <c r="B8" s="141"/>
      <c r="C8" s="141"/>
      <c r="D8" s="142"/>
      <c r="E8" s="142"/>
      <c r="F8" s="142"/>
    </row>
    <row r="9" spans="1:6" s="3" customFormat="1" ht="6.75" customHeight="1">
      <c r="A9" s="40">
        <v>1</v>
      </c>
      <c r="B9" s="40">
        <v>2</v>
      </c>
      <c r="C9" s="40">
        <v>3</v>
      </c>
      <c r="D9" s="40">
        <v>4</v>
      </c>
      <c r="E9" s="40">
        <v>4</v>
      </c>
      <c r="F9" s="40">
        <v>4</v>
      </c>
    </row>
    <row r="10" spans="1:6" ht="18.75" customHeight="1">
      <c r="A10" s="143" t="s">
        <v>21</v>
      </c>
      <c r="B10" s="143"/>
      <c r="C10" s="41"/>
      <c r="D10" s="42">
        <f>SUM(D11:D19)</f>
        <v>4556110</v>
      </c>
      <c r="E10" s="42">
        <f>SUM(E11:E19)</f>
        <v>28622134.2</v>
      </c>
      <c r="F10" s="42">
        <f>SUM(E10/D10)*100</f>
        <v>628.2142924556255</v>
      </c>
    </row>
    <row r="11" spans="1:6" ht="18.75" customHeight="1">
      <c r="A11" s="41" t="s">
        <v>1</v>
      </c>
      <c r="B11" s="43" t="s">
        <v>22</v>
      </c>
      <c r="C11" s="41" t="s">
        <v>23</v>
      </c>
      <c r="D11" s="44">
        <v>0</v>
      </c>
      <c r="E11" s="44">
        <v>0</v>
      </c>
      <c r="F11" s="42">
        <v>0</v>
      </c>
    </row>
    <row r="12" spans="1:6" ht="18.75" customHeight="1">
      <c r="A12" s="41" t="s">
        <v>2</v>
      </c>
      <c r="B12" s="43" t="s">
        <v>24</v>
      </c>
      <c r="C12" s="41" t="s">
        <v>23</v>
      </c>
      <c r="D12" s="44">
        <v>0</v>
      </c>
      <c r="E12" s="44">
        <v>0</v>
      </c>
      <c r="F12" s="44">
        <v>0</v>
      </c>
    </row>
    <row r="13" spans="1:6" ht="38.25" customHeight="1">
      <c r="A13" s="41" t="s">
        <v>3</v>
      </c>
      <c r="B13" s="45" t="s">
        <v>25</v>
      </c>
      <c r="C13" s="41" t="s">
        <v>26</v>
      </c>
      <c r="D13" s="44">
        <v>0</v>
      </c>
      <c r="E13" s="44">
        <v>0</v>
      </c>
      <c r="F13" s="42">
        <v>0</v>
      </c>
    </row>
    <row r="14" spans="1:6" ht="18.75" customHeight="1">
      <c r="A14" s="41" t="s">
        <v>4</v>
      </c>
      <c r="B14" s="43" t="s">
        <v>27</v>
      </c>
      <c r="C14" s="41" t="s">
        <v>28</v>
      </c>
      <c r="D14" s="44">
        <v>0</v>
      </c>
      <c r="E14" s="44">
        <v>0</v>
      </c>
      <c r="F14" s="42">
        <v>0</v>
      </c>
    </row>
    <row r="15" spans="1:6" ht="18.75" customHeight="1">
      <c r="A15" s="41" t="s">
        <v>5</v>
      </c>
      <c r="B15" s="43" t="s">
        <v>29</v>
      </c>
      <c r="C15" s="41" t="s">
        <v>30</v>
      </c>
      <c r="D15" s="44">
        <v>0</v>
      </c>
      <c r="E15" s="44">
        <v>0</v>
      </c>
      <c r="F15" s="42">
        <v>0</v>
      </c>
    </row>
    <row r="16" spans="1:6" ht="18.75" customHeight="1">
      <c r="A16" s="41" t="s">
        <v>6</v>
      </c>
      <c r="B16" s="43" t="s">
        <v>31</v>
      </c>
      <c r="C16" s="41" t="s">
        <v>32</v>
      </c>
      <c r="D16" s="44">
        <v>4556110</v>
      </c>
      <c r="E16" s="44">
        <v>28622134.2</v>
      </c>
      <c r="F16" s="44">
        <f>SUM(E16/D16)*100</f>
        <v>628.2142924556255</v>
      </c>
    </row>
    <row r="17" spans="1:6" ht="30" customHeight="1">
      <c r="A17" s="41" t="s">
        <v>8</v>
      </c>
      <c r="B17" s="45" t="s">
        <v>33</v>
      </c>
      <c r="C17" s="41" t="s">
        <v>34</v>
      </c>
      <c r="D17" s="44">
        <v>0</v>
      </c>
      <c r="E17" s="44">
        <v>0</v>
      </c>
      <c r="F17" s="42">
        <v>0</v>
      </c>
    </row>
    <row r="18" spans="1:6" ht="33.75" customHeight="1">
      <c r="A18" s="41" t="s">
        <v>35</v>
      </c>
      <c r="B18" s="45" t="s">
        <v>256</v>
      </c>
      <c r="C18" s="41" t="s">
        <v>257</v>
      </c>
      <c r="D18" s="44">
        <v>0</v>
      </c>
      <c r="E18" s="44">
        <v>0</v>
      </c>
      <c r="F18" s="44">
        <v>0</v>
      </c>
    </row>
    <row r="19" spans="1:6" ht="18.75" customHeight="1">
      <c r="A19" s="41" t="s">
        <v>36</v>
      </c>
      <c r="B19" s="43" t="s">
        <v>37</v>
      </c>
      <c r="C19" s="41" t="s">
        <v>38</v>
      </c>
      <c r="D19" s="44">
        <v>0</v>
      </c>
      <c r="E19" s="44">
        <v>0</v>
      </c>
      <c r="F19" s="42">
        <v>0</v>
      </c>
    </row>
    <row r="20" spans="1:6" ht="18.75" customHeight="1">
      <c r="A20" s="143" t="s">
        <v>39</v>
      </c>
      <c r="B20" s="143"/>
      <c r="C20" s="41"/>
      <c r="D20" s="42">
        <f>SUM(D21:D27)</f>
        <v>0</v>
      </c>
      <c r="E20" s="42">
        <f>SUM(E21:E27)</f>
        <v>0</v>
      </c>
      <c r="F20" s="42">
        <v>0</v>
      </c>
    </row>
    <row r="21" spans="1:6" ht="18.75" customHeight="1">
      <c r="A21" s="41" t="s">
        <v>1</v>
      </c>
      <c r="B21" s="43" t="s">
        <v>40</v>
      </c>
      <c r="C21" s="41" t="s">
        <v>41</v>
      </c>
      <c r="D21" s="44">
        <v>0</v>
      </c>
      <c r="E21" s="44">
        <v>0</v>
      </c>
      <c r="F21" s="44">
        <v>0</v>
      </c>
    </row>
    <row r="22" spans="1:6" ht="18.75" customHeight="1">
      <c r="A22" s="41" t="s">
        <v>2</v>
      </c>
      <c r="B22" s="43" t="s">
        <v>42</v>
      </c>
      <c r="C22" s="41" t="s">
        <v>41</v>
      </c>
      <c r="D22" s="44">
        <v>0</v>
      </c>
      <c r="E22" s="44">
        <v>0</v>
      </c>
      <c r="F22" s="44">
        <v>0</v>
      </c>
    </row>
    <row r="23" spans="1:6" ht="51">
      <c r="A23" s="41" t="s">
        <v>3</v>
      </c>
      <c r="B23" s="45" t="s">
        <v>43</v>
      </c>
      <c r="C23" s="41" t="s">
        <v>44</v>
      </c>
      <c r="D23" s="44">
        <v>0</v>
      </c>
      <c r="E23" s="44">
        <v>0</v>
      </c>
      <c r="F23" s="42">
        <v>0</v>
      </c>
    </row>
    <row r="24" spans="1:6" ht="18.75" customHeight="1">
      <c r="A24" s="41" t="s">
        <v>4</v>
      </c>
      <c r="B24" s="43" t="s">
        <v>45</v>
      </c>
      <c r="C24" s="41" t="s">
        <v>46</v>
      </c>
      <c r="D24" s="44">
        <v>0</v>
      </c>
      <c r="E24" s="44">
        <v>0</v>
      </c>
      <c r="F24" s="42">
        <v>0</v>
      </c>
    </row>
    <row r="25" spans="1:6" ht="18.75" customHeight="1">
      <c r="A25" s="41" t="s">
        <v>5</v>
      </c>
      <c r="B25" s="43" t="s">
        <v>47</v>
      </c>
      <c r="C25" s="41" t="s">
        <v>38</v>
      </c>
      <c r="D25" s="44">
        <v>0</v>
      </c>
      <c r="E25" s="44">
        <v>0</v>
      </c>
      <c r="F25" s="42">
        <v>0</v>
      </c>
    </row>
    <row r="26" spans="1:6" ht="27" customHeight="1">
      <c r="A26" s="41" t="s">
        <v>6</v>
      </c>
      <c r="B26" s="45" t="s">
        <v>48</v>
      </c>
      <c r="C26" s="41" t="s">
        <v>49</v>
      </c>
      <c r="D26" s="44">
        <v>0</v>
      </c>
      <c r="E26" s="44">
        <v>0</v>
      </c>
      <c r="F26" s="42">
        <v>0</v>
      </c>
    </row>
    <row r="27" spans="1:6" ht="18.75" customHeight="1">
      <c r="A27" s="41" t="s">
        <v>8</v>
      </c>
      <c r="B27" s="43" t="s">
        <v>50</v>
      </c>
      <c r="C27" s="41" t="s">
        <v>51</v>
      </c>
      <c r="D27" s="44">
        <v>0</v>
      </c>
      <c r="E27" s="44">
        <v>0</v>
      </c>
      <c r="F27" s="42">
        <v>0</v>
      </c>
    </row>
    <row r="28" spans="1:6" ht="7.5" customHeight="1">
      <c r="A28" s="46"/>
      <c r="B28" s="47"/>
      <c r="C28" s="47"/>
      <c r="D28" s="47"/>
      <c r="E28" s="7"/>
      <c r="F28" s="7"/>
    </row>
    <row r="29" spans="1:6" ht="12.75">
      <c r="A29" s="48"/>
      <c r="B29" s="49"/>
      <c r="C29" s="49"/>
      <c r="D29" s="49"/>
      <c r="E29" s="49"/>
      <c r="F29" s="49"/>
    </row>
    <row r="30" spans="1:6" ht="12.75">
      <c r="A30" s="140"/>
      <c r="B30" s="140"/>
      <c r="C30" s="140"/>
      <c r="D30" s="140"/>
      <c r="E30" s="140"/>
      <c r="F30" s="140"/>
    </row>
    <row r="31" spans="1:6" ht="22.5" customHeight="1">
      <c r="A31" s="140"/>
      <c r="B31" s="140"/>
      <c r="C31" s="140"/>
      <c r="D31" s="140"/>
      <c r="E31" s="140"/>
      <c r="F31" s="140"/>
    </row>
  </sheetData>
  <sheetProtection/>
  <mergeCells count="12">
    <mergeCell ref="A3:F3"/>
    <mergeCell ref="A4:F4"/>
    <mergeCell ref="A5:F5"/>
    <mergeCell ref="A20:B20"/>
    <mergeCell ref="A30:F31"/>
    <mergeCell ref="A6:A8"/>
    <mergeCell ref="B6:B8"/>
    <mergeCell ref="C6:C8"/>
    <mergeCell ref="D6:D8"/>
    <mergeCell ref="A10:B10"/>
    <mergeCell ref="E6:E8"/>
    <mergeCell ref="F6:F8"/>
  </mergeCells>
  <printOptions/>
  <pageMargins left="0.7480314960629921" right="0.7480314960629921" top="0.984251968503937" bottom="0.3937007874015748" header="0.5118110236220472" footer="0.5118110236220472"/>
  <pageSetup orientation="portrait" paperSize="9" scale="90" r:id="rId1"/>
  <headerFooter alignWithMargins="0">
    <oddHeader>&amp;RZ&amp;"Times New Roman,Normalny"&amp;8ałącznik Nr 2 do Sprawozdania
z wykonania budżetu
Powiatu Opatowskiego za 2021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103"/>
  <sheetViews>
    <sheetView showGridLines="0" view="pageLayout" workbookViewId="0" topLeftCell="A1">
      <pane ySplit="5235" topLeftCell="A1" activePane="topLeft" state="split"/>
      <selection pane="topLeft" activeCell="A2" sqref="A2:U2"/>
      <selection pane="bottomLeft" activeCell="U96" sqref="U96"/>
    </sheetView>
  </sheetViews>
  <sheetFormatPr defaultColWidth="9.00390625" defaultRowHeight="12.75"/>
  <cols>
    <col min="1" max="1" width="3.375" style="12" customWidth="1"/>
    <col min="2" max="2" width="4.75390625" style="12" customWidth="1"/>
    <col min="3" max="3" width="5.25390625" style="12" customWidth="1"/>
    <col min="4" max="5" width="5.00390625" style="12" customWidth="1"/>
    <col min="6" max="6" width="5.125" style="12" customWidth="1"/>
    <col min="7" max="7" width="11.25390625" style="12" customWidth="1"/>
    <col min="8" max="8" width="6.375" style="12" customWidth="1"/>
    <col min="9" max="10" width="8.875" style="12" customWidth="1"/>
    <col min="11" max="11" width="10.125" style="12" customWidth="1"/>
    <col min="12" max="12" width="8.75390625" style="12" customWidth="1"/>
    <col min="13" max="13" width="8.25390625" style="12" customWidth="1"/>
    <col min="14" max="14" width="8.875" style="12" customWidth="1"/>
    <col min="15" max="15" width="8.75390625" style="12" customWidth="1"/>
    <col min="16" max="16" width="6.75390625" style="12" customWidth="1"/>
    <col min="17" max="17" width="7.875" style="12" customWidth="1"/>
    <col min="18" max="18" width="8.875" style="12" customWidth="1"/>
    <col min="19" max="20" width="9.00390625" style="12" customWidth="1"/>
    <col min="21" max="21" width="7.875" style="12" customWidth="1"/>
    <col min="22" max="16384" width="9.125" style="12" customWidth="1"/>
  </cols>
  <sheetData>
    <row r="1" spans="1:2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01"/>
      <c r="T1" s="202"/>
      <c r="U1" s="50"/>
      <c r="V1" s="18"/>
    </row>
    <row r="2" spans="1:22" ht="15.75">
      <c r="A2" s="204" t="s">
        <v>329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13"/>
    </row>
    <row r="3" spans="1:22" ht="15.75">
      <c r="A3" s="205" t="s">
        <v>250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3"/>
    </row>
    <row r="4" spans="1:22" ht="10.5" thickBot="1">
      <c r="A4" s="203" t="s">
        <v>18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13"/>
    </row>
    <row r="5" spans="1:22" ht="12.75" customHeight="1">
      <c r="A5" s="195" t="s">
        <v>136</v>
      </c>
      <c r="B5" s="198" t="s">
        <v>135</v>
      </c>
      <c r="C5" s="198" t="s">
        <v>249</v>
      </c>
      <c r="D5" s="198"/>
      <c r="E5" s="198" t="s">
        <v>248</v>
      </c>
      <c r="F5" s="198"/>
      <c r="G5" s="190" t="s">
        <v>247</v>
      </c>
      <c r="H5" s="192" t="s">
        <v>54</v>
      </c>
      <c r="I5" s="199" t="s">
        <v>246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00"/>
      <c r="V5" s="13"/>
    </row>
    <row r="6" spans="1:22" ht="8.25" customHeight="1">
      <c r="A6" s="196"/>
      <c r="B6" s="176"/>
      <c r="C6" s="176"/>
      <c r="D6" s="176"/>
      <c r="E6" s="176"/>
      <c r="F6" s="176"/>
      <c r="G6" s="191"/>
      <c r="H6" s="193"/>
      <c r="I6" s="188" t="s">
        <v>245</v>
      </c>
      <c r="J6" s="176" t="s">
        <v>239</v>
      </c>
      <c r="K6" s="176"/>
      <c r="L6" s="176"/>
      <c r="M6" s="176"/>
      <c r="N6" s="176"/>
      <c r="O6" s="176"/>
      <c r="P6" s="176"/>
      <c r="Q6" s="176"/>
      <c r="R6" s="176" t="s">
        <v>244</v>
      </c>
      <c r="S6" s="176" t="s">
        <v>239</v>
      </c>
      <c r="T6" s="176"/>
      <c r="U6" s="183"/>
      <c r="V6" s="13"/>
    </row>
    <row r="7" spans="1:22" ht="6" customHeight="1">
      <c r="A7" s="196"/>
      <c r="B7" s="176"/>
      <c r="C7" s="176"/>
      <c r="D7" s="176"/>
      <c r="E7" s="176"/>
      <c r="F7" s="176"/>
      <c r="G7" s="191"/>
      <c r="H7" s="193"/>
      <c r="I7" s="188"/>
      <c r="J7" s="176"/>
      <c r="K7" s="176"/>
      <c r="L7" s="176"/>
      <c r="M7" s="176"/>
      <c r="N7" s="176"/>
      <c r="O7" s="176"/>
      <c r="P7" s="176"/>
      <c r="Q7" s="176"/>
      <c r="R7" s="176"/>
      <c r="S7" s="176" t="s">
        <v>243</v>
      </c>
      <c r="T7" s="181" t="s">
        <v>242</v>
      </c>
      <c r="U7" s="178" t="s">
        <v>241</v>
      </c>
      <c r="V7" s="13"/>
    </row>
    <row r="8" spans="1:22" ht="6.75" customHeight="1">
      <c r="A8" s="196"/>
      <c r="B8" s="176"/>
      <c r="C8" s="176"/>
      <c r="D8" s="176"/>
      <c r="E8" s="176"/>
      <c r="F8" s="176"/>
      <c r="G8" s="191"/>
      <c r="H8" s="193"/>
      <c r="I8" s="188"/>
      <c r="J8" s="176" t="s">
        <v>240</v>
      </c>
      <c r="K8" s="176" t="s">
        <v>239</v>
      </c>
      <c r="L8" s="176"/>
      <c r="M8" s="176" t="s">
        <v>238</v>
      </c>
      <c r="N8" s="176" t="s">
        <v>237</v>
      </c>
      <c r="O8" s="176" t="s">
        <v>236</v>
      </c>
      <c r="P8" s="176" t="s">
        <v>235</v>
      </c>
      <c r="Q8" s="176" t="s">
        <v>234</v>
      </c>
      <c r="R8" s="176"/>
      <c r="S8" s="176"/>
      <c r="T8" s="181"/>
      <c r="U8" s="178"/>
      <c r="V8" s="13"/>
    </row>
    <row r="9" spans="1:22" ht="9.75" customHeight="1">
      <c r="A9" s="196"/>
      <c r="B9" s="176"/>
      <c r="C9" s="176"/>
      <c r="D9" s="176"/>
      <c r="E9" s="176"/>
      <c r="F9" s="176"/>
      <c r="G9" s="191"/>
      <c r="H9" s="193"/>
      <c r="I9" s="188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81" t="s">
        <v>255</v>
      </c>
      <c r="U9" s="178"/>
      <c r="V9" s="13"/>
    </row>
    <row r="10" spans="1:22" ht="46.5" customHeight="1" thickBot="1">
      <c r="A10" s="197"/>
      <c r="B10" s="180"/>
      <c r="C10" s="180"/>
      <c r="D10" s="180"/>
      <c r="E10" s="180"/>
      <c r="F10" s="180"/>
      <c r="G10" s="177"/>
      <c r="H10" s="194"/>
      <c r="I10" s="189"/>
      <c r="J10" s="180"/>
      <c r="K10" s="76" t="s">
        <v>233</v>
      </c>
      <c r="L10" s="76" t="s">
        <v>232</v>
      </c>
      <c r="M10" s="180"/>
      <c r="N10" s="180"/>
      <c r="O10" s="180"/>
      <c r="P10" s="180"/>
      <c r="Q10" s="180"/>
      <c r="R10" s="180"/>
      <c r="S10" s="180"/>
      <c r="T10" s="182"/>
      <c r="U10" s="179"/>
      <c r="V10" s="13"/>
    </row>
    <row r="11" spans="1:22" s="16" customFormat="1" ht="15" customHeight="1" thickBot="1">
      <c r="A11" s="77" t="s">
        <v>231</v>
      </c>
      <c r="B11" s="78" t="s">
        <v>230</v>
      </c>
      <c r="C11" s="177" t="s">
        <v>229</v>
      </c>
      <c r="D11" s="177"/>
      <c r="E11" s="177" t="s">
        <v>228</v>
      </c>
      <c r="F11" s="177"/>
      <c r="G11" s="78" t="s">
        <v>227</v>
      </c>
      <c r="H11" s="79" t="s">
        <v>226</v>
      </c>
      <c r="I11" s="77" t="s">
        <v>225</v>
      </c>
      <c r="J11" s="78" t="s">
        <v>224</v>
      </c>
      <c r="K11" s="78" t="s">
        <v>223</v>
      </c>
      <c r="L11" s="78" t="s">
        <v>222</v>
      </c>
      <c r="M11" s="78" t="s">
        <v>221</v>
      </c>
      <c r="N11" s="78" t="s">
        <v>220</v>
      </c>
      <c r="O11" s="78" t="s">
        <v>219</v>
      </c>
      <c r="P11" s="78" t="s">
        <v>218</v>
      </c>
      <c r="Q11" s="78" t="s">
        <v>217</v>
      </c>
      <c r="R11" s="78" t="s">
        <v>216</v>
      </c>
      <c r="S11" s="78" t="s">
        <v>215</v>
      </c>
      <c r="T11" s="79" t="s">
        <v>214</v>
      </c>
      <c r="U11" s="80" t="s">
        <v>213</v>
      </c>
      <c r="V11" s="17"/>
    </row>
    <row r="12" spans="1:22" s="14" customFormat="1" ht="26.25" customHeight="1">
      <c r="A12" s="206" t="s">
        <v>86</v>
      </c>
      <c r="B12" s="81"/>
      <c r="C12" s="187" t="s">
        <v>212</v>
      </c>
      <c r="D12" s="187"/>
      <c r="E12" s="186">
        <f>SUM(E13:F13)</f>
        <v>30000</v>
      </c>
      <c r="F12" s="186"/>
      <c r="G12" s="82">
        <f>SUM(G13:G13)</f>
        <v>3014.48</v>
      </c>
      <c r="H12" s="82">
        <f aca="true" t="shared" si="0" ref="H12:H37">SUM(G12/E12)*100</f>
        <v>10.048266666666667</v>
      </c>
      <c r="I12" s="82">
        <f aca="true" t="shared" si="1" ref="I12:U12">SUM(I13:I13)</f>
        <v>3014.48</v>
      </c>
      <c r="J12" s="82">
        <f t="shared" si="1"/>
        <v>3014.48</v>
      </c>
      <c r="K12" s="82">
        <f t="shared" si="1"/>
        <v>1157</v>
      </c>
      <c r="L12" s="82">
        <f t="shared" si="1"/>
        <v>1857.48</v>
      </c>
      <c r="M12" s="82">
        <f t="shared" si="1"/>
        <v>0</v>
      </c>
      <c r="N12" s="82">
        <f t="shared" si="1"/>
        <v>0</v>
      </c>
      <c r="O12" s="82">
        <f t="shared" si="1"/>
        <v>0</v>
      </c>
      <c r="P12" s="82">
        <f t="shared" si="1"/>
        <v>0</v>
      </c>
      <c r="Q12" s="82">
        <f t="shared" si="1"/>
        <v>0</v>
      </c>
      <c r="R12" s="82">
        <f t="shared" si="1"/>
        <v>0</v>
      </c>
      <c r="S12" s="82">
        <f t="shared" si="1"/>
        <v>0</v>
      </c>
      <c r="T12" s="82">
        <f t="shared" si="1"/>
        <v>0</v>
      </c>
      <c r="U12" s="83">
        <f t="shared" si="1"/>
        <v>0</v>
      </c>
      <c r="V12" s="15"/>
    </row>
    <row r="13" spans="1:22" ht="18" customHeight="1">
      <c r="A13" s="184"/>
      <c r="B13" s="84" t="s">
        <v>85</v>
      </c>
      <c r="C13" s="150" t="s">
        <v>143</v>
      </c>
      <c r="D13" s="150"/>
      <c r="E13" s="151">
        <v>30000</v>
      </c>
      <c r="F13" s="151"/>
      <c r="G13" s="85">
        <f>SUM(I13+R13)</f>
        <v>3014.48</v>
      </c>
      <c r="H13" s="85">
        <f t="shared" si="0"/>
        <v>10.048266666666667</v>
      </c>
      <c r="I13" s="85">
        <f>SUM(J13+M13+N13+O13+P13+Q13)</f>
        <v>3014.48</v>
      </c>
      <c r="J13" s="85">
        <f>SUM(K13+L13)</f>
        <v>3014.48</v>
      </c>
      <c r="K13" s="85">
        <v>1157</v>
      </c>
      <c r="L13" s="85">
        <v>1857.48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f>SUM(S13)</f>
        <v>0</v>
      </c>
      <c r="S13" s="85">
        <v>0</v>
      </c>
      <c r="T13" s="86">
        <v>0</v>
      </c>
      <c r="U13" s="32">
        <v>0</v>
      </c>
      <c r="V13" s="13"/>
    </row>
    <row r="14" spans="1:22" s="14" customFormat="1" ht="14.25" customHeight="1">
      <c r="A14" s="160" t="s">
        <v>95</v>
      </c>
      <c r="B14" s="87"/>
      <c r="C14" s="152" t="s">
        <v>211</v>
      </c>
      <c r="D14" s="152"/>
      <c r="E14" s="157">
        <f>SUM(E15:F16)</f>
        <v>267192</v>
      </c>
      <c r="F14" s="157"/>
      <c r="G14" s="88">
        <f>SUM(G15:G16)</f>
        <v>257067.69</v>
      </c>
      <c r="H14" s="88">
        <f t="shared" si="0"/>
        <v>96.21084837869397</v>
      </c>
      <c r="I14" s="88">
        <f aca="true" t="shared" si="2" ref="I14:O14">SUM(I15:I16)</f>
        <v>257067.69</v>
      </c>
      <c r="J14" s="88">
        <f t="shared" si="2"/>
        <v>14867.9</v>
      </c>
      <c r="K14" s="88">
        <f t="shared" si="2"/>
        <v>0</v>
      </c>
      <c r="L14" s="88">
        <f t="shared" si="2"/>
        <v>14867.9</v>
      </c>
      <c r="M14" s="88">
        <f t="shared" si="2"/>
        <v>0</v>
      </c>
      <c r="N14" s="88">
        <f t="shared" si="2"/>
        <v>242199.79</v>
      </c>
      <c r="O14" s="88">
        <f t="shared" si="2"/>
        <v>0</v>
      </c>
      <c r="P14" s="88">
        <v>0</v>
      </c>
      <c r="Q14" s="88">
        <f>SUM(Q15:Q16)</f>
        <v>0</v>
      </c>
      <c r="R14" s="88">
        <f>SUM(R15:R16)</f>
        <v>0</v>
      </c>
      <c r="S14" s="88">
        <f>SUM(S15:S16)</f>
        <v>0</v>
      </c>
      <c r="T14" s="88">
        <f>SUM(T15:T16)</f>
        <v>0</v>
      </c>
      <c r="U14" s="89">
        <f>SUM(U15:U16)</f>
        <v>0</v>
      </c>
      <c r="V14" s="15"/>
    </row>
    <row r="15" spans="1:22" ht="17.25" customHeight="1">
      <c r="A15" s="185"/>
      <c r="B15" s="84" t="s">
        <v>94</v>
      </c>
      <c r="C15" s="150" t="s">
        <v>210</v>
      </c>
      <c r="D15" s="150"/>
      <c r="E15" s="151">
        <v>248492</v>
      </c>
      <c r="F15" s="151"/>
      <c r="G15" s="85">
        <f>SUM(I15+R15)</f>
        <v>242199.79</v>
      </c>
      <c r="H15" s="85">
        <f t="shared" si="0"/>
        <v>97.46784202308324</v>
      </c>
      <c r="I15" s="85">
        <f>SUM(J15+M15+N15+O15+P15+Q15)</f>
        <v>242199.79</v>
      </c>
      <c r="J15" s="85">
        <f>SUM(K15+L15)</f>
        <v>0</v>
      </c>
      <c r="K15" s="85">
        <v>0</v>
      </c>
      <c r="L15" s="85">
        <v>0</v>
      </c>
      <c r="M15" s="85">
        <v>0</v>
      </c>
      <c r="N15" s="85">
        <v>242199.79</v>
      </c>
      <c r="O15" s="85">
        <v>0</v>
      </c>
      <c r="P15" s="85">
        <v>0</v>
      </c>
      <c r="Q15" s="85">
        <v>0</v>
      </c>
      <c r="R15" s="85">
        <f>SUM(S15)</f>
        <v>0</v>
      </c>
      <c r="S15" s="85">
        <v>0</v>
      </c>
      <c r="T15" s="86">
        <v>0</v>
      </c>
      <c r="U15" s="32">
        <v>0</v>
      </c>
      <c r="V15" s="13"/>
    </row>
    <row r="16" spans="1:22" ht="30" customHeight="1">
      <c r="A16" s="184"/>
      <c r="B16" s="84" t="s">
        <v>209</v>
      </c>
      <c r="C16" s="150" t="s">
        <v>208</v>
      </c>
      <c r="D16" s="150"/>
      <c r="E16" s="151">
        <v>18700</v>
      </c>
      <c r="F16" s="151"/>
      <c r="G16" s="85">
        <f>SUM(I16+R16)</f>
        <v>14867.9</v>
      </c>
      <c r="H16" s="85">
        <f t="shared" si="0"/>
        <v>79.50748663101605</v>
      </c>
      <c r="I16" s="85">
        <f>SUM(J16+M16+N16+O16+P16+Q16)</f>
        <v>14867.9</v>
      </c>
      <c r="J16" s="85">
        <f>SUM(K16+L16)</f>
        <v>14867.9</v>
      </c>
      <c r="K16" s="85">
        <v>0</v>
      </c>
      <c r="L16" s="85">
        <v>14867.9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6">
        <v>0</v>
      </c>
      <c r="U16" s="32">
        <v>0</v>
      </c>
      <c r="V16" s="13"/>
    </row>
    <row r="17" spans="1:22" s="14" customFormat="1" ht="20.25" customHeight="1">
      <c r="A17" s="160" t="s">
        <v>70</v>
      </c>
      <c r="B17" s="87"/>
      <c r="C17" s="152" t="s">
        <v>207</v>
      </c>
      <c r="D17" s="152"/>
      <c r="E17" s="157">
        <f>SUM(E18:F21)</f>
        <v>9787274</v>
      </c>
      <c r="F17" s="157"/>
      <c r="G17" s="88">
        <f>SUM(G18:G21)</f>
        <v>7207169.43</v>
      </c>
      <c r="H17" s="88">
        <f t="shared" si="0"/>
        <v>73.63816962721182</v>
      </c>
      <c r="I17" s="88">
        <f>SUM(I18:I21)</f>
        <v>6404293.91</v>
      </c>
      <c r="J17" s="88">
        <f>SUM(J18:J21)</f>
        <v>5803142.91</v>
      </c>
      <c r="K17" s="88">
        <f>SUM(K18:K21)</f>
        <v>1534968.7000000002</v>
      </c>
      <c r="L17" s="88">
        <f>SUM(L18:L21)</f>
        <v>4268174.21</v>
      </c>
      <c r="M17" s="88">
        <f>SUM(M18:M20)</f>
        <v>554151</v>
      </c>
      <c r="N17" s="88">
        <f>SUM(N18:N20)</f>
        <v>47000</v>
      </c>
      <c r="O17" s="88">
        <f>SUM(O18:O20)</f>
        <v>0</v>
      </c>
      <c r="P17" s="88">
        <v>0</v>
      </c>
      <c r="Q17" s="88">
        <v>0</v>
      </c>
      <c r="R17" s="88">
        <f>SUM(R18:R21)</f>
        <v>802875.52</v>
      </c>
      <c r="S17" s="88">
        <f>SUM(S18:S21)</f>
        <v>802875.52</v>
      </c>
      <c r="T17" s="88">
        <f>SUM(T18:T20)</f>
        <v>0</v>
      </c>
      <c r="U17" s="89">
        <f>SUM(U18:U20)</f>
        <v>0</v>
      </c>
      <c r="V17" s="15"/>
    </row>
    <row r="18" spans="1:22" ht="28.5" customHeight="1">
      <c r="A18" s="185"/>
      <c r="B18" s="84" t="s">
        <v>309</v>
      </c>
      <c r="C18" s="158" t="s">
        <v>310</v>
      </c>
      <c r="D18" s="159"/>
      <c r="E18" s="168">
        <v>2323205</v>
      </c>
      <c r="F18" s="169"/>
      <c r="G18" s="85">
        <f>SUM(I18+R18)</f>
        <v>1944937.08</v>
      </c>
      <c r="H18" s="85">
        <f t="shared" si="0"/>
        <v>83.71784151635349</v>
      </c>
      <c r="I18" s="85">
        <f>SUM(J18+M18+N18+O18+P18+Q18)</f>
        <v>1944937.08</v>
      </c>
      <c r="J18" s="85">
        <f>SUM(K18+L18)</f>
        <v>1390786.08</v>
      </c>
      <c r="K18" s="85">
        <v>0</v>
      </c>
      <c r="L18" s="85">
        <v>1390786.08</v>
      </c>
      <c r="M18" s="85">
        <v>554151</v>
      </c>
      <c r="N18" s="85">
        <v>0</v>
      </c>
      <c r="O18" s="85">
        <v>0</v>
      </c>
      <c r="P18" s="85">
        <v>0</v>
      </c>
      <c r="Q18" s="85">
        <v>0</v>
      </c>
      <c r="R18" s="85">
        <f>SUM(S18)</f>
        <v>0</v>
      </c>
      <c r="S18" s="85">
        <v>0</v>
      </c>
      <c r="T18" s="86">
        <v>0</v>
      </c>
      <c r="U18" s="32">
        <v>0</v>
      </c>
      <c r="V18" s="13"/>
    </row>
    <row r="19" spans="1:22" ht="28.5" customHeight="1">
      <c r="A19" s="185"/>
      <c r="B19" s="84" t="s">
        <v>71</v>
      </c>
      <c r="C19" s="158" t="s">
        <v>206</v>
      </c>
      <c r="D19" s="159"/>
      <c r="E19" s="168">
        <v>7362786</v>
      </c>
      <c r="F19" s="169"/>
      <c r="G19" s="85">
        <f>SUM(I19+R19)</f>
        <v>5261076.51</v>
      </c>
      <c r="H19" s="85">
        <f t="shared" si="0"/>
        <v>71.45496976280445</v>
      </c>
      <c r="I19" s="85">
        <f>SUM(J19+M19+N19+O19+P19+Q19)</f>
        <v>4458200.99</v>
      </c>
      <c r="J19" s="85">
        <f>SUM(K19+L19)</f>
        <v>4411200.99</v>
      </c>
      <c r="K19" s="85">
        <v>1533812.86</v>
      </c>
      <c r="L19" s="85">
        <v>2877388.13</v>
      </c>
      <c r="M19" s="85">
        <v>0</v>
      </c>
      <c r="N19" s="85">
        <v>47000</v>
      </c>
      <c r="O19" s="85">
        <v>0</v>
      </c>
      <c r="P19" s="85">
        <v>0</v>
      </c>
      <c r="Q19" s="85">
        <v>0</v>
      </c>
      <c r="R19" s="85">
        <f>SUM(S19)</f>
        <v>802875.52</v>
      </c>
      <c r="S19" s="85">
        <v>802875.52</v>
      </c>
      <c r="T19" s="86">
        <v>0</v>
      </c>
      <c r="U19" s="32">
        <v>0</v>
      </c>
      <c r="V19" s="13"/>
    </row>
    <row r="20" spans="1:22" ht="26.25" customHeight="1">
      <c r="A20" s="184"/>
      <c r="B20" s="84" t="s">
        <v>69</v>
      </c>
      <c r="C20" s="150" t="s">
        <v>188</v>
      </c>
      <c r="D20" s="150"/>
      <c r="E20" s="151">
        <v>100000</v>
      </c>
      <c r="F20" s="151"/>
      <c r="G20" s="85">
        <f>SUM(I20+R20)</f>
        <v>0</v>
      </c>
      <c r="H20" s="85">
        <f t="shared" si="0"/>
        <v>0</v>
      </c>
      <c r="I20" s="85">
        <f>SUM(J20+M20+N20+O20+P20+Q20)</f>
        <v>0</v>
      </c>
      <c r="J20" s="85">
        <f>SUM(K20+L20)</f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f>SUM(S20)</f>
        <v>0</v>
      </c>
      <c r="S20" s="85">
        <v>0</v>
      </c>
      <c r="T20" s="86">
        <v>0</v>
      </c>
      <c r="U20" s="32">
        <v>0</v>
      </c>
      <c r="V20" s="13"/>
    </row>
    <row r="21" spans="1:22" ht="26.25" customHeight="1">
      <c r="A21" s="90"/>
      <c r="B21" s="84" t="s">
        <v>262</v>
      </c>
      <c r="C21" s="150" t="s">
        <v>143</v>
      </c>
      <c r="D21" s="150"/>
      <c r="E21" s="151">
        <v>1283</v>
      </c>
      <c r="F21" s="151"/>
      <c r="G21" s="85">
        <f>SUM(I21+R21)</f>
        <v>1155.84</v>
      </c>
      <c r="H21" s="85">
        <f t="shared" si="0"/>
        <v>90.08885424785657</v>
      </c>
      <c r="I21" s="85">
        <f>SUM(J21+M21+N21+O21+P21+Q21)</f>
        <v>1155.84</v>
      </c>
      <c r="J21" s="85">
        <f>SUM(K21+L21)</f>
        <v>1155.84</v>
      </c>
      <c r="K21" s="85">
        <v>1155.84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f>SUM(S21)</f>
        <v>0</v>
      </c>
      <c r="S21" s="85">
        <v>0</v>
      </c>
      <c r="T21" s="86">
        <v>0</v>
      </c>
      <c r="U21" s="32">
        <v>0</v>
      </c>
      <c r="V21" s="13"/>
    </row>
    <row r="22" spans="1:22" s="14" customFormat="1" ht="32.25" customHeight="1">
      <c r="A22" s="160" t="s">
        <v>84</v>
      </c>
      <c r="B22" s="87"/>
      <c r="C22" s="152" t="s">
        <v>205</v>
      </c>
      <c r="D22" s="152"/>
      <c r="E22" s="157">
        <f>SUM(E23:F23)</f>
        <v>2506382</v>
      </c>
      <c r="F22" s="157"/>
      <c r="G22" s="88">
        <f>SUM(G23:G23)</f>
        <v>681657.47</v>
      </c>
      <c r="H22" s="88">
        <f t="shared" si="0"/>
        <v>27.19687062865916</v>
      </c>
      <c r="I22" s="88">
        <f>SUM(I23:I23)</f>
        <v>262973.57999999996</v>
      </c>
      <c r="J22" s="88">
        <f>SUM(J23:J23)</f>
        <v>262973.57999999996</v>
      </c>
      <c r="K22" s="88">
        <f>SUM(K23:K23)</f>
        <v>61920</v>
      </c>
      <c r="L22" s="88">
        <f>SUM(L23:L23)</f>
        <v>201053.58</v>
      </c>
      <c r="M22" s="88">
        <f>SUM(M23)</f>
        <v>0</v>
      </c>
      <c r="N22" s="88">
        <f>SUM(N23)</f>
        <v>0</v>
      </c>
      <c r="O22" s="88">
        <f>SUM(O23)</f>
        <v>0</v>
      </c>
      <c r="P22" s="88">
        <v>0</v>
      </c>
      <c r="Q22" s="88">
        <f>SUM(Q23)</f>
        <v>0</v>
      </c>
      <c r="R22" s="88">
        <f>SUM(R23:R23)</f>
        <v>418683.89</v>
      </c>
      <c r="S22" s="88">
        <f>SUM(S23:S23)</f>
        <v>418683.89</v>
      </c>
      <c r="T22" s="88">
        <f>SUM(T23:T23)</f>
        <v>0</v>
      </c>
      <c r="U22" s="89">
        <f>SUM(U23)</f>
        <v>0</v>
      </c>
      <c r="V22" s="15"/>
    </row>
    <row r="23" spans="1:22" ht="36" customHeight="1">
      <c r="A23" s="161"/>
      <c r="B23" s="84" t="s">
        <v>83</v>
      </c>
      <c r="C23" s="158" t="s">
        <v>204</v>
      </c>
      <c r="D23" s="159"/>
      <c r="E23" s="168">
        <v>2506382</v>
      </c>
      <c r="F23" s="169"/>
      <c r="G23" s="85">
        <f>SUM(I23+R23)</f>
        <v>681657.47</v>
      </c>
      <c r="H23" s="85">
        <f t="shared" si="0"/>
        <v>27.19687062865916</v>
      </c>
      <c r="I23" s="85">
        <f>SUM(J23+M23+N23+O23+P23+Q23)</f>
        <v>262973.57999999996</v>
      </c>
      <c r="J23" s="85">
        <f>SUM(K23+L23)</f>
        <v>262973.57999999996</v>
      </c>
      <c r="K23" s="85">
        <v>61920</v>
      </c>
      <c r="L23" s="85">
        <v>201053.58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418683.89</v>
      </c>
      <c r="S23" s="85">
        <v>418683.89</v>
      </c>
      <c r="T23" s="86">
        <v>0</v>
      </c>
      <c r="U23" s="32">
        <v>0</v>
      </c>
      <c r="V23" s="13"/>
    </row>
    <row r="24" spans="1:22" s="14" customFormat="1" ht="24.75" customHeight="1">
      <c r="A24" s="160" t="s">
        <v>82</v>
      </c>
      <c r="B24" s="87"/>
      <c r="C24" s="155" t="s">
        <v>203</v>
      </c>
      <c r="D24" s="156"/>
      <c r="E24" s="170">
        <f>SUM(E25:F27)</f>
        <v>2810157</v>
      </c>
      <c r="F24" s="171"/>
      <c r="G24" s="88">
        <f>SUM(G25:G27)</f>
        <v>1529592.6600000001</v>
      </c>
      <c r="H24" s="88">
        <f t="shared" si="0"/>
        <v>54.43086133621716</v>
      </c>
      <c r="I24" s="88">
        <f>SUM(I25:I27)</f>
        <v>798705.98</v>
      </c>
      <c r="J24" s="88">
        <f>SUM(J25:J27)</f>
        <v>798705.98</v>
      </c>
      <c r="K24" s="88">
        <f>SUM(K25:K27)</f>
        <v>527318.9299999999</v>
      </c>
      <c r="L24" s="88">
        <f>SUM(L25:L27)</f>
        <v>271387.05</v>
      </c>
      <c r="M24" s="88">
        <f>SUM(M26:M27)</f>
        <v>0</v>
      </c>
      <c r="N24" s="88">
        <f>SUM(N25:N27)</f>
        <v>0</v>
      </c>
      <c r="O24" s="88">
        <f>SUM(O26:O26)</f>
        <v>0</v>
      </c>
      <c r="P24" s="88">
        <v>0</v>
      </c>
      <c r="Q24" s="88">
        <f>SUM(Q26:Q26)</f>
        <v>0</v>
      </c>
      <c r="R24" s="88">
        <f>SUM(R25:R27)</f>
        <v>730886.68</v>
      </c>
      <c r="S24" s="88">
        <f>SUM(S25:S27)</f>
        <v>730886.68</v>
      </c>
      <c r="T24" s="88">
        <f>SUM(T25:T27)</f>
        <v>719816.68</v>
      </c>
      <c r="U24" s="89">
        <f>SUM(U26:U26)</f>
        <v>0</v>
      </c>
      <c r="V24" s="15"/>
    </row>
    <row r="25" spans="1:22" s="14" customFormat="1" ht="40.5" customHeight="1">
      <c r="A25" s="161"/>
      <c r="B25" s="84" t="s">
        <v>202</v>
      </c>
      <c r="C25" s="172" t="s">
        <v>268</v>
      </c>
      <c r="D25" s="173"/>
      <c r="E25" s="174">
        <v>410000</v>
      </c>
      <c r="F25" s="175"/>
      <c r="G25" s="85">
        <f>SUM(I25+R25)</f>
        <v>399940.72</v>
      </c>
      <c r="H25" s="85">
        <f t="shared" si="0"/>
        <v>97.54651707317072</v>
      </c>
      <c r="I25" s="85">
        <f>SUM(J25+M25+N25+O25+P25+Q25)</f>
        <v>388870.72</v>
      </c>
      <c r="J25" s="85">
        <f>SUM(K25+L25)</f>
        <v>388870.72</v>
      </c>
      <c r="K25" s="85">
        <v>210000</v>
      </c>
      <c r="L25" s="85">
        <v>178870.72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f>SUM(S25)</f>
        <v>11070</v>
      </c>
      <c r="S25" s="85">
        <v>11070</v>
      </c>
      <c r="T25" s="86">
        <v>0</v>
      </c>
      <c r="U25" s="32">
        <v>0</v>
      </c>
      <c r="V25" s="15"/>
    </row>
    <row r="26" spans="1:22" ht="24" customHeight="1">
      <c r="A26" s="161"/>
      <c r="B26" s="84" t="s">
        <v>81</v>
      </c>
      <c r="C26" s="158" t="s">
        <v>201</v>
      </c>
      <c r="D26" s="159"/>
      <c r="E26" s="168">
        <v>409840</v>
      </c>
      <c r="F26" s="169"/>
      <c r="G26" s="85">
        <f>SUM(I26+R26)</f>
        <v>409835.26</v>
      </c>
      <c r="H26" s="85">
        <f t="shared" si="0"/>
        <v>99.99884345110287</v>
      </c>
      <c r="I26" s="85">
        <f>SUM(J26+M26+N26+O26+P26+Q26)</f>
        <v>409835.26</v>
      </c>
      <c r="J26" s="85">
        <f>SUM(K26+L26)</f>
        <v>409835.26</v>
      </c>
      <c r="K26" s="85">
        <v>317318.93</v>
      </c>
      <c r="L26" s="85">
        <v>92516.33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f>SUM(S26)</f>
        <v>0</v>
      </c>
      <c r="S26" s="85">
        <v>0</v>
      </c>
      <c r="T26" s="86">
        <v>0</v>
      </c>
      <c r="U26" s="32">
        <v>0</v>
      </c>
      <c r="V26" s="13"/>
    </row>
    <row r="27" spans="1:22" ht="24" customHeight="1">
      <c r="A27" s="91"/>
      <c r="B27" s="84" t="s">
        <v>260</v>
      </c>
      <c r="C27" s="158" t="s">
        <v>143</v>
      </c>
      <c r="D27" s="159"/>
      <c r="E27" s="168">
        <v>1990317</v>
      </c>
      <c r="F27" s="169"/>
      <c r="G27" s="85">
        <f>SUM(I27+R27)</f>
        <v>719816.68</v>
      </c>
      <c r="H27" s="85">
        <f t="shared" si="0"/>
        <v>36.165931356663286</v>
      </c>
      <c r="I27" s="85">
        <f>SUM(J27+M27+N27+O27+P27+Q27)</f>
        <v>0</v>
      </c>
      <c r="J27" s="85">
        <f>SUM(K27+L27)</f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719816.68</v>
      </c>
      <c r="S27" s="85">
        <v>719816.68</v>
      </c>
      <c r="T27" s="86">
        <v>719816.68</v>
      </c>
      <c r="U27" s="32">
        <v>0</v>
      </c>
      <c r="V27" s="13"/>
    </row>
    <row r="28" spans="1:22" ht="24" customHeight="1">
      <c r="A28" s="153">
        <v>720</v>
      </c>
      <c r="B28" s="84"/>
      <c r="C28" s="155" t="s">
        <v>291</v>
      </c>
      <c r="D28" s="156"/>
      <c r="E28" s="157">
        <f>SUM(E29)</f>
        <v>3075</v>
      </c>
      <c r="F28" s="157"/>
      <c r="G28" s="88">
        <f>SUM(G29)</f>
        <v>3075</v>
      </c>
      <c r="H28" s="88">
        <f t="shared" si="0"/>
        <v>100</v>
      </c>
      <c r="I28" s="88">
        <f aca="true" t="shared" si="3" ref="I28:N28">SUM(I29)</f>
        <v>3075</v>
      </c>
      <c r="J28" s="88">
        <f t="shared" si="3"/>
        <v>3075</v>
      </c>
      <c r="K28" s="88">
        <f t="shared" si="3"/>
        <v>0</v>
      </c>
      <c r="L28" s="88">
        <f t="shared" si="3"/>
        <v>3075</v>
      </c>
      <c r="M28" s="88">
        <f t="shared" si="3"/>
        <v>0</v>
      </c>
      <c r="N28" s="88">
        <f t="shared" si="3"/>
        <v>0</v>
      </c>
      <c r="O28" s="88">
        <f>SUM(O29:O30)</f>
        <v>0</v>
      </c>
      <c r="P28" s="88">
        <v>0</v>
      </c>
      <c r="Q28" s="88">
        <v>0</v>
      </c>
      <c r="R28" s="88">
        <f>SUM(R29)</f>
        <v>0</v>
      </c>
      <c r="S28" s="88">
        <f>SUM(S29)</f>
        <v>0</v>
      </c>
      <c r="T28" s="88">
        <f>SUM(T29)</f>
        <v>0</v>
      </c>
      <c r="U28" s="89">
        <f>SUM(U29:U30)</f>
        <v>0</v>
      </c>
      <c r="V28" s="13"/>
    </row>
    <row r="29" spans="1:22" ht="24" customHeight="1">
      <c r="A29" s="154"/>
      <c r="B29" s="84" t="s">
        <v>290</v>
      </c>
      <c r="C29" s="158" t="s">
        <v>143</v>
      </c>
      <c r="D29" s="159"/>
      <c r="E29" s="151">
        <v>3075</v>
      </c>
      <c r="F29" s="151"/>
      <c r="G29" s="85">
        <f>SUM(I29+R29)</f>
        <v>3075</v>
      </c>
      <c r="H29" s="85">
        <f t="shared" si="0"/>
        <v>100</v>
      </c>
      <c r="I29" s="85">
        <f>SUM(J29+M29+N29+O29+P29+Q29)</f>
        <v>3075</v>
      </c>
      <c r="J29" s="85">
        <f>SUM(K29+L29)</f>
        <v>3075</v>
      </c>
      <c r="K29" s="85">
        <v>0</v>
      </c>
      <c r="L29" s="85">
        <v>3075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f>SUM(S29)</f>
        <v>0</v>
      </c>
      <c r="S29" s="85">
        <v>0</v>
      </c>
      <c r="T29" s="86">
        <v>0</v>
      </c>
      <c r="U29" s="32">
        <v>0</v>
      </c>
      <c r="V29" s="13"/>
    </row>
    <row r="30" spans="1:22" s="14" customFormat="1" ht="28.5" customHeight="1">
      <c r="A30" s="160" t="s">
        <v>63</v>
      </c>
      <c r="B30" s="87"/>
      <c r="C30" s="152" t="s">
        <v>200</v>
      </c>
      <c r="D30" s="152"/>
      <c r="E30" s="157">
        <f>SUM(E31:F35)</f>
        <v>9693358</v>
      </c>
      <c r="F30" s="157"/>
      <c r="G30" s="88">
        <f>SUM(G31:G35)</f>
        <v>7325223.130000001</v>
      </c>
      <c r="H30" s="88">
        <f t="shared" si="0"/>
        <v>75.56950986438343</v>
      </c>
      <c r="I30" s="88">
        <f>SUM(I31:I35)</f>
        <v>7239509.25</v>
      </c>
      <c r="J30" s="88">
        <f>SUM(J31:J35)</f>
        <v>6910223.25</v>
      </c>
      <c r="K30" s="88">
        <f>SUM(K31:K35)</f>
        <v>4926170.7</v>
      </c>
      <c r="L30" s="88">
        <f>SUM(L31:L35)</f>
        <v>1984052.5500000003</v>
      </c>
      <c r="M30" s="88">
        <f>SUM(M31+M32+M33+M34+M35)</f>
        <v>0</v>
      </c>
      <c r="N30" s="88">
        <f>SUM(N31:N35)</f>
        <v>329286</v>
      </c>
      <c r="O30" s="88">
        <f>SUM(O31:O35)</f>
        <v>0</v>
      </c>
      <c r="P30" s="88">
        <v>0</v>
      </c>
      <c r="Q30" s="88">
        <f>SUM(Q31:Q35)</f>
        <v>0</v>
      </c>
      <c r="R30" s="88">
        <f>SUM(R31:R35)</f>
        <v>85713.87999999999</v>
      </c>
      <c r="S30" s="88">
        <f>SUM(S31:S35)</f>
        <v>85713.87999999999</v>
      </c>
      <c r="T30" s="88">
        <f>SUM(T31:T35)</f>
        <v>0</v>
      </c>
      <c r="U30" s="89">
        <f>SUM(U31:U35)</f>
        <v>0</v>
      </c>
      <c r="V30" s="15"/>
    </row>
    <row r="31" spans="1:22" ht="32.25" customHeight="1">
      <c r="A31" s="185"/>
      <c r="B31" s="84" t="s">
        <v>199</v>
      </c>
      <c r="C31" s="150" t="s">
        <v>198</v>
      </c>
      <c r="D31" s="150"/>
      <c r="E31" s="151">
        <v>407949</v>
      </c>
      <c r="F31" s="151"/>
      <c r="G31" s="85">
        <f>SUM(I31+R31)</f>
        <v>367232.69</v>
      </c>
      <c r="H31" s="85">
        <f t="shared" si="0"/>
        <v>90.01926466298484</v>
      </c>
      <c r="I31" s="85">
        <f>SUM(J31+M31+N31+O31+P31+Q31)</f>
        <v>355660.85</v>
      </c>
      <c r="J31" s="85">
        <f>SUM(K31+L31)</f>
        <v>32214.85</v>
      </c>
      <c r="K31" s="85">
        <v>0</v>
      </c>
      <c r="L31" s="85">
        <v>32214.85</v>
      </c>
      <c r="M31" s="85">
        <v>0</v>
      </c>
      <c r="N31" s="85">
        <v>323446</v>
      </c>
      <c r="O31" s="85">
        <v>0</v>
      </c>
      <c r="P31" s="85">
        <v>0</v>
      </c>
      <c r="Q31" s="85">
        <v>0</v>
      </c>
      <c r="R31" s="85">
        <f>SUM(S31)</f>
        <v>11571.84</v>
      </c>
      <c r="S31" s="85">
        <v>11571.84</v>
      </c>
      <c r="T31" s="86">
        <v>0</v>
      </c>
      <c r="U31" s="32">
        <v>0</v>
      </c>
      <c r="V31" s="13"/>
    </row>
    <row r="32" spans="1:22" ht="29.25" customHeight="1">
      <c r="A32" s="185"/>
      <c r="B32" s="84" t="s">
        <v>129</v>
      </c>
      <c r="C32" s="150" t="s">
        <v>197</v>
      </c>
      <c r="D32" s="150"/>
      <c r="E32" s="151">
        <v>9161512</v>
      </c>
      <c r="F32" s="151"/>
      <c r="G32" s="85">
        <f>SUM(I32+R32)</f>
        <v>6865255.390000001</v>
      </c>
      <c r="H32" s="85">
        <f t="shared" si="0"/>
        <v>74.93583362658916</v>
      </c>
      <c r="I32" s="85">
        <f>SUM(J32+M32+N32+O32+P32+Q32)</f>
        <v>6791113.350000001</v>
      </c>
      <c r="J32" s="85">
        <f>SUM(K32+L32)</f>
        <v>6788573.350000001</v>
      </c>
      <c r="K32" s="85">
        <v>4910320.94</v>
      </c>
      <c r="L32" s="85">
        <v>1878252.41</v>
      </c>
      <c r="M32" s="85">
        <v>0</v>
      </c>
      <c r="N32" s="85">
        <v>2540</v>
      </c>
      <c r="O32" s="85">
        <v>0</v>
      </c>
      <c r="P32" s="85">
        <v>0</v>
      </c>
      <c r="Q32" s="85">
        <v>0</v>
      </c>
      <c r="R32" s="85">
        <v>74142.04</v>
      </c>
      <c r="S32" s="85">
        <v>74142.04</v>
      </c>
      <c r="T32" s="86">
        <v>0</v>
      </c>
      <c r="U32" s="32">
        <v>0</v>
      </c>
      <c r="V32" s="13"/>
    </row>
    <row r="33" spans="1:22" ht="27.75" customHeight="1">
      <c r="A33" s="185"/>
      <c r="B33" s="84" t="s">
        <v>62</v>
      </c>
      <c r="C33" s="150" t="s">
        <v>196</v>
      </c>
      <c r="D33" s="150"/>
      <c r="E33" s="151">
        <v>38897</v>
      </c>
      <c r="F33" s="151"/>
      <c r="G33" s="85">
        <f>SUM(I33+R33)</f>
        <v>38896.38</v>
      </c>
      <c r="H33" s="85">
        <f t="shared" si="0"/>
        <v>99.99840604673882</v>
      </c>
      <c r="I33" s="85">
        <f>SUM(J33+M33+N33+O33+P33+Q33)</f>
        <v>38896.38</v>
      </c>
      <c r="J33" s="85">
        <f>SUM(K33+L33)</f>
        <v>35596.38</v>
      </c>
      <c r="K33" s="85">
        <v>15849.76</v>
      </c>
      <c r="L33" s="85">
        <v>19746.62</v>
      </c>
      <c r="M33" s="85">
        <v>0</v>
      </c>
      <c r="N33" s="85">
        <v>3300</v>
      </c>
      <c r="O33" s="85">
        <v>0</v>
      </c>
      <c r="P33" s="85">
        <v>0</v>
      </c>
      <c r="Q33" s="85">
        <v>0</v>
      </c>
      <c r="R33" s="85">
        <f>SUM(S33)</f>
        <v>0</v>
      </c>
      <c r="S33" s="85">
        <v>0</v>
      </c>
      <c r="T33" s="86">
        <v>0</v>
      </c>
      <c r="U33" s="32">
        <v>0</v>
      </c>
      <c r="V33" s="13"/>
    </row>
    <row r="34" spans="1:22" ht="37.5" customHeight="1">
      <c r="A34" s="185"/>
      <c r="B34" s="84" t="s">
        <v>195</v>
      </c>
      <c r="C34" s="150" t="s">
        <v>194</v>
      </c>
      <c r="D34" s="150"/>
      <c r="E34" s="151">
        <v>50000</v>
      </c>
      <c r="F34" s="151"/>
      <c r="G34" s="85">
        <f>SUM(I34+R34)</f>
        <v>35623.59</v>
      </c>
      <c r="H34" s="85">
        <f t="shared" si="0"/>
        <v>71.24717999999999</v>
      </c>
      <c r="I34" s="85">
        <f>SUM(J34+M34+N34+O34+P34+Q34)</f>
        <v>35623.59</v>
      </c>
      <c r="J34" s="85">
        <f>SUM(K34+L34)</f>
        <v>35623.59</v>
      </c>
      <c r="K34" s="85">
        <v>0</v>
      </c>
      <c r="L34" s="85">
        <v>35623.59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f>SUM(S34)</f>
        <v>0</v>
      </c>
      <c r="S34" s="85">
        <v>0</v>
      </c>
      <c r="T34" s="86">
        <v>0</v>
      </c>
      <c r="U34" s="32">
        <v>0</v>
      </c>
      <c r="V34" s="13"/>
    </row>
    <row r="35" spans="1:22" ht="21" customHeight="1">
      <c r="A35" s="184"/>
      <c r="B35" s="84" t="s">
        <v>193</v>
      </c>
      <c r="C35" s="150" t="s">
        <v>143</v>
      </c>
      <c r="D35" s="150"/>
      <c r="E35" s="151">
        <v>35000</v>
      </c>
      <c r="F35" s="151"/>
      <c r="G35" s="85">
        <f>SUM(I35+R35)</f>
        <v>18215.08</v>
      </c>
      <c r="H35" s="85">
        <f t="shared" si="0"/>
        <v>52.043085714285716</v>
      </c>
      <c r="I35" s="85">
        <f>SUM(J35+M35+N35+O35+P35+Q35)</f>
        <v>18215.08</v>
      </c>
      <c r="J35" s="85">
        <f>SUM(K35+L35)</f>
        <v>18215.08</v>
      </c>
      <c r="K35" s="85">
        <v>0</v>
      </c>
      <c r="L35" s="85">
        <v>18215.08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f>SUM(S35)</f>
        <v>0</v>
      </c>
      <c r="S35" s="85">
        <v>0</v>
      </c>
      <c r="T35" s="86">
        <v>0</v>
      </c>
      <c r="U35" s="32">
        <v>0</v>
      </c>
      <c r="V35" s="13"/>
    </row>
    <row r="36" spans="1:22" s="14" customFormat="1" ht="45" customHeight="1">
      <c r="A36" s="160" t="s">
        <v>79</v>
      </c>
      <c r="B36" s="87"/>
      <c r="C36" s="152" t="s">
        <v>192</v>
      </c>
      <c r="D36" s="152"/>
      <c r="E36" s="157">
        <f>SUM(E37:F41)</f>
        <v>7600171</v>
      </c>
      <c r="F36" s="157"/>
      <c r="G36" s="88">
        <f>SUM(G37:G41)</f>
        <v>7371219.87</v>
      </c>
      <c r="H36" s="88">
        <f t="shared" si="0"/>
        <v>96.98755291163845</v>
      </c>
      <c r="I36" s="88">
        <f aca="true" t="shared" si="4" ref="I36:O36">SUM(I37:I41)</f>
        <v>6624587.06</v>
      </c>
      <c r="J36" s="88">
        <f t="shared" si="4"/>
        <v>4954471.33</v>
      </c>
      <c r="K36" s="88">
        <f t="shared" si="4"/>
        <v>4577742.37</v>
      </c>
      <c r="L36" s="88">
        <f t="shared" si="4"/>
        <v>376728.96</v>
      </c>
      <c r="M36" s="88">
        <f t="shared" si="4"/>
        <v>0</v>
      </c>
      <c r="N36" s="88">
        <f t="shared" si="4"/>
        <v>175142.85</v>
      </c>
      <c r="O36" s="88">
        <f t="shared" si="4"/>
        <v>1494972.88</v>
      </c>
      <c r="P36" s="88">
        <v>0</v>
      </c>
      <c r="Q36" s="88">
        <f>SUM(Q37:Q41)</f>
        <v>0</v>
      </c>
      <c r="R36" s="88">
        <f>SUM(R37:R41)</f>
        <v>746632.81</v>
      </c>
      <c r="S36" s="88">
        <f>SUM(S37:S41)</f>
        <v>746632.81</v>
      </c>
      <c r="T36" s="88">
        <f>SUM(T37:T41)</f>
        <v>601632.81</v>
      </c>
      <c r="U36" s="89">
        <f>SUM(U37:U41)</f>
        <v>0</v>
      </c>
      <c r="V36" s="15"/>
    </row>
    <row r="37" spans="1:22" s="14" customFormat="1" ht="27" customHeight="1">
      <c r="A37" s="161"/>
      <c r="B37" s="84" t="s">
        <v>283</v>
      </c>
      <c r="C37" s="150" t="s">
        <v>284</v>
      </c>
      <c r="D37" s="150"/>
      <c r="E37" s="151">
        <v>7000</v>
      </c>
      <c r="F37" s="151"/>
      <c r="G37" s="85">
        <f>SUM(I37+R37)</f>
        <v>5965</v>
      </c>
      <c r="H37" s="85">
        <f t="shared" si="0"/>
        <v>85.21428571428571</v>
      </c>
      <c r="I37" s="85">
        <f>SUM(J37+M37+N37+O37+P37+Q37)</f>
        <v>5965</v>
      </c>
      <c r="J37" s="85">
        <f>SUM(K37+L37)</f>
        <v>5965</v>
      </c>
      <c r="K37" s="85">
        <v>0</v>
      </c>
      <c r="L37" s="85">
        <v>5965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6">
        <v>0</v>
      </c>
      <c r="U37" s="32">
        <v>0</v>
      </c>
      <c r="V37" s="15"/>
    </row>
    <row r="38" spans="1:22" ht="41.25" customHeight="1">
      <c r="A38" s="185"/>
      <c r="B38" s="84" t="s">
        <v>80</v>
      </c>
      <c r="C38" s="150" t="s">
        <v>191</v>
      </c>
      <c r="D38" s="150"/>
      <c r="E38" s="151">
        <v>5250554</v>
      </c>
      <c r="F38" s="151"/>
      <c r="G38" s="85">
        <f>SUM(I38+R38)</f>
        <v>5250049.1</v>
      </c>
      <c r="H38" s="85">
        <f aca="true" t="shared" si="5" ref="H38:H66">SUM(G38/E38)*100</f>
        <v>99.99038387187332</v>
      </c>
      <c r="I38" s="85">
        <f>SUM(J38+M38+N38+O38+P38+Q38)</f>
        <v>5105049.1</v>
      </c>
      <c r="J38" s="85">
        <f>SUM(K38+L38)</f>
        <v>4929906.25</v>
      </c>
      <c r="K38" s="85">
        <v>4577742.37</v>
      </c>
      <c r="L38" s="85">
        <v>352163.88</v>
      </c>
      <c r="M38" s="85">
        <v>0</v>
      </c>
      <c r="N38" s="85">
        <v>175142.85</v>
      </c>
      <c r="O38" s="85">
        <v>0</v>
      </c>
      <c r="P38" s="85">
        <v>0</v>
      </c>
      <c r="Q38" s="85">
        <v>0</v>
      </c>
      <c r="R38" s="85">
        <v>145000</v>
      </c>
      <c r="S38" s="85">
        <v>145000</v>
      </c>
      <c r="T38" s="86">
        <v>0</v>
      </c>
      <c r="U38" s="32">
        <v>0</v>
      </c>
      <c r="V38" s="13"/>
    </row>
    <row r="39" spans="1:22" ht="25.5" customHeight="1">
      <c r="A39" s="185"/>
      <c r="B39" s="84" t="s">
        <v>190</v>
      </c>
      <c r="C39" s="150" t="s">
        <v>189</v>
      </c>
      <c r="D39" s="150"/>
      <c r="E39" s="151">
        <v>190000</v>
      </c>
      <c r="F39" s="151"/>
      <c r="G39" s="85">
        <f>SUM(I39+R39)</f>
        <v>1244.44</v>
      </c>
      <c r="H39" s="85">
        <f t="shared" si="5"/>
        <v>0.6549684210526316</v>
      </c>
      <c r="I39" s="85">
        <f>SUM(J39+M39+N39+O39+P39+Q39)</f>
        <v>1244.44</v>
      </c>
      <c r="J39" s="85">
        <f>SUM(K39+L39)</f>
        <v>1244.44</v>
      </c>
      <c r="K39" s="85">
        <v>0</v>
      </c>
      <c r="L39" s="85">
        <v>1244.44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f>SUM(S39)</f>
        <v>0</v>
      </c>
      <c r="S39" s="85">
        <v>0</v>
      </c>
      <c r="T39" s="86">
        <v>0</v>
      </c>
      <c r="U39" s="32">
        <v>0</v>
      </c>
      <c r="V39" s="13"/>
    </row>
    <row r="40" spans="1:22" ht="25.5" customHeight="1">
      <c r="A40" s="185"/>
      <c r="B40" s="84" t="s">
        <v>330</v>
      </c>
      <c r="C40" s="150" t="s">
        <v>188</v>
      </c>
      <c r="D40" s="150"/>
      <c r="E40" s="151">
        <v>10000</v>
      </c>
      <c r="F40" s="151"/>
      <c r="G40" s="85">
        <f>SUM(I40+R40)</f>
        <v>10000</v>
      </c>
      <c r="H40" s="85">
        <f t="shared" si="5"/>
        <v>100</v>
      </c>
      <c r="I40" s="85">
        <f>SUM(J40+M40+N40+O40+P40+Q40)</f>
        <v>10000</v>
      </c>
      <c r="J40" s="85">
        <f>SUM(K40+L40)</f>
        <v>10000</v>
      </c>
      <c r="K40" s="85">
        <v>0</v>
      </c>
      <c r="L40" s="85">
        <v>10000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f>SUM(S40)</f>
        <v>0</v>
      </c>
      <c r="S40" s="85">
        <v>0</v>
      </c>
      <c r="T40" s="86">
        <v>0</v>
      </c>
      <c r="U40" s="32">
        <v>0</v>
      </c>
      <c r="V40" s="13"/>
    </row>
    <row r="41" spans="1:22" ht="18" customHeight="1">
      <c r="A41" s="184"/>
      <c r="B41" s="84" t="s">
        <v>187</v>
      </c>
      <c r="C41" s="150" t="s">
        <v>143</v>
      </c>
      <c r="D41" s="150"/>
      <c r="E41" s="151">
        <v>2142617</v>
      </c>
      <c r="F41" s="151"/>
      <c r="G41" s="85">
        <f>SUM(I41+R41)</f>
        <v>2103961.33</v>
      </c>
      <c r="H41" s="85">
        <f t="shared" si="5"/>
        <v>98.19586655011139</v>
      </c>
      <c r="I41" s="85">
        <f>SUM(J41+M41+N41+O41+P41+Q41)</f>
        <v>1502328.5199999998</v>
      </c>
      <c r="J41" s="85">
        <f>SUM(K41+L41)</f>
        <v>7355.64</v>
      </c>
      <c r="K41" s="85">
        <v>0</v>
      </c>
      <c r="L41" s="85">
        <v>7355.64</v>
      </c>
      <c r="M41" s="85">
        <v>0</v>
      </c>
      <c r="N41" s="85">
        <v>0</v>
      </c>
      <c r="O41" s="85">
        <v>1494972.88</v>
      </c>
      <c r="P41" s="85">
        <v>0</v>
      </c>
      <c r="Q41" s="85">
        <v>0</v>
      </c>
      <c r="R41" s="85">
        <f>SUM(S41)</f>
        <v>601632.81</v>
      </c>
      <c r="S41" s="85">
        <v>601632.81</v>
      </c>
      <c r="T41" s="86">
        <v>601632.81</v>
      </c>
      <c r="U41" s="32">
        <v>0</v>
      </c>
      <c r="V41" s="13"/>
    </row>
    <row r="42" spans="1:22" ht="25.5" customHeight="1">
      <c r="A42" s="92">
        <v>755</v>
      </c>
      <c r="B42" s="87"/>
      <c r="C42" s="152" t="s">
        <v>269</v>
      </c>
      <c r="D42" s="152"/>
      <c r="E42" s="157">
        <f>SUM(E43:E43)</f>
        <v>132000</v>
      </c>
      <c r="F42" s="157"/>
      <c r="G42" s="88">
        <f>SUM(G43:G43)</f>
        <v>131999.78999999998</v>
      </c>
      <c r="H42" s="88">
        <f t="shared" si="5"/>
        <v>99.99984090909089</v>
      </c>
      <c r="I42" s="88">
        <f aca="true" t="shared" si="6" ref="I42:U42">SUM(I43:I43)</f>
        <v>131999.78999999998</v>
      </c>
      <c r="J42" s="88">
        <f t="shared" si="6"/>
        <v>67979.79</v>
      </c>
      <c r="K42" s="88">
        <f t="shared" si="6"/>
        <v>0</v>
      </c>
      <c r="L42" s="88">
        <f t="shared" si="6"/>
        <v>67979.79</v>
      </c>
      <c r="M42" s="88">
        <f t="shared" si="6"/>
        <v>64020</v>
      </c>
      <c r="N42" s="88">
        <f t="shared" si="6"/>
        <v>0</v>
      </c>
      <c r="O42" s="88">
        <f t="shared" si="6"/>
        <v>0</v>
      </c>
      <c r="P42" s="88">
        <f t="shared" si="6"/>
        <v>0</v>
      </c>
      <c r="Q42" s="88">
        <f t="shared" si="6"/>
        <v>0</v>
      </c>
      <c r="R42" s="88">
        <f t="shared" si="6"/>
        <v>0</v>
      </c>
      <c r="S42" s="88">
        <f t="shared" si="6"/>
        <v>0</v>
      </c>
      <c r="T42" s="88">
        <f t="shared" si="6"/>
        <v>0</v>
      </c>
      <c r="U42" s="88">
        <f t="shared" si="6"/>
        <v>0</v>
      </c>
      <c r="V42" s="13"/>
    </row>
    <row r="43" spans="1:22" ht="28.5" customHeight="1">
      <c r="A43" s="90"/>
      <c r="B43" s="84" t="s">
        <v>265</v>
      </c>
      <c r="C43" s="150" t="s">
        <v>270</v>
      </c>
      <c r="D43" s="150"/>
      <c r="E43" s="151">
        <v>132000</v>
      </c>
      <c r="F43" s="151"/>
      <c r="G43" s="85">
        <f>SUM(I43+R43)</f>
        <v>131999.78999999998</v>
      </c>
      <c r="H43" s="85">
        <f t="shared" si="5"/>
        <v>99.99984090909089</v>
      </c>
      <c r="I43" s="85">
        <f>SUM(J43+M43+N43+O43+P43+Q43)</f>
        <v>131999.78999999998</v>
      </c>
      <c r="J43" s="85">
        <f>SUM(K43+L43)</f>
        <v>67979.79</v>
      </c>
      <c r="K43" s="85">
        <v>0</v>
      </c>
      <c r="L43" s="85">
        <v>67979.79</v>
      </c>
      <c r="M43" s="85">
        <v>64020</v>
      </c>
      <c r="N43" s="85">
        <v>0</v>
      </c>
      <c r="O43" s="85">
        <v>0</v>
      </c>
      <c r="P43" s="85">
        <v>0</v>
      </c>
      <c r="Q43" s="85">
        <v>0</v>
      </c>
      <c r="R43" s="85">
        <f>SUM(S43)</f>
        <v>0</v>
      </c>
      <c r="S43" s="85">
        <v>0</v>
      </c>
      <c r="T43" s="86">
        <v>0</v>
      </c>
      <c r="U43" s="32">
        <v>0</v>
      </c>
      <c r="V43" s="13"/>
    </row>
    <row r="44" spans="1:22" s="14" customFormat="1" ht="24.75" customHeight="1">
      <c r="A44" s="160" t="s">
        <v>186</v>
      </c>
      <c r="B44" s="87"/>
      <c r="C44" s="152" t="s">
        <v>185</v>
      </c>
      <c r="D44" s="152"/>
      <c r="E44" s="157">
        <f>SUM(E45)</f>
        <v>827846</v>
      </c>
      <c r="F44" s="157"/>
      <c r="G44" s="88">
        <f>SUM(G45)</f>
        <v>0</v>
      </c>
      <c r="H44" s="88">
        <f t="shared" si="5"/>
        <v>0</v>
      </c>
      <c r="I44" s="88">
        <f aca="true" t="shared" si="7" ref="I44:U44">SUM(I45)</f>
        <v>0</v>
      </c>
      <c r="J44" s="88">
        <f t="shared" si="7"/>
        <v>0</v>
      </c>
      <c r="K44" s="88">
        <f t="shared" si="7"/>
        <v>0</v>
      </c>
      <c r="L44" s="88">
        <f t="shared" si="7"/>
        <v>0</v>
      </c>
      <c r="M44" s="88">
        <f t="shared" si="7"/>
        <v>0</v>
      </c>
      <c r="N44" s="88">
        <f t="shared" si="7"/>
        <v>0</v>
      </c>
      <c r="O44" s="88">
        <f t="shared" si="7"/>
        <v>0</v>
      </c>
      <c r="P44" s="88">
        <f t="shared" si="7"/>
        <v>0</v>
      </c>
      <c r="Q44" s="88">
        <f t="shared" si="7"/>
        <v>0</v>
      </c>
      <c r="R44" s="88">
        <f t="shared" si="7"/>
        <v>0</v>
      </c>
      <c r="S44" s="88">
        <f t="shared" si="7"/>
        <v>0</v>
      </c>
      <c r="T44" s="88">
        <f t="shared" si="7"/>
        <v>0</v>
      </c>
      <c r="U44" s="88">
        <f t="shared" si="7"/>
        <v>0</v>
      </c>
      <c r="V44" s="15"/>
    </row>
    <row r="45" spans="1:22" ht="69.75" customHeight="1">
      <c r="A45" s="161"/>
      <c r="B45" s="84" t="s">
        <v>184</v>
      </c>
      <c r="C45" s="158" t="s">
        <v>183</v>
      </c>
      <c r="D45" s="159"/>
      <c r="E45" s="151">
        <v>827846</v>
      </c>
      <c r="F45" s="151"/>
      <c r="G45" s="85">
        <f>SUM(I45+R45)</f>
        <v>0</v>
      </c>
      <c r="H45" s="85">
        <f t="shared" si="5"/>
        <v>0</v>
      </c>
      <c r="I45" s="85">
        <f>SUM(J45+M45+N45+O45+P45+Q45)</f>
        <v>0</v>
      </c>
      <c r="J45" s="85">
        <f>SUM(K45+L45)</f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f>SUM(S45)</f>
        <v>0</v>
      </c>
      <c r="S45" s="85">
        <v>0</v>
      </c>
      <c r="T45" s="86">
        <v>0</v>
      </c>
      <c r="U45" s="32">
        <v>0</v>
      </c>
      <c r="V45" s="13"/>
    </row>
    <row r="46" spans="1:22" ht="18.75" customHeight="1">
      <c r="A46" s="93">
        <v>758</v>
      </c>
      <c r="B46" s="84"/>
      <c r="C46" s="155" t="s">
        <v>182</v>
      </c>
      <c r="D46" s="156"/>
      <c r="E46" s="157">
        <f>SUM(E47)</f>
        <v>696788</v>
      </c>
      <c r="F46" s="157"/>
      <c r="G46" s="88">
        <f>SUM(G47)</f>
        <v>0</v>
      </c>
      <c r="H46" s="88">
        <f t="shared" si="5"/>
        <v>0</v>
      </c>
      <c r="I46" s="88">
        <f>SUM(I47)</f>
        <v>0</v>
      </c>
      <c r="J46" s="88">
        <f>SUM(J47)</f>
        <v>0</v>
      </c>
      <c r="K46" s="88">
        <f>SUM(K47)</f>
        <v>0</v>
      </c>
      <c r="L46" s="88">
        <f>SUM(L47)</f>
        <v>0</v>
      </c>
      <c r="M46" s="88">
        <f>SUM(M47)</f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f>SUM(S47)</f>
        <v>0</v>
      </c>
      <c r="T46" s="88">
        <f>SUM(T47)</f>
        <v>0</v>
      </c>
      <c r="U46" s="89">
        <f>SUM(U47:U56)</f>
        <v>0</v>
      </c>
      <c r="V46" s="13"/>
    </row>
    <row r="47" spans="1:22" ht="21" customHeight="1">
      <c r="A47" s="93"/>
      <c r="B47" s="84" t="s">
        <v>181</v>
      </c>
      <c r="C47" s="158" t="s">
        <v>180</v>
      </c>
      <c r="D47" s="159"/>
      <c r="E47" s="174">
        <v>696788</v>
      </c>
      <c r="F47" s="175"/>
      <c r="G47" s="85">
        <f>SUM(I47+R47)</f>
        <v>0</v>
      </c>
      <c r="H47" s="85">
        <f t="shared" si="5"/>
        <v>0</v>
      </c>
      <c r="I47" s="85">
        <f>SUM(J47+M47+N47+O47+P47+Q47)</f>
        <v>0</v>
      </c>
      <c r="J47" s="85">
        <f>SUM(K47+L47)</f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f>SUM(S47)</f>
        <v>0</v>
      </c>
      <c r="S47" s="85">
        <v>0</v>
      </c>
      <c r="T47" s="86">
        <v>0</v>
      </c>
      <c r="U47" s="32">
        <v>0</v>
      </c>
      <c r="V47" s="13"/>
    </row>
    <row r="48" spans="1:22" s="14" customFormat="1" ht="26.25" customHeight="1">
      <c r="A48" s="160" t="s">
        <v>68</v>
      </c>
      <c r="B48" s="87"/>
      <c r="C48" s="152" t="s">
        <v>179</v>
      </c>
      <c r="D48" s="152"/>
      <c r="E48" s="157">
        <f>SUM(E49:F61)</f>
        <v>28535208</v>
      </c>
      <c r="F48" s="157"/>
      <c r="G48" s="88">
        <f>SUM(G49:G61)</f>
        <v>26896651.130000003</v>
      </c>
      <c r="H48" s="88">
        <f t="shared" si="5"/>
        <v>94.25777141698075</v>
      </c>
      <c r="I48" s="88">
        <f aca="true" t="shared" si="8" ref="I48:O48">SUM(I49:I61)</f>
        <v>25724822.730000004</v>
      </c>
      <c r="J48" s="88">
        <f t="shared" si="8"/>
        <v>22559011.560000002</v>
      </c>
      <c r="K48" s="88">
        <f t="shared" si="8"/>
        <v>20116546.009999998</v>
      </c>
      <c r="L48" s="88">
        <f t="shared" si="8"/>
        <v>2442465.5500000003</v>
      </c>
      <c r="M48" s="88">
        <f t="shared" si="8"/>
        <v>1772884.99</v>
      </c>
      <c r="N48" s="88">
        <f t="shared" si="8"/>
        <v>484466.49</v>
      </c>
      <c r="O48" s="88">
        <f t="shared" si="8"/>
        <v>908459.6900000001</v>
      </c>
      <c r="P48" s="88">
        <v>0</v>
      </c>
      <c r="Q48" s="88">
        <f>SUM(Q49:Q61)</f>
        <v>0</v>
      </c>
      <c r="R48" s="88">
        <f>SUM(R49:R61)</f>
        <v>1171828.4</v>
      </c>
      <c r="S48" s="88">
        <f>SUM(S49:S61)</f>
        <v>1171828.4</v>
      </c>
      <c r="T48" s="88">
        <f>SUM(T49:T61)</f>
        <v>0</v>
      </c>
      <c r="U48" s="89">
        <f>SUM(U49:U61)</f>
        <v>0</v>
      </c>
      <c r="V48" s="15"/>
    </row>
    <row r="49" spans="1:22" ht="27" customHeight="1">
      <c r="A49" s="185"/>
      <c r="B49" s="84" t="s">
        <v>178</v>
      </c>
      <c r="C49" s="150" t="s">
        <v>177</v>
      </c>
      <c r="D49" s="150"/>
      <c r="E49" s="151">
        <v>3768313</v>
      </c>
      <c r="F49" s="151"/>
      <c r="G49" s="85">
        <f aca="true" t="shared" si="9" ref="G49:G61">SUM(I49+R49)</f>
        <v>3606413.9200000004</v>
      </c>
      <c r="H49" s="85">
        <f t="shared" si="5"/>
        <v>95.70367217372868</v>
      </c>
      <c r="I49" s="85">
        <f aca="true" t="shared" si="10" ref="I49:I61">SUM(J49+M49+N49+O49+P49+Q49)</f>
        <v>3486413.93</v>
      </c>
      <c r="J49" s="85">
        <f aca="true" t="shared" si="11" ref="J49:J61">SUM(K49+L49)</f>
        <v>3074713.82</v>
      </c>
      <c r="K49" s="85">
        <v>2845121.29</v>
      </c>
      <c r="L49" s="85">
        <v>229592.53</v>
      </c>
      <c r="M49" s="85">
        <v>0</v>
      </c>
      <c r="N49" s="85">
        <v>174377.95</v>
      </c>
      <c r="O49" s="85">
        <v>237322.16</v>
      </c>
      <c r="P49" s="85">
        <v>0</v>
      </c>
      <c r="Q49" s="85">
        <v>0</v>
      </c>
      <c r="R49" s="85">
        <f aca="true" t="shared" si="12" ref="R49:R59">SUM(S49)</f>
        <v>119999.99</v>
      </c>
      <c r="S49" s="85">
        <v>119999.99</v>
      </c>
      <c r="T49" s="86">
        <v>0</v>
      </c>
      <c r="U49" s="32">
        <v>0</v>
      </c>
      <c r="V49" s="13"/>
    </row>
    <row r="50" spans="1:21" s="36" customFormat="1" ht="24.75" customHeight="1">
      <c r="A50" s="185"/>
      <c r="B50" s="84" t="s">
        <v>258</v>
      </c>
      <c r="C50" s="150" t="s">
        <v>259</v>
      </c>
      <c r="D50" s="150"/>
      <c r="E50" s="151">
        <v>282308</v>
      </c>
      <c r="F50" s="151"/>
      <c r="G50" s="85">
        <f t="shared" si="9"/>
        <v>273849.29000000004</v>
      </c>
      <c r="H50" s="85">
        <f t="shared" si="5"/>
        <v>97.00372996868668</v>
      </c>
      <c r="I50" s="85">
        <f t="shared" si="10"/>
        <v>273849.29000000004</v>
      </c>
      <c r="J50" s="85">
        <f t="shared" si="11"/>
        <v>256671.98</v>
      </c>
      <c r="K50" s="85">
        <v>232580.39</v>
      </c>
      <c r="L50" s="85">
        <v>24091.59</v>
      </c>
      <c r="M50" s="85">
        <v>0</v>
      </c>
      <c r="N50" s="85">
        <v>17177.31</v>
      </c>
      <c r="O50" s="85">
        <v>0</v>
      </c>
      <c r="P50" s="85">
        <v>0</v>
      </c>
      <c r="Q50" s="85">
        <v>0</v>
      </c>
      <c r="R50" s="85">
        <f t="shared" si="12"/>
        <v>0</v>
      </c>
      <c r="S50" s="85">
        <v>0</v>
      </c>
      <c r="T50" s="86">
        <v>0</v>
      </c>
      <c r="U50" s="32">
        <v>0</v>
      </c>
    </row>
    <row r="51" spans="1:21" s="36" customFormat="1" ht="24" customHeight="1">
      <c r="A51" s="185"/>
      <c r="B51" s="84" t="s">
        <v>292</v>
      </c>
      <c r="C51" s="150" t="s">
        <v>293</v>
      </c>
      <c r="D51" s="150"/>
      <c r="E51" s="151">
        <v>10311237</v>
      </c>
      <c r="F51" s="151"/>
      <c r="G51" s="85">
        <f t="shared" si="9"/>
        <v>10178605.04</v>
      </c>
      <c r="H51" s="85">
        <f t="shared" si="5"/>
        <v>98.7137143681209</v>
      </c>
      <c r="I51" s="85">
        <f t="shared" si="10"/>
        <v>10153605.04</v>
      </c>
      <c r="J51" s="85">
        <f t="shared" si="11"/>
        <v>8513917.84</v>
      </c>
      <c r="K51" s="85">
        <v>7571715.21</v>
      </c>
      <c r="L51" s="85">
        <v>942202.63</v>
      </c>
      <c r="M51" s="85">
        <v>892599.67</v>
      </c>
      <c r="N51" s="85">
        <v>75950</v>
      </c>
      <c r="O51" s="85">
        <v>671137.53</v>
      </c>
      <c r="P51" s="85">
        <v>0</v>
      </c>
      <c r="Q51" s="85">
        <v>0</v>
      </c>
      <c r="R51" s="85">
        <f t="shared" si="12"/>
        <v>25000</v>
      </c>
      <c r="S51" s="85">
        <v>25000</v>
      </c>
      <c r="T51" s="86">
        <v>0</v>
      </c>
      <c r="U51" s="32">
        <v>0</v>
      </c>
    </row>
    <row r="52" spans="1:21" s="36" customFormat="1" ht="24" customHeight="1">
      <c r="A52" s="185"/>
      <c r="B52" s="84" t="s">
        <v>294</v>
      </c>
      <c r="C52" s="150" t="s">
        <v>295</v>
      </c>
      <c r="D52" s="150"/>
      <c r="E52" s="151">
        <v>964840</v>
      </c>
      <c r="F52" s="151"/>
      <c r="G52" s="85">
        <f t="shared" si="9"/>
        <v>954908.71</v>
      </c>
      <c r="H52" s="85">
        <f t="shared" si="5"/>
        <v>98.97068011276481</v>
      </c>
      <c r="I52" s="85">
        <f t="shared" si="10"/>
        <v>954908.71</v>
      </c>
      <c r="J52" s="85">
        <f t="shared" si="11"/>
        <v>147659.21</v>
      </c>
      <c r="K52" s="85">
        <v>142538.21</v>
      </c>
      <c r="L52" s="85">
        <v>5121</v>
      </c>
      <c r="M52" s="85">
        <v>805320.96</v>
      </c>
      <c r="N52" s="85">
        <v>1928.54</v>
      </c>
      <c r="O52" s="85">
        <v>0</v>
      </c>
      <c r="P52" s="85">
        <v>0</v>
      </c>
      <c r="Q52" s="85">
        <v>0</v>
      </c>
      <c r="R52" s="85">
        <f t="shared" si="12"/>
        <v>0</v>
      </c>
      <c r="S52" s="85">
        <v>0</v>
      </c>
      <c r="T52" s="86">
        <v>0</v>
      </c>
      <c r="U52" s="32">
        <v>0</v>
      </c>
    </row>
    <row r="53" spans="1:21" s="36" customFormat="1" ht="24" customHeight="1">
      <c r="A53" s="185"/>
      <c r="B53" s="84" t="s">
        <v>296</v>
      </c>
      <c r="C53" s="150" t="s">
        <v>297</v>
      </c>
      <c r="D53" s="150"/>
      <c r="E53" s="151">
        <v>1730707</v>
      </c>
      <c r="F53" s="151"/>
      <c r="G53" s="85">
        <f t="shared" si="9"/>
        <v>1682736.0899999999</v>
      </c>
      <c r="H53" s="85">
        <f t="shared" si="5"/>
        <v>97.22824776233064</v>
      </c>
      <c r="I53" s="85">
        <f t="shared" si="10"/>
        <v>1682736.0899999999</v>
      </c>
      <c r="J53" s="85">
        <f t="shared" si="11"/>
        <v>1650549.0899999999</v>
      </c>
      <c r="K53" s="85">
        <v>1449801.38</v>
      </c>
      <c r="L53" s="85">
        <v>200747.71</v>
      </c>
      <c r="M53" s="85">
        <v>0</v>
      </c>
      <c r="N53" s="85">
        <v>32187</v>
      </c>
      <c r="O53" s="85">
        <v>0</v>
      </c>
      <c r="P53" s="85">
        <v>0</v>
      </c>
      <c r="Q53" s="85">
        <v>0</v>
      </c>
      <c r="R53" s="85">
        <f t="shared" si="12"/>
        <v>0</v>
      </c>
      <c r="S53" s="85">
        <v>0</v>
      </c>
      <c r="T53" s="86">
        <v>0</v>
      </c>
      <c r="U53" s="32">
        <v>0</v>
      </c>
    </row>
    <row r="54" spans="1:21" s="36" customFormat="1" ht="26.25" customHeight="1">
      <c r="A54" s="185"/>
      <c r="B54" s="84" t="s">
        <v>118</v>
      </c>
      <c r="C54" s="150" t="s">
        <v>176</v>
      </c>
      <c r="D54" s="150"/>
      <c r="E54" s="151">
        <v>5924860</v>
      </c>
      <c r="F54" s="151"/>
      <c r="G54" s="85">
        <f t="shared" si="9"/>
        <v>5494932.8100000005</v>
      </c>
      <c r="H54" s="85">
        <f t="shared" si="5"/>
        <v>92.74367343700949</v>
      </c>
      <c r="I54" s="85">
        <f t="shared" si="10"/>
        <v>5478132.8100000005</v>
      </c>
      <c r="J54" s="85">
        <f t="shared" si="11"/>
        <v>5366118.38</v>
      </c>
      <c r="K54" s="85">
        <v>4876960.67</v>
      </c>
      <c r="L54" s="85">
        <v>489157.71</v>
      </c>
      <c r="M54" s="85">
        <v>74964.36</v>
      </c>
      <c r="N54" s="85">
        <v>37050.07</v>
      </c>
      <c r="O54" s="85">
        <v>0</v>
      </c>
      <c r="P54" s="85">
        <v>0</v>
      </c>
      <c r="Q54" s="85">
        <v>0</v>
      </c>
      <c r="R54" s="85">
        <f t="shared" si="12"/>
        <v>16800</v>
      </c>
      <c r="S54" s="85">
        <v>16800</v>
      </c>
      <c r="T54" s="86">
        <v>0</v>
      </c>
      <c r="U54" s="32">
        <v>0</v>
      </c>
    </row>
    <row r="55" spans="1:21" s="36" customFormat="1" ht="29.25" customHeight="1">
      <c r="A55" s="185"/>
      <c r="B55" s="84" t="s">
        <v>175</v>
      </c>
      <c r="C55" s="150" t="s">
        <v>174</v>
      </c>
      <c r="D55" s="150"/>
      <c r="E55" s="151">
        <v>2430999</v>
      </c>
      <c r="F55" s="151"/>
      <c r="G55" s="85">
        <f t="shared" si="9"/>
        <v>2314214.35</v>
      </c>
      <c r="H55" s="85">
        <f t="shared" si="5"/>
        <v>95.19602229371546</v>
      </c>
      <c r="I55" s="85">
        <f t="shared" si="10"/>
        <v>2314214.35</v>
      </c>
      <c r="J55" s="85">
        <f t="shared" si="11"/>
        <v>2180036.13</v>
      </c>
      <c r="K55" s="85">
        <v>2044629.22</v>
      </c>
      <c r="L55" s="85">
        <v>135406.91</v>
      </c>
      <c r="M55" s="85">
        <v>0</v>
      </c>
      <c r="N55" s="85">
        <v>134178.22</v>
      </c>
      <c r="O55" s="85">
        <v>0</v>
      </c>
      <c r="P55" s="85">
        <v>0</v>
      </c>
      <c r="Q55" s="85">
        <v>0</v>
      </c>
      <c r="R55" s="85">
        <f t="shared" si="12"/>
        <v>0</v>
      </c>
      <c r="S55" s="85">
        <v>0</v>
      </c>
      <c r="T55" s="86">
        <v>0</v>
      </c>
      <c r="U55" s="32">
        <v>0</v>
      </c>
    </row>
    <row r="56" spans="1:21" s="36" customFormat="1" ht="35.25" customHeight="1">
      <c r="A56" s="185"/>
      <c r="B56" s="84" t="s">
        <v>173</v>
      </c>
      <c r="C56" s="150" t="s">
        <v>149</v>
      </c>
      <c r="D56" s="150"/>
      <c r="E56" s="151">
        <v>22000</v>
      </c>
      <c r="F56" s="151"/>
      <c r="G56" s="85">
        <f t="shared" si="9"/>
        <v>20801.48</v>
      </c>
      <c r="H56" s="85">
        <f t="shared" si="5"/>
        <v>94.55218181818181</v>
      </c>
      <c r="I56" s="85">
        <f t="shared" si="10"/>
        <v>20801.48</v>
      </c>
      <c r="J56" s="85">
        <f t="shared" si="11"/>
        <v>20801.48</v>
      </c>
      <c r="K56" s="85">
        <v>0</v>
      </c>
      <c r="L56" s="85">
        <v>20801.48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f t="shared" si="12"/>
        <v>0</v>
      </c>
      <c r="S56" s="85">
        <v>0</v>
      </c>
      <c r="T56" s="86">
        <v>0</v>
      </c>
      <c r="U56" s="32">
        <v>0</v>
      </c>
    </row>
    <row r="57" spans="1:21" s="36" customFormat="1" ht="30.75" customHeight="1">
      <c r="A57" s="185"/>
      <c r="B57" s="84" t="s">
        <v>116</v>
      </c>
      <c r="C57" s="150" t="s">
        <v>172</v>
      </c>
      <c r="D57" s="150"/>
      <c r="E57" s="151">
        <v>714822</v>
      </c>
      <c r="F57" s="151"/>
      <c r="G57" s="85">
        <f t="shared" si="9"/>
        <v>603159.41</v>
      </c>
      <c r="H57" s="85">
        <f t="shared" si="5"/>
        <v>84.37896567257303</v>
      </c>
      <c r="I57" s="85">
        <f t="shared" si="10"/>
        <v>603159.41</v>
      </c>
      <c r="J57" s="85">
        <f t="shared" si="11"/>
        <v>602172.05</v>
      </c>
      <c r="K57" s="85">
        <v>481489.38</v>
      </c>
      <c r="L57" s="85">
        <v>120682.67</v>
      </c>
      <c r="M57" s="85">
        <v>0</v>
      </c>
      <c r="N57" s="85">
        <v>987.36</v>
      </c>
      <c r="O57" s="85">
        <v>0</v>
      </c>
      <c r="P57" s="85">
        <v>0</v>
      </c>
      <c r="Q57" s="85">
        <v>0</v>
      </c>
      <c r="R57" s="85">
        <f t="shared" si="12"/>
        <v>0</v>
      </c>
      <c r="S57" s="85">
        <v>0</v>
      </c>
      <c r="T57" s="86">
        <v>0</v>
      </c>
      <c r="U57" s="32">
        <v>0</v>
      </c>
    </row>
    <row r="58" spans="1:21" s="36" customFormat="1" ht="29.25" customHeight="1">
      <c r="A58" s="185"/>
      <c r="B58" s="84" t="s">
        <v>271</v>
      </c>
      <c r="C58" s="150" t="s">
        <v>272</v>
      </c>
      <c r="D58" s="150"/>
      <c r="E58" s="151">
        <v>479810</v>
      </c>
      <c r="F58" s="151"/>
      <c r="G58" s="85">
        <f t="shared" si="9"/>
        <v>475558.6</v>
      </c>
      <c r="H58" s="85">
        <f t="shared" si="5"/>
        <v>99.11394093495342</v>
      </c>
      <c r="I58" s="85">
        <f t="shared" si="10"/>
        <v>475558.6</v>
      </c>
      <c r="J58" s="85">
        <f t="shared" si="11"/>
        <v>473694.45999999996</v>
      </c>
      <c r="K58" s="85">
        <v>299224.73</v>
      </c>
      <c r="L58" s="85">
        <v>174469.73</v>
      </c>
      <c r="M58" s="85">
        <v>0</v>
      </c>
      <c r="N58" s="85">
        <v>1864.14</v>
      </c>
      <c r="O58" s="85">
        <v>0</v>
      </c>
      <c r="P58" s="85">
        <v>0</v>
      </c>
      <c r="Q58" s="85">
        <v>0</v>
      </c>
      <c r="R58" s="85">
        <f t="shared" si="12"/>
        <v>0</v>
      </c>
      <c r="S58" s="85">
        <v>0</v>
      </c>
      <c r="T58" s="86">
        <v>0</v>
      </c>
      <c r="U58" s="32">
        <v>0</v>
      </c>
    </row>
    <row r="59" spans="1:21" s="36" customFormat="1" ht="185.25" customHeight="1">
      <c r="A59" s="185"/>
      <c r="B59" s="84" t="s">
        <v>298</v>
      </c>
      <c r="C59" s="162" t="s">
        <v>299</v>
      </c>
      <c r="D59" s="162"/>
      <c r="E59" s="151">
        <v>94698</v>
      </c>
      <c r="F59" s="151"/>
      <c r="G59" s="85">
        <f t="shared" si="9"/>
        <v>84606.03</v>
      </c>
      <c r="H59" s="85">
        <f t="shared" si="5"/>
        <v>89.34299562820756</v>
      </c>
      <c r="I59" s="85">
        <f t="shared" si="10"/>
        <v>84606.03</v>
      </c>
      <c r="J59" s="85">
        <f t="shared" si="11"/>
        <v>83340.13</v>
      </c>
      <c r="K59" s="85">
        <v>80734.66</v>
      </c>
      <c r="L59" s="85">
        <v>2605.47</v>
      </c>
      <c r="M59" s="85">
        <v>0</v>
      </c>
      <c r="N59" s="85">
        <v>1265.9</v>
      </c>
      <c r="O59" s="85">
        <v>0</v>
      </c>
      <c r="P59" s="85">
        <v>0</v>
      </c>
      <c r="Q59" s="85">
        <v>0</v>
      </c>
      <c r="R59" s="85">
        <f t="shared" si="12"/>
        <v>0</v>
      </c>
      <c r="S59" s="85">
        <v>0</v>
      </c>
      <c r="T59" s="86">
        <v>0</v>
      </c>
      <c r="U59" s="32">
        <v>0</v>
      </c>
    </row>
    <row r="60" spans="1:21" s="36" customFormat="1" ht="72" customHeight="1">
      <c r="A60" s="185"/>
      <c r="B60" s="84" t="s">
        <v>300</v>
      </c>
      <c r="C60" s="150" t="s">
        <v>301</v>
      </c>
      <c r="D60" s="150"/>
      <c r="E60" s="151">
        <v>27108</v>
      </c>
      <c r="F60" s="151"/>
      <c r="G60" s="85">
        <f t="shared" si="9"/>
        <v>27107.98</v>
      </c>
      <c r="H60" s="85">
        <f t="shared" si="5"/>
        <v>99.99992622104176</v>
      </c>
      <c r="I60" s="85">
        <f t="shared" si="10"/>
        <v>27107.98</v>
      </c>
      <c r="J60" s="85">
        <f t="shared" si="11"/>
        <v>27107.98</v>
      </c>
      <c r="K60" s="85">
        <v>0</v>
      </c>
      <c r="L60" s="85">
        <v>27107.98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6">
        <v>0</v>
      </c>
      <c r="U60" s="32">
        <v>0</v>
      </c>
    </row>
    <row r="61" spans="1:21" s="36" customFormat="1" ht="24" customHeight="1">
      <c r="A61" s="184"/>
      <c r="B61" s="84" t="s">
        <v>67</v>
      </c>
      <c r="C61" s="150" t="s">
        <v>143</v>
      </c>
      <c r="D61" s="150"/>
      <c r="E61" s="151">
        <v>1783506</v>
      </c>
      <c r="F61" s="151"/>
      <c r="G61" s="85">
        <f t="shared" si="9"/>
        <v>1179757.42</v>
      </c>
      <c r="H61" s="85">
        <f t="shared" si="5"/>
        <v>66.14821705113411</v>
      </c>
      <c r="I61" s="85">
        <f t="shared" si="10"/>
        <v>169729.01</v>
      </c>
      <c r="J61" s="85">
        <f t="shared" si="11"/>
        <v>162229.01</v>
      </c>
      <c r="K61" s="85">
        <v>91750.87</v>
      </c>
      <c r="L61" s="85">
        <v>70478.14</v>
      </c>
      <c r="M61" s="85">
        <v>0</v>
      </c>
      <c r="N61" s="85">
        <v>7500</v>
      </c>
      <c r="O61" s="85">
        <v>0</v>
      </c>
      <c r="P61" s="85">
        <v>0</v>
      </c>
      <c r="Q61" s="85">
        <v>0</v>
      </c>
      <c r="R61" s="85">
        <v>1010028.41</v>
      </c>
      <c r="S61" s="85">
        <v>1010028.41</v>
      </c>
      <c r="T61" s="86">
        <v>0</v>
      </c>
      <c r="U61" s="32">
        <v>0</v>
      </c>
    </row>
    <row r="62" spans="1:22" s="14" customFormat="1" ht="25.5" customHeight="1">
      <c r="A62" s="160" t="s">
        <v>78</v>
      </c>
      <c r="B62" s="87"/>
      <c r="C62" s="152" t="s">
        <v>171</v>
      </c>
      <c r="D62" s="152"/>
      <c r="E62" s="157">
        <f>SUM(E63:F66)</f>
        <v>9191292</v>
      </c>
      <c r="F62" s="157"/>
      <c r="G62" s="88">
        <f>SUM(G63:G66)</f>
        <v>8322326.66</v>
      </c>
      <c r="H62" s="88">
        <f t="shared" si="5"/>
        <v>90.54577593661479</v>
      </c>
      <c r="I62" s="88">
        <f aca="true" t="shared" si="13" ref="I62:O62">SUM(I63:I66)</f>
        <v>6409046.66</v>
      </c>
      <c r="J62" s="88">
        <f t="shared" si="13"/>
        <v>6409046.66</v>
      </c>
      <c r="K62" s="88">
        <f t="shared" si="13"/>
        <v>0</v>
      </c>
      <c r="L62" s="88">
        <f t="shared" si="13"/>
        <v>6409046.66</v>
      </c>
      <c r="M62" s="88">
        <f t="shared" si="13"/>
        <v>0</v>
      </c>
      <c r="N62" s="88">
        <f t="shared" si="13"/>
        <v>0</v>
      </c>
      <c r="O62" s="88">
        <f t="shared" si="13"/>
        <v>0</v>
      </c>
      <c r="P62" s="88">
        <v>0</v>
      </c>
      <c r="Q62" s="88">
        <f>SUM(Q66+Q63)</f>
        <v>0</v>
      </c>
      <c r="R62" s="88">
        <f>SUM(R63:R66)</f>
        <v>1913280</v>
      </c>
      <c r="S62" s="88">
        <f>SUM(S63:S66)</f>
        <v>413280</v>
      </c>
      <c r="T62" s="88">
        <f>SUM(T63:T66)</f>
        <v>0</v>
      </c>
      <c r="U62" s="94">
        <f>SUM(U63:U66)</f>
        <v>1500000</v>
      </c>
      <c r="V62" s="15"/>
    </row>
    <row r="63" spans="1:21" s="36" customFormat="1" ht="24" customHeight="1">
      <c r="A63" s="185"/>
      <c r="B63" s="84" t="s">
        <v>311</v>
      </c>
      <c r="C63" s="150" t="s">
        <v>312</v>
      </c>
      <c r="D63" s="150"/>
      <c r="E63" s="151">
        <v>110700</v>
      </c>
      <c r="F63" s="151"/>
      <c r="G63" s="85">
        <f>SUM(I63+R63)</f>
        <v>110700</v>
      </c>
      <c r="H63" s="85">
        <f t="shared" si="5"/>
        <v>100</v>
      </c>
      <c r="I63" s="85">
        <f>SUM(J63+M63+N63+O63+P63+Q63)</f>
        <v>0</v>
      </c>
      <c r="J63" s="85">
        <f>SUM(K63+L63)</f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110700</v>
      </c>
      <c r="S63" s="85">
        <v>110700</v>
      </c>
      <c r="T63" s="86">
        <v>0</v>
      </c>
      <c r="U63" s="32">
        <v>0</v>
      </c>
    </row>
    <row r="64" spans="1:22" ht="24.75" customHeight="1">
      <c r="A64" s="185"/>
      <c r="B64" s="84" t="s">
        <v>313</v>
      </c>
      <c r="C64" s="150" t="s">
        <v>314</v>
      </c>
      <c r="D64" s="150"/>
      <c r="E64" s="151">
        <v>51000</v>
      </c>
      <c r="F64" s="151"/>
      <c r="G64" s="85">
        <f>SUM(I64+R64)</f>
        <v>0</v>
      </c>
      <c r="H64" s="85">
        <f t="shared" si="5"/>
        <v>0</v>
      </c>
      <c r="I64" s="85">
        <f>SUM(J64+M64+N64+O64+P64+Q64)</f>
        <v>0</v>
      </c>
      <c r="J64" s="85">
        <f>SUM(K64+L64)</f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f>SUM(S64)</f>
        <v>0</v>
      </c>
      <c r="S64" s="85">
        <v>0</v>
      </c>
      <c r="T64" s="86">
        <v>0</v>
      </c>
      <c r="U64" s="32">
        <v>0</v>
      </c>
      <c r="V64" s="13"/>
    </row>
    <row r="65" spans="1:21" s="36" customFormat="1" ht="83.25" customHeight="1">
      <c r="A65" s="185"/>
      <c r="B65" s="84" t="s">
        <v>77</v>
      </c>
      <c r="C65" s="150" t="s">
        <v>170</v>
      </c>
      <c r="D65" s="150"/>
      <c r="E65" s="151">
        <v>2888105</v>
      </c>
      <c r="F65" s="151"/>
      <c r="G65" s="85">
        <f>SUM(I65+R65)</f>
        <v>2793500.72</v>
      </c>
      <c r="H65" s="85">
        <f t="shared" si="5"/>
        <v>96.72434762586542</v>
      </c>
      <c r="I65" s="85">
        <f>SUM(J65+M65+N65+O65+P65+Q65)</f>
        <v>2793500.72</v>
      </c>
      <c r="J65" s="85">
        <f>SUM(K65+L65)</f>
        <v>2793500.72</v>
      </c>
      <c r="K65" s="85">
        <v>0</v>
      </c>
      <c r="L65" s="85">
        <v>2793500.72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f>SUM(S65)</f>
        <v>0</v>
      </c>
      <c r="S65" s="85">
        <v>0</v>
      </c>
      <c r="T65" s="86">
        <v>0</v>
      </c>
      <c r="U65" s="32">
        <v>0</v>
      </c>
    </row>
    <row r="66" spans="1:21" s="36" customFormat="1" ht="21.75" customHeight="1">
      <c r="A66" s="184"/>
      <c r="B66" s="84" t="s">
        <v>169</v>
      </c>
      <c r="C66" s="150" t="s">
        <v>143</v>
      </c>
      <c r="D66" s="150"/>
      <c r="E66" s="151">
        <v>6141487</v>
      </c>
      <c r="F66" s="151"/>
      <c r="G66" s="85">
        <f>SUM(I66+R66)</f>
        <v>5418125.9399999995</v>
      </c>
      <c r="H66" s="85">
        <f t="shared" si="5"/>
        <v>88.22172773466751</v>
      </c>
      <c r="I66" s="85">
        <f>SUM(J66+M66+N66+O66+P66+Q66)</f>
        <v>3615545.94</v>
      </c>
      <c r="J66" s="85">
        <f>SUM(K66+L66)</f>
        <v>3615545.94</v>
      </c>
      <c r="K66" s="85">
        <v>0</v>
      </c>
      <c r="L66" s="85">
        <v>3615545.94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f>SUM(S66+U66)</f>
        <v>1802580</v>
      </c>
      <c r="S66" s="85">
        <v>302580</v>
      </c>
      <c r="T66" s="86">
        <v>0</v>
      </c>
      <c r="U66" s="95">
        <v>1500000</v>
      </c>
    </row>
    <row r="67" spans="1:22" s="14" customFormat="1" ht="21" customHeight="1">
      <c r="A67" s="160" t="s">
        <v>61</v>
      </c>
      <c r="B67" s="87"/>
      <c r="C67" s="152" t="s">
        <v>168</v>
      </c>
      <c r="D67" s="152"/>
      <c r="E67" s="157">
        <f>SUM(E68:F72)</f>
        <v>31601023.4</v>
      </c>
      <c r="F67" s="157"/>
      <c r="G67" s="88">
        <f>SUM(G68:G72)</f>
        <v>29351483.019999996</v>
      </c>
      <c r="H67" s="88">
        <f aca="true" t="shared" si="14" ref="H67:H98">SUM(G67/E67)*100</f>
        <v>92.88143187160198</v>
      </c>
      <c r="I67" s="88">
        <f aca="true" t="shared" si="15" ref="I67:O67">SUM(I68:I72)</f>
        <v>25822452.019999996</v>
      </c>
      <c r="J67" s="88">
        <f t="shared" si="15"/>
        <v>25161935.509999998</v>
      </c>
      <c r="K67" s="88">
        <f t="shared" si="15"/>
        <v>18278653.23</v>
      </c>
      <c r="L67" s="88">
        <f t="shared" si="15"/>
        <v>6883282.279999999</v>
      </c>
      <c r="M67" s="88">
        <f t="shared" si="15"/>
        <v>0</v>
      </c>
      <c r="N67" s="88">
        <f t="shared" si="15"/>
        <v>59610.33</v>
      </c>
      <c r="O67" s="88">
        <f t="shared" si="15"/>
        <v>600906.18</v>
      </c>
      <c r="P67" s="88">
        <v>0</v>
      </c>
      <c r="Q67" s="88">
        <f>SUM(Q68:Q72)</f>
        <v>0</v>
      </c>
      <c r="R67" s="88">
        <f>SUM(R68:R72)</f>
        <v>3529031</v>
      </c>
      <c r="S67" s="88">
        <f>SUM(S68:S72)</f>
        <v>3529031</v>
      </c>
      <c r="T67" s="88">
        <f>SUM(T68:T72)</f>
        <v>0</v>
      </c>
      <c r="U67" s="89">
        <f>SUM(U68:U72)</f>
        <v>0</v>
      </c>
      <c r="V67" s="15"/>
    </row>
    <row r="68" spans="1:21" s="36" customFormat="1" ht="32.25" customHeight="1">
      <c r="A68" s="185"/>
      <c r="B68" s="84" t="s">
        <v>66</v>
      </c>
      <c r="C68" s="150" t="s">
        <v>167</v>
      </c>
      <c r="D68" s="150"/>
      <c r="E68" s="151">
        <v>25646230.4</v>
      </c>
      <c r="F68" s="151"/>
      <c r="G68" s="85">
        <f>SUM(I68+R68)</f>
        <v>25121749.409999996</v>
      </c>
      <c r="H68" s="85">
        <f t="shared" si="14"/>
        <v>97.95493925688197</v>
      </c>
      <c r="I68" s="85">
        <f>SUM(J68+M68+N68+O68+P68+Q68)</f>
        <v>24380627.659999996</v>
      </c>
      <c r="J68" s="85">
        <f>SUM(K68+L68)</f>
        <v>23720581.15</v>
      </c>
      <c r="K68" s="85">
        <v>17305334.16</v>
      </c>
      <c r="L68" s="85">
        <v>6415246.99</v>
      </c>
      <c r="M68" s="85">
        <v>0</v>
      </c>
      <c r="N68" s="85">
        <v>59140.33</v>
      </c>
      <c r="O68" s="85">
        <v>600906.18</v>
      </c>
      <c r="P68" s="85">
        <v>0</v>
      </c>
      <c r="Q68" s="85">
        <v>0</v>
      </c>
      <c r="R68" s="85">
        <v>741121.75</v>
      </c>
      <c r="S68" s="85">
        <v>741121.75</v>
      </c>
      <c r="T68" s="86">
        <v>0</v>
      </c>
      <c r="U68" s="32">
        <v>0</v>
      </c>
    </row>
    <row r="69" spans="1:21" s="36" customFormat="1" ht="32.25" customHeight="1">
      <c r="A69" s="185"/>
      <c r="B69" s="84" t="s">
        <v>315</v>
      </c>
      <c r="C69" s="150" t="s">
        <v>164</v>
      </c>
      <c r="D69" s="150"/>
      <c r="E69" s="151">
        <v>2925303</v>
      </c>
      <c r="F69" s="151"/>
      <c r="G69" s="85">
        <f>SUM(I69+R69)</f>
        <v>2790755.69</v>
      </c>
      <c r="H69" s="85">
        <f t="shared" si="14"/>
        <v>95.40056841975002</v>
      </c>
      <c r="I69" s="85">
        <f>SUM(J69+M69+N69+O69+P69+Q69)</f>
        <v>2846.44</v>
      </c>
      <c r="J69" s="85">
        <f>SUM(K69+L69)</f>
        <v>2846.44</v>
      </c>
      <c r="K69" s="85">
        <v>2846.44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2787909.25</v>
      </c>
      <c r="S69" s="85">
        <v>2787909.25</v>
      </c>
      <c r="T69" s="86">
        <v>0</v>
      </c>
      <c r="U69" s="32">
        <v>0</v>
      </c>
    </row>
    <row r="70" spans="1:21" s="36" customFormat="1" ht="30.75" customHeight="1">
      <c r="A70" s="185"/>
      <c r="B70" s="84" t="s">
        <v>165</v>
      </c>
      <c r="C70" s="150" t="s">
        <v>164</v>
      </c>
      <c r="D70" s="150"/>
      <c r="E70" s="151">
        <v>1020644</v>
      </c>
      <c r="F70" s="151"/>
      <c r="G70" s="85">
        <f>SUM(I70+R70)</f>
        <v>868538.96</v>
      </c>
      <c r="H70" s="85">
        <f t="shared" si="14"/>
        <v>85.0971504265934</v>
      </c>
      <c r="I70" s="85">
        <f>SUM(J70+M70+N70+O70+P70+Q70)</f>
        <v>868538.96</v>
      </c>
      <c r="J70" s="85">
        <f>SUM(K70+L70)</f>
        <v>868068.96</v>
      </c>
      <c r="K70" s="85">
        <v>677282.74</v>
      </c>
      <c r="L70" s="85">
        <v>190786.22</v>
      </c>
      <c r="M70" s="85">
        <v>0</v>
      </c>
      <c r="N70" s="85">
        <v>470</v>
      </c>
      <c r="O70" s="85">
        <v>0</v>
      </c>
      <c r="P70" s="85">
        <v>0</v>
      </c>
      <c r="Q70" s="85">
        <v>0</v>
      </c>
      <c r="R70" s="85">
        <f>SUM(S70)</f>
        <v>0</v>
      </c>
      <c r="S70" s="85">
        <v>0</v>
      </c>
      <c r="T70" s="86">
        <v>0</v>
      </c>
      <c r="U70" s="32">
        <v>0</v>
      </c>
    </row>
    <row r="71" spans="1:21" s="36" customFormat="1" ht="70.5" customHeight="1">
      <c r="A71" s="185"/>
      <c r="B71" s="84" t="s">
        <v>163</v>
      </c>
      <c r="C71" s="158" t="s">
        <v>162</v>
      </c>
      <c r="D71" s="159"/>
      <c r="E71" s="151">
        <v>5000</v>
      </c>
      <c r="F71" s="151"/>
      <c r="G71" s="85">
        <f>SUM(I71+R71)</f>
        <v>3654.72</v>
      </c>
      <c r="H71" s="85">
        <f t="shared" si="14"/>
        <v>73.0944</v>
      </c>
      <c r="I71" s="85">
        <f>SUM(J71+M71+N71+O71+P71+Q71)</f>
        <v>3654.72</v>
      </c>
      <c r="J71" s="85">
        <f>SUM(K71+L71)</f>
        <v>3654.72</v>
      </c>
      <c r="K71" s="85">
        <v>0</v>
      </c>
      <c r="L71" s="85">
        <v>3654.72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f>SUM(S71)</f>
        <v>0</v>
      </c>
      <c r="S71" s="85">
        <v>0</v>
      </c>
      <c r="T71" s="86">
        <v>0</v>
      </c>
      <c r="U71" s="32">
        <v>0</v>
      </c>
    </row>
    <row r="72" spans="1:21" s="36" customFormat="1" ht="22.5" customHeight="1">
      <c r="A72" s="184"/>
      <c r="B72" s="84" t="s">
        <v>91</v>
      </c>
      <c r="C72" s="150" t="s">
        <v>143</v>
      </c>
      <c r="D72" s="150"/>
      <c r="E72" s="151">
        <v>2003846</v>
      </c>
      <c r="F72" s="151"/>
      <c r="G72" s="85">
        <f>SUM(I72+R72)</f>
        <v>566784.24</v>
      </c>
      <c r="H72" s="85">
        <f t="shared" si="14"/>
        <v>28.284820290581216</v>
      </c>
      <c r="I72" s="85">
        <f>SUM(J72+M72+N72+O72+P72+Q72)</f>
        <v>566784.24</v>
      </c>
      <c r="J72" s="85">
        <f>SUM(K72+L72)</f>
        <v>566784.24</v>
      </c>
      <c r="K72" s="85">
        <v>293189.89</v>
      </c>
      <c r="L72" s="85">
        <v>273594.35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6">
        <v>0</v>
      </c>
      <c r="U72" s="32">
        <v>0</v>
      </c>
    </row>
    <row r="73" spans="1:22" s="14" customFormat="1" ht="40.5" customHeight="1">
      <c r="A73" s="160" t="s">
        <v>76</v>
      </c>
      <c r="B73" s="87"/>
      <c r="C73" s="152" t="s">
        <v>161</v>
      </c>
      <c r="D73" s="152"/>
      <c r="E73" s="157">
        <f>SUM(E74:F77)</f>
        <v>3781134</v>
      </c>
      <c r="F73" s="157"/>
      <c r="G73" s="88">
        <f>SUM(G74:G77)</f>
        <v>3449069.39</v>
      </c>
      <c r="H73" s="88">
        <f t="shared" si="14"/>
        <v>91.21785660069175</v>
      </c>
      <c r="I73" s="88">
        <f aca="true" t="shared" si="16" ref="I73:O73">SUM(I74:I77)</f>
        <v>3449069.39</v>
      </c>
      <c r="J73" s="88">
        <f t="shared" si="16"/>
        <v>3040739.47</v>
      </c>
      <c r="K73" s="88">
        <f t="shared" si="16"/>
        <v>2430905.8600000003</v>
      </c>
      <c r="L73" s="88">
        <f t="shared" si="16"/>
        <v>609833.61</v>
      </c>
      <c r="M73" s="88">
        <f t="shared" si="16"/>
        <v>407729.92</v>
      </c>
      <c r="N73" s="88">
        <f t="shared" si="16"/>
        <v>600</v>
      </c>
      <c r="O73" s="88">
        <f t="shared" si="16"/>
        <v>0</v>
      </c>
      <c r="P73" s="88">
        <v>0</v>
      </c>
      <c r="Q73" s="88">
        <f>SUM(Q74:Q77)</f>
        <v>0</v>
      </c>
      <c r="R73" s="88">
        <f>SUM(R74:R77)</f>
        <v>0</v>
      </c>
      <c r="S73" s="88">
        <f>SUM(S74:S77)</f>
        <v>0</v>
      </c>
      <c r="T73" s="88">
        <f>SUM(T74:T77)</f>
        <v>0</v>
      </c>
      <c r="U73" s="89">
        <f>SUM(U74:U77)</f>
        <v>0</v>
      </c>
      <c r="V73" s="15"/>
    </row>
    <row r="74" spans="1:21" s="36" customFormat="1" ht="47.25" customHeight="1">
      <c r="A74" s="185"/>
      <c r="B74" s="84" t="s">
        <v>115</v>
      </c>
      <c r="C74" s="150" t="s">
        <v>160</v>
      </c>
      <c r="D74" s="150"/>
      <c r="E74" s="151">
        <v>952220</v>
      </c>
      <c r="F74" s="151"/>
      <c r="G74" s="85">
        <f>SUM(I74+R74)</f>
        <v>921203.9199999999</v>
      </c>
      <c r="H74" s="85">
        <f t="shared" si="14"/>
        <v>96.7427611266304</v>
      </c>
      <c r="I74" s="85">
        <f>SUM(J74+M74+N74+O74+P74+Q74)</f>
        <v>921203.9199999999</v>
      </c>
      <c r="J74" s="85">
        <f>SUM(K74+L74)</f>
        <v>513474</v>
      </c>
      <c r="K74" s="85">
        <v>280162</v>
      </c>
      <c r="L74" s="85">
        <v>233312</v>
      </c>
      <c r="M74" s="85">
        <v>407729.92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6">
        <v>0</v>
      </c>
      <c r="U74" s="32">
        <v>0</v>
      </c>
    </row>
    <row r="75" spans="1:21" s="36" customFormat="1" ht="37.5" customHeight="1">
      <c r="A75" s="185"/>
      <c r="B75" s="84" t="s">
        <v>75</v>
      </c>
      <c r="C75" s="150" t="s">
        <v>159</v>
      </c>
      <c r="D75" s="150"/>
      <c r="E75" s="151">
        <v>664789</v>
      </c>
      <c r="F75" s="151"/>
      <c r="G75" s="85">
        <f>SUM(I75+R75)</f>
        <v>655111.12</v>
      </c>
      <c r="H75" s="85">
        <f t="shared" si="14"/>
        <v>98.54421778940386</v>
      </c>
      <c r="I75" s="85">
        <f>SUM(J75+M75+N75+O75+P75+Q75)</f>
        <v>655111.12</v>
      </c>
      <c r="J75" s="85">
        <f>SUM(K75+L75)</f>
        <v>655111.12</v>
      </c>
      <c r="K75" s="85">
        <v>480467</v>
      </c>
      <c r="L75" s="85">
        <v>174644.12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f>SUM(S75)</f>
        <v>0</v>
      </c>
      <c r="S75" s="85">
        <v>0</v>
      </c>
      <c r="T75" s="86">
        <v>0</v>
      </c>
      <c r="U75" s="32">
        <v>0</v>
      </c>
    </row>
    <row r="76" spans="1:21" s="36" customFormat="1" ht="25.5" customHeight="1">
      <c r="A76" s="185"/>
      <c r="B76" s="84" t="s">
        <v>112</v>
      </c>
      <c r="C76" s="150" t="s">
        <v>158</v>
      </c>
      <c r="D76" s="150"/>
      <c r="E76" s="151">
        <v>2155125</v>
      </c>
      <c r="F76" s="151"/>
      <c r="G76" s="85">
        <f>SUM(I76+R76)</f>
        <v>1872754.35</v>
      </c>
      <c r="H76" s="85">
        <f t="shared" si="14"/>
        <v>86.89771358969898</v>
      </c>
      <c r="I76" s="85">
        <f>SUM(J76+M76+N76+O76+P76+Q76)</f>
        <v>1872754.35</v>
      </c>
      <c r="J76" s="85">
        <f>SUM(K76+L76)</f>
        <v>1872154.35</v>
      </c>
      <c r="K76" s="85">
        <v>1670276.86</v>
      </c>
      <c r="L76" s="85">
        <v>201877.49</v>
      </c>
      <c r="M76" s="85">
        <v>0</v>
      </c>
      <c r="N76" s="85">
        <v>600</v>
      </c>
      <c r="O76" s="85">
        <v>0</v>
      </c>
      <c r="P76" s="85">
        <v>0</v>
      </c>
      <c r="Q76" s="85">
        <v>0</v>
      </c>
      <c r="R76" s="85">
        <f>SUM(S76)</f>
        <v>0</v>
      </c>
      <c r="S76" s="85">
        <v>0</v>
      </c>
      <c r="T76" s="86">
        <v>0</v>
      </c>
      <c r="U76" s="32">
        <v>0</v>
      </c>
    </row>
    <row r="77" spans="1:21" s="36" customFormat="1" ht="19.5" customHeight="1">
      <c r="A77" s="184"/>
      <c r="B77" s="84" t="s">
        <v>157</v>
      </c>
      <c r="C77" s="150" t="s">
        <v>143</v>
      </c>
      <c r="D77" s="150"/>
      <c r="E77" s="151">
        <v>9000</v>
      </c>
      <c r="F77" s="151"/>
      <c r="G77" s="85">
        <f>SUM(I77+R77)</f>
        <v>0</v>
      </c>
      <c r="H77" s="85">
        <f t="shared" si="14"/>
        <v>0</v>
      </c>
      <c r="I77" s="85">
        <f>SUM(J77+M77+N77+O77+P77+Q77)</f>
        <v>0</v>
      </c>
      <c r="J77" s="85">
        <f>SUM(K77+L77)</f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f>SUM(S77)</f>
        <v>0</v>
      </c>
      <c r="S77" s="85">
        <v>0</v>
      </c>
      <c r="T77" s="86">
        <v>0</v>
      </c>
      <c r="U77" s="32">
        <v>0</v>
      </c>
    </row>
    <row r="78" spans="1:22" s="14" customFormat="1" ht="27.75" customHeight="1">
      <c r="A78" s="160" t="s">
        <v>105</v>
      </c>
      <c r="B78" s="87"/>
      <c r="C78" s="152" t="s">
        <v>156</v>
      </c>
      <c r="D78" s="152"/>
      <c r="E78" s="157">
        <f>SUM(E79:F84)</f>
        <v>9535586</v>
      </c>
      <c r="F78" s="157"/>
      <c r="G78" s="88">
        <f>SUM(G79:G84)</f>
        <v>9098371.99</v>
      </c>
      <c r="H78" s="88">
        <f t="shared" si="14"/>
        <v>95.41492248090468</v>
      </c>
      <c r="I78" s="88">
        <f aca="true" t="shared" si="17" ref="I78:O78">SUM(I79:I84)</f>
        <v>8951789.35</v>
      </c>
      <c r="J78" s="88">
        <f t="shared" si="17"/>
        <v>8748339.270000001</v>
      </c>
      <c r="K78" s="88">
        <f t="shared" si="17"/>
        <v>7275007.9</v>
      </c>
      <c r="L78" s="88">
        <f t="shared" si="17"/>
        <v>1473331.37</v>
      </c>
      <c r="M78" s="88">
        <f t="shared" si="17"/>
        <v>0</v>
      </c>
      <c r="N78" s="88">
        <f t="shared" si="17"/>
        <v>203450.08000000002</v>
      </c>
      <c r="O78" s="88">
        <f t="shared" si="17"/>
        <v>0</v>
      </c>
      <c r="P78" s="88">
        <v>0</v>
      </c>
      <c r="Q78" s="88">
        <v>0</v>
      </c>
      <c r="R78" s="88">
        <f>SUM(R79:R84)</f>
        <v>146582.64</v>
      </c>
      <c r="S78" s="88">
        <f>SUM(S79:S84)</f>
        <v>146582.64</v>
      </c>
      <c r="T78" s="88">
        <f>SUM(T79:T84)</f>
        <v>0</v>
      </c>
      <c r="U78" s="89">
        <f>SUM(U79:U84)</f>
        <v>0</v>
      </c>
      <c r="V78" s="15"/>
    </row>
    <row r="79" spans="1:21" s="36" customFormat="1" ht="36" customHeight="1">
      <c r="A79" s="185"/>
      <c r="B79" s="84" t="s">
        <v>110</v>
      </c>
      <c r="C79" s="150" t="s">
        <v>155</v>
      </c>
      <c r="D79" s="150"/>
      <c r="E79" s="151">
        <v>6125057</v>
      </c>
      <c r="F79" s="151"/>
      <c r="G79" s="85">
        <f aca="true" t="shared" si="18" ref="G79:G84">SUM(I79+R79)</f>
        <v>5760479.890000001</v>
      </c>
      <c r="H79" s="85">
        <f t="shared" si="14"/>
        <v>94.04777604518621</v>
      </c>
      <c r="I79" s="85">
        <f aca="true" t="shared" si="19" ref="I79:I84">SUM(J79+M79+N79+O79+P79+Q79)</f>
        <v>5665479.890000001</v>
      </c>
      <c r="J79" s="85">
        <f aca="true" t="shared" si="20" ref="J79:J84">SUM(K79+L79)</f>
        <v>5530499.0200000005</v>
      </c>
      <c r="K79" s="85">
        <v>4468423.57</v>
      </c>
      <c r="L79" s="85">
        <v>1062075.45</v>
      </c>
      <c r="M79" s="85">
        <v>0</v>
      </c>
      <c r="N79" s="85">
        <v>134980.87</v>
      </c>
      <c r="O79" s="85">
        <v>0</v>
      </c>
      <c r="P79" s="85">
        <v>0</v>
      </c>
      <c r="Q79" s="85">
        <v>0</v>
      </c>
      <c r="R79" s="85">
        <v>95000</v>
      </c>
      <c r="S79" s="85">
        <v>95000</v>
      </c>
      <c r="T79" s="86">
        <v>0</v>
      </c>
      <c r="U79" s="32">
        <v>0</v>
      </c>
    </row>
    <row r="80" spans="1:21" s="36" customFormat="1" ht="53.25" customHeight="1">
      <c r="A80" s="185"/>
      <c r="B80" s="84" t="s">
        <v>104</v>
      </c>
      <c r="C80" s="150" t="s">
        <v>154</v>
      </c>
      <c r="D80" s="150"/>
      <c r="E80" s="151">
        <v>1248233</v>
      </c>
      <c r="F80" s="151"/>
      <c r="G80" s="85">
        <f t="shared" si="18"/>
        <v>1225536.99</v>
      </c>
      <c r="H80" s="85">
        <f t="shared" si="14"/>
        <v>98.18174892027369</v>
      </c>
      <c r="I80" s="85">
        <f t="shared" si="19"/>
        <v>1173954.35</v>
      </c>
      <c r="J80" s="85">
        <f t="shared" si="20"/>
        <v>1151463.52</v>
      </c>
      <c r="K80" s="85">
        <v>1005636.64</v>
      </c>
      <c r="L80" s="85">
        <v>145826.88</v>
      </c>
      <c r="M80" s="85">
        <v>0</v>
      </c>
      <c r="N80" s="85">
        <v>22490.83</v>
      </c>
      <c r="O80" s="85">
        <v>0</v>
      </c>
      <c r="P80" s="85">
        <v>0</v>
      </c>
      <c r="Q80" s="85">
        <v>0</v>
      </c>
      <c r="R80" s="85">
        <f>SUM(S80)</f>
        <v>51582.64</v>
      </c>
      <c r="S80" s="85">
        <v>51582.64</v>
      </c>
      <c r="T80" s="86">
        <v>0</v>
      </c>
      <c r="U80" s="32">
        <v>0</v>
      </c>
    </row>
    <row r="81" spans="1:21" s="36" customFormat="1" ht="24" customHeight="1">
      <c r="A81" s="185"/>
      <c r="B81" s="84" t="s">
        <v>153</v>
      </c>
      <c r="C81" s="150" t="s">
        <v>152</v>
      </c>
      <c r="D81" s="150"/>
      <c r="E81" s="151">
        <v>2140141</v>
      </c>
      <c r="F81" s="151"/>
      <c r="G81" s="85">
        <f t="shared" si="18"/>
        <v>2097394.21</v>
      </c>
      <c r="H81" s="85">
        <f t="shared" si="14"/>
        <v>98.00261805180126</v>
      </c>
      <c r="I81" s="85">
        <f t="shared" si="19"/>
        <v>2097394.21</v>
      </c>
      <c r="J81" s="85">
        <f t="shared" si="20"/>
        <v>2057415.83</v>
      </c>
      <c r="K81" s="85">
        <v>1800947.69</v>
      </c>
      <c r="L81" s="85">
        <v>256468.14</v>
      </c>
      <c r="M81" s="85">
        <v>0</v>
      </c>
      <c r="N81" s="85">
        <v>39978.38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6">
        <v>0</v>
      </c>
      <c r="U81" s="32">
        <v>0</v>
      </c>
    </row>
    <row r="82" spans="1:21" s="36" customFormat="1" ht="34.5" customHeight="1">
      <c r="A82" s="185"/>
      <c r="B82" s="84" t="s">
        <v>151</v>
      </c>
      <c r="C82" s="150" t="s">
        <v>286</v>
      </c>
      <c r="D82" s="150"/>
      <c r="E82" s="151">
        <v>1500</v>
      </c>
      <c r="F82" s="151"/>
      <c r="G82" s="85">
        <f t="shared" si="18"/>
        <v>1500</v>
      </c>
      <c r="H82" s="85">
        <f t="shared" si="14"/>
        <v>100</v>
      </c>
      <c r="I82" s="85">
        <f t="shared" si="19"/>
        <v>1500</v>
      </c>
      <c r="J82" s="85">
        <f t="shared" si="20"/>
        <v>0</v>
      </c>
      <c r="K82" s="85">
        <v>0</v>
      </c>
      <c r="L82" s="85">
        <v>0</v>
      </c>
      <c r="M82" s="85">
        <v>0</v>
      </c>
      <c r="N82" s="85">
        <v>1500</v>
      </c>
      <c r="O82" s="85">
        <v>0</v>
      </c>
      <c r="P82" s="85">
        <v>0</v>
      </c>
      <c r="Q82" s="85">
        <v>0</v>
      </c>
      <c r="R82" s="85">
        <f>SUM(S82)</f>
        <v>0</v>
      </c>
      <c r="S82" s="85">
        <v>0</v>
      </c>
      <c r="T82" s="86">
        <v>0</v>
      </c>
      <c r="U82" s="32">
        <v>0</v>
      </c>
    </row>
    <row r="83" spans="1:21" s="36" customFormat="1" ht="34.5" customHeight="1">
      <c r="A83" s="185"/>
      <c r="B83" s="84" t="s">
        <v>285</v>
      </c>
      <c r="C83" s="150" t="s">
        <v>287</v>
      </c>
      <c r="D83" s="150"/>
      <c r="E83" s="151">
        <v>9000</v>
      </c>
      <c r="F83" s="151"/>
      <c r="G83" s="85">
        <f t="shared" si="18"/>
        <v>4500</v>
      </c>
      <c r="H83" s="85">
        <f t="shared" si="14"/>
        <v>50</v>
      </c>
      <c r="I83" s="85">
        <f t="shared" si="19"/>
        <v>4500</v>
      </c>
      <c r="J83" s="85">
        <f t="shared" si="20"/>
        <v>0</v>
      </c>
      <c r="K83" s="85">
        <v>0</v>
      </c>
      <c r="L83" s="85">
        <v>0</v>
      </c>
      <c r="M83" s="85">
        <v>0</v>
      </c>
      <c r="N83" s="85">
        <v>4500</v>
      </c>
      <c r="O83" s="85">
        <v>0</v>
      </c>
      <c r="P83" s="85">
        <v>0</v>
      </c>
      <c r="Q83" s="85">
        <v>0</v>
      </c>
      <c r="R83" s="85">
        <f>SUM(S83)</f>
        <v>0</v>
      </c>
      <c r="S83" s="85">
        <v>0</v>
      </c>
      <c r="T83" s="86">
        <v>0</v>
      </c>
      <c r="U83" s="32">
        <v>0</v>
      </c>
    </row>
    <row r="84" spans="1:22" ht="24.75" customHeight="1">
      <c r="A84" s="184"/>
      <c r="B84" s="84" t="s">
        <v>150</v>
      </c>
      <c r="C84" s="150" t="s">
        <v>149</v>
      </c>
      <c r="D84" s="150"/>
      <c r="E84" s="151">
        <v>11655</v>
      </c>
      <c r="F84" s="151"/>
      <c r="G84" s="85">
        <f t="shared" si="18"/>
        <v>8960.9</v>
      </c>
      <c r="H84" s="85">
        <f t="shared" si="14"/>
        <v>76.88459888459889</v>
      </c>
      <c r="I84" s="85">
        <f t="shared" si="19"/>
        <v>8960.9</v>
      </c>
      <c r="J84" s="85">
        <f t="shared" si="20"/>
        <v>8960.9</v>
      </c>
      <c r="K84" s="85">
        <v>0</v>
      </c>
      <c r="L84" s="85">
        <v>8960.9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f>SUM(S84)</f>
        <v>0</v>
      </c>
      <c r="S84" s="85">
        <v>0</v>
      </c>
      <c r="T84" s="86">
        <v>0</v>
      </c>
      <c r="U84" s="32">
        <v>0</v>
      </c>
      <c r="V84" s="13"/>
    </row>
    <row r="85" spans="1:21" s="36" customFormat="1" ht="20.25" customHeight="1">
      <c r="A85" s="160" t="s">
        <v>280</v>
      </c>
      <c r="B85" s="87"/>
      <c r="C85" s="152" t="s">
        <v>288</v>
      </c>
      <c r="D85" s="152"/>
      <c r="E85" s="157">
        <f>SUM(E86:F88)</f>
        <v>7170980</v>
      </c>
      <c r="F85" s="157"/>
      <c r="G85" s="88">
        <f>SUM(G86:G88)</f>
        <v>6692694.39</v>
      </c>
      <c r="H85" s="88">
        <f t="shared" si="14"/>
        <v>93.33026155420876</v>
      </c>
      <c r="I85" s="88">
        <f aca="true" t="shared" si="21" ref="I85:O85">SUM(I86:I88)</f>
        <v>6567972.39</v>
      </c>
      <c r="J85" s="88">
        <f t="shared" si="21"/>
        <v>5171942.08</v>
      </c>
      <c r="K85" s="88">
        <f t="shared" si="21"/>
        <v>3632902.67</v>
      </c>
      <c r="L85" s="88">
        <f t="shared" si="21"/>
        <v>1539039.4100000001</v>
      </c>
      <c r="M85" s="88">
        <f t="shared" si="21"/>
        <v>112841.22</v>
      </c>
      <c r="N85" s="88">
        <f t="shared" si="21"/>
        <v>1283189.09</v>
      </c>
      <c r="O85" s="88">
        <f t="shared" si="21"/>
        <v>0</v>
      </c>
      <c r="P85" s="88">
        <v>0</v>
      </c>
      <c r="Q85" s="88">
        <f>SUM(Q86:Q88)</f>
        <v>0</v>
      </c>
      <c r="R85" s="88">
        <f>SUM(R86:R88)</f>
        <v>124722</v>
      </c>
      <c r="S85" s="88">
        <f>SUM(S86:S88)</f>
        <v>124722</v>
      </c>
      <c r="T85" s="88">
        <f>SUM(T86:T88)</f>
        <v>0</v>
      </c>
      <c r="U85" s="89">
        <f>SUM(U86:U88)</f>
        <v>0</v>
      </c>
    </row>
    <row r="86" spans="1:21" s="36" customFormat="1" ht="21.75" customHeight="1">
      <c r="A86" s="161"/>
      <c r="B86" s="84" t="s">
        <v>302</v>
      </c>
      <c r="C86" s="150" t="s">
        <v>303</v>
      </c>
      <c r="D86" s="150"/>
      <c r="E86" s="151">
        <v>1826</v>
      </c>
      <c r="F86" s="151"/>
      <c r="G86" s="85">
        <f>SUM(I86+R86)</f>
        <v>1825.1</v>
      </c>
      <c r="H86" s="85">
        <f t="shared" si="14"/>
        <v>99.95071193866374</v>
      </c>
      <c r="I86" s="85">
        <f>SUM(J86+M86+N86+O86+P86+Q86)</f>
        <v>1825.1</v>
      </c>
      <c r="J86" s="85">
        <f>SUM(K86+L86)</f>
        <v>1825.1</v>
      </c>
      <c r="K86" s="85">
        <v>0</v>
      </c>
      <c r="L86" s="85">
        <v>1825.1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f>SUM(S86)</f>
        <v>0</v>
      </c>
      <c r="S86" s="85">
        <v>0</v>
      </c>
      <c r="T86" s="86">
        <v>0</v>
      </c>
      <c r="U86" s="32">
        <v>0</v>
      </c>
    </row>
    <row r="87" spans="1:21" s="36" customFormat="1" ht="21.75" customHeight="1">
      <c r="A87" s="161"/>
      <c r="B87" s="84" t="s">
        <v>281</v>
      </c>
      <c r="C87" s="150" t="s">
        <v>166</v>
      </c>
      <c r="D87" s="150"/>
      <c r="E87" s="151">
        <v>1180110</v>
      </c>
      <c r="F87" s="151"/>
      <c r="G87" s="85">
        <f>SUM(I87+R87)</f>
        <v>978689.66</v>
      </c>
      <c r="H87" s="85">
        <f t="shared" si="14"/>
        <v>82.93207073916838</v>
      </c>
      <c r="I87" s="85">
        <f>SUM(J87+M87+N87+O87+P87+Q87)</f>
        <v>978689.66</v>
      </c>
      <c r="J87" s="85">
        <f>SUM(K87+L87)</f>
        <v>38026.44</v>
      </c>
      <c r="K87" s="85">
        <v>38026.44</v>
      </c>
      <c r="L87" s="85">
        <v>0</v>
      </c>
      <c r="M87" s="85">
        <v>112841.22</v>
      </c>
      <c r="N87" s="85">
        <v>827822</v>
      </c>
      <c r="O87" s="85">
        <v>0</v>
      </c>
      <c r="P87" s="85">
        <v>0</v>
      </c>
      <c r="Q87" s="85">
        <v>0</v>
      </c>
      <c r="R87" s="85">
        <f>SUM(S87)</f>
        <v>0</v>
      </c>
      <c r="S87" s="85">
        <v>0</v>
      </c>
      <c r="T87" s="86">
        <v>0</v>
      </c>
      <c r="U87" s="32">
        <v>0</v>
      </c>
    </row>
    <row r="88" spans="1:21" s="36" customFormat="1" ht="36" customHeight="1">
      <c r="A88" s="161"/>
      <c r="B88" s="84" t="s">
        <v>282</v>
      </c>
      <c r="C88" s="158" t="s">
        <v>289</v>
      </c>
      <c r="D88" s="159"/>
      <c r="E88" s="151">
        <v>5989044</v>
      </c>
      <c r="F88" s="151"/>
      <c r="G88" s="85">
        <f>SUM(I88+R88)</f>
        <v>5712179.63</v>
      </c>
      <c r="H88" s="85">
        <f t="shared" si="14"/>
        <v>95.37715251382357</v>
      </c>
      <c r="I88" s="85">
        <f>SUM(J88+M88+N88+O88+P88+Q88)</f>
        <v>5587457.63</v>
      </c>
      <c r="J88" s="85">
        <f>SUM(K88+L88)</f>
        <v>5132090.54</v>
      </c>
      <c r="K88" s="85">
        <v>3594876.23</v>
      </c>
      <c r="L88" s="85">
        <v>1537214.31</v>
      </c>
      <c r="M88" s="85">
        <v>0</v>
      </c>
      <c r="N88" s="85">
        <v>455367.09</v>
      </c>
      <c r="O88" s="85">
        <v>0</v>
      </c>
      <c r="P88" s="85">
        <v>0</v>
      </c>
      <c r="Q88" s="85">
        <v>0</v>
      </c>
      <c r="R88" s="85">
        <v>124722</v>
      </c>
      <c r="S88" s="85">
        <v>124722</v>
      </c>
      <c r="T88" s="86">
        <v>0</v>
      </c>
      <c r="U88" s="32">
        <v>0</v>
      </c>
    </row>
    <row r="89" spans="1:22" s="14" customFormat="1" ht="37.5" customHeight="1">
      <c r="A89" s="160" t="s">
        <v>90</v>
      </c>
      <c r="B89" s="87"/>
      <c r="C89" s="152" t="s">
        <v>148</v>
      </c>
      <c r="D89" s="152"/>
      <c r="E89" s="157">
        <f>SUM(E90:E91)</f>
        <v>608821</v>
      </c>
      <c r="F89" s="157"/>
      <c r="G89" s="88">
        <f>SUM(G90:G91)</f>
        <v>126920.41</v>
      </c>
      <c r="H89" s="88">
        <f t="shared" si="14"/>
        <v>20.846917238400124</v>
      </c>
      <c r="I89" s="88">
        <f>SUM(I90:I91)</f>
        <v>69320.41</v>
      </c>
      <c r="J89" s="88">
        <f>SUM(J90:J91)</f>
        <v>69320.41</v>
      </c>
      <c r="K89" s="88">
        <f>SUM(K90:K91)</f>
        <v>0</v>
      </c>
      <c r="L89" s="88">
        <f>SUM(L90:L91)</f>
        <v>69320.41</v>
      </c>
      <c r="M89" s="88">
        <f>SUM(M90:M91)</f>
        <v>0</v>
      </c>
      <c r="N89" s="88">
        <f aca="true" t="shared" si="22" ref="N89:U89">SUM(N90:N91)</f>
        <v>0</v>
      </c>
      <c r="O89" s="88">
        <f t="shared" si="22"/>
        <v>0</v>
      </c>
      <c r="P89" s="88">
        <f t="shared" si="22"/>
        <v>0</v>
      </c>
      <c r="Q89" s="88">
        <f t="shared" si="22"/>
        <v>0</v>
      </c>
      <c r="R89" s="88">
        <f t="shared" si="22"/>
        <v>57600</v>
      </c>
      <c r="S89" s="88">
        <f t="shared" si="22"/>
        <v>57600</v>
      </c>
      <c r="T89" s="88">
        <f t="shared" si="22"/>
        <v>57600</v>
      </c>
      <c r="U89" s="88">
        <f t="shared" si="22"/>
        <v>0</v>
      </c>
      <c r="V89" s="15"/>
    </row>
    <row r="90" spans="1:22" s="14" customFormat="1" ht="56.25" customHeight="1">
      <c r="A90" s="161"/>
      <c r="B90" s="84" t="s">
        <v>102</v>
      </c>
      <c r="C90" s="150" t="s">
        <v>147</v>
      </c>
      <c r="D90" s="150"/>
      <c r="E90" s="151">
        <v>518671</v>
      </c>
      <c r="F90" s="151"/>
      <c r="G90" s="85">
        <f>SUM(I90+R90)</f>
        <v>126920.41</v>
      </c>
      <c r="H90" s="85">
        <f>SUM(G90/E90)*100</f>
        <v>24.470311623360473</v>
      </c>
      <c r="I90" s="85">
        <f>SUM(J90+M90+N90+O90+P90+Q90)</f>
        <v>69320.41</v>
      </c>
      <c r="J90" s="85">
        <f>SUM(K90+L90)</f>
        <v>69320.41</v>
      </c>
      <c r="K90" s="85">
        <v>0</v>
      </c>
      <c r="L90" s="85">
        <v>69320.41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57600</v>
      </c>
      <c r="S90" s="85">
        <v>57600</v>
      </c>
      <c r="T90" s="86">
        <v>57600</v>
      </c>
      <c r="U90" s="32">
        <v>0</v>
      </c>
      <c r="V90" s="15"/>
    </row>
    <row r="91" spans="1:22" ht="32.25" customHeight="1">
      <c r="A91" s="184"/>
      <c r="B91" s="84" t="s">
        <v>326</v>
      </c>
      <c r="C91" s="150" t="s">
        <v>143</v>
      </c>
      <c r="D91" s="150"/>
      <c r="E91" s="151">
        <v>90150</v>
      </c>
      <c r="F91" s="151"/>
      <c r="G91" s="85">
        <f>SUM(I91+R91)</f>
        <v>0</v>
      </c>
      <c r="H91" s="85">
        <f t="shared" si="14"/>
        <v>0</v>
      </c>
      <c r="I91" s="85">
        <f>SUM(J91+M91+N91+O91+P91+Q91)</f>
        <v>0</v>
      </c>
      <c r="J91" s="85">
        <f>SUM(K91+L91)</f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6">
        <v>0</v>
      </c>
      <c r="U91" s="32">
        <v>0</v>
      </c>
      <c r="V91" s="13"/>
    </row>
    <row r="92" spans="1:21" s="37" customFormat="1" ht="38.25" customHeight="1">
      <c r="A92" s="160" t="s">
        <v>89</v>
      </c>
      <c r="B92" s="87"/>
      <c r="C92" s="152" t="s">
        <v>146</v>
      </c>
      <c r="D92" s="152"/>
      <c r="E92" s="157">
        <f>SUM(E93:F95)</f>
        <v>843760</v>
      </c>
      <c r="F92" s="157"/>
      <c r="G92" s="88">
        <f>SUM(G93:G95)</f>
        <v>631258.34</v>
      </c>
      <c r="H92" s="88">
        <f t="shared" si="14"/>
        <v>74.81491656395183</v>
      </c>
      <c r="I92" s="88">
        <f aca="true" t="shared" si="23" ref="I92:O92">SUM(I93:I95)</f>
        <v>383503.59</v>
      </c>
      <c r="J92" s="88">
        <f t="shared" si="23"/>
        <v>13503.59</v>
      </c>
      <c r="K92" s="88">
        <f t="shared" si="23"/>
        <v>0</v>
      </c>
      <c r="L92" s="88">
        <f t="shared" si="23"/>
        <v>13503.59</v>
      </c>
      <c r="M92" s="88">
        <f t="shared" si="23"/>
        <v>370000</v>
      </c>
      <c r="N92" s="88">
        <f t="shared" si="23"/>
        <v>0</v>
      </c>
      <c r="O92" s="88">
        <f t="shared" si="23"/>
        <v>0</v>
      </c>
      <c r="P92" s="88">
        <v>0</v>
      </c>
      <c r="Q92" s="88">
        <v>0</v>
      </c>
      <c r="R92" s="88">
        <f>SUM(R93:R95)</f>
        <v>247754.75</v>
      </c>
      <c r="S92" s="88">
        <f>SUM(S93:S95)</f>
        <v>247754.75</v>
      </c>
      <c r="T92" s="88">
        <f>SUM(T93:T95)</f>
        <v>0</v>
      </c>
      <c r="U92" s="89">
        <f>SUM(U95:U95)</f>
        <v>0</v>
      </c>
    </row>
    <row r="93" spans="1:21" s="37" customFormat="1" ht="28.5" customHeight="1">
      <c r="A93" s="161"/>
      <c r="B93" s="84" t="s">
        <v>316</v>
      </c>
      <c r="C93" s="150" t="s">
        <v>317</v>
      </c>
      <c r="D93" s="150"/>
      <c r="E93" s="151">
        <v>350000</v>
      </c>
      <c r="F93" s="151"/>
      <c r="G93" s="85">
        <f>SUM(I93+R93)</f>
        <v>350000</v>
      </c>
      <c r="H93" s="85">
        <f t="shared" si="14"/>
        <v>100</v>
      </c>
      <c r="I93" s="85">
        <f>SUM(J93+M93+N93+O93+P93+Q93)</f>
        <v>350000</v>
      </c>
      <c r="J93" s="85">
        <f>SUM(K93+L93)</f>
        <v>0</v>
      </c>
      <c r="K93" s="85">
        <v>0</v>
      </c>
      <c r="L93" s="85">
        <v>0</v>
      </c>
      <c r="M93" s="85">
        <v>350000</v>
      </c>
      <c r="N93" s="85">
        <v>0</v>
      </c>
      <c r="O93" s="85">
        <v>0</v>
      </c>
      <c r="P93" s="85">
        <v>0</v>
      </c>
      <c r="Q93" s="85">
        <v>0</v>
      </c>
      <c r="R93" s="85">
        <f>SUM(S93)</f>
        <v>0</v>
      </c>
      <c r="S93" s="85">
        <v>0</v>
      </c>
      <c r="T93" s="86">
        <v>0</v>
      </c>
      <c r="U93" s="32">
        <v>0</v>
      </c>
    </row>
    <row r="94" spans="1:21" s="37" customFormat="1" ht="28.5" customHeight="1">
      <c r="A94" s="161"/>
      <c r="B94" s="84" t="s">
        <v>145</v>
      </c>
      <c r="C94" s="150" t="s">
        <v>144</v>
      </c>
      <c r="D94" s="150"/>
      <c r="E94" s="151">
        <v>20000</v>
      </c>
      <c r="F94" s="151"/>
      <c r="G94" s="85">
        <f>SUM(I94+R94)</f>
        <v>20000</v>
      </c>
      <c r="H94" s="85">
        <f t="shared" si="14"/>
        <v>100</v>
      </c>
      <c r="I94" s="85">
        <f>SUM(J94+M94+N94+O94+P94+Q94)</f>
        <v>20000</v>
      </c>
      <c r="J94" s="85">
        <f>SUM(K94+L94)</f>
        <v>0</v>
      </c>
      <c r="K94" s="85">
        <v>0</v>
      </c>
      <c r="L94" s="85">
        <v>0</v>
      </c>
      <c r="M94" s="85">
        <v>20000</v>
      </c>
      <c r="N94" s="85">
        <v>0</v>
      </c>
      <c r="O94" s="85">
        <v>0</v>
      </c>
      <c r="P94" s="85">
        <v>0</v>
      </c>
      <c r="Q94" s="85">
        <v>0</v>
      </c>
      <c r="R94" s="85">
        <f>SUM(S94)</f>
        <v>0</v>
      </c>
      <c r="S94" s="85">
        <v>0</v>
      </c>
      <c r="T94" s="86">
        <v>0</v>
      </c>
      <c r="U94" s="32">
        <v>0</v>
      </c>
    </row>
    <row r="95" spans="1:21" s="36" customFormat="1" ht="17.25" customHeight="1">
      <c r="A95" s="184"/>
      <c r="B95" s="84" t="s">
        <v>88</v>
      </c>
      <c r="C95" s="150" t="s">
        <v>143</v>
      </c>
      <c r="D95" s="150"/>
      <c r="E95" s="151">
        <v>473760</v>
      </c>
      <c r="F95" s="151"/>
      <c r="G95" s="85">
        <f>SUM(I95+R95)</f>
        <v>261258.34</v>
      </c>
      <c r="H95" s="85">
        <f t="shared" si="14"/>
        <v>55.145715130023646</v>
      </c>
      <c r="I95" s="85">
        <f>SUM(J95+M95+N95+O95+P95+Q95)</f>
        <v>13503.59</v>
      </c>
      <c r="J95" s="85">
        <f>SUM(K95+L95)</f>
        <v>13503.59</v>
      </c>
      <c r="K95" s="85">
        <v>0</v>
      </c>
      <c r="L95" s="85">
        <v>13503.59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247754.75</v>
      </c>
      <c r="S95" s="85">
        <v>247754.75</v>
      </c>
      <c r="T95" s="86">
        <v>0</v>
      </c>
      <c r="U95" s="32">
        <v>0</v>
      </c>
    </row>
    <row r="96" spans="1:21" s="37" customFormat="1" ht="20.25" customHeight="1">
      <c r="A96" s="160" t="s">
        <v>142</v>
      </c>
      <c r="B96" s="87"/>
      <c r="C96" s="152" t="s">
        <v>141</v>
      </c>
      <c r="D96" s="152"/>
      <c r="E96" s="157">
        <f>SUM(E97:E98)</f>
        <v>89000</v>
      </c>
      <c r="F96" s="157"/>
      <c r="G96" s="88">
        <f>SUM(G97:G98)</f>
        <v>42542.43</v>
      </c>
      <c r="H96" s="88">
        <f t="shared" si="14"/>
        <v>47.80048314606742</v>
      </c>
      <c r="I96" s="88">
        <f>SUM(I97:I98)</f>
        <v>42542.43</v>
      </c>
      <c r="J96" s="88">
        <f>SUM(J97:J98)</f>
        <v>42542.43</v>
      </c>
      <c r="K96" s="88">
        <f>SUM(K97:K98)</f>
        <v>0</v>
      </c>
      <c r="L96" s="88">
        <f>SUM(L97:L98)</f>
        <v>42542.43</v>
      </c>
      <c r="M96" s="88">
        <f>SUM(M98)</f>
        <v>0</v>
      </c>
      <c r="N96" s="88">
        <f>SUM(N98)</f>
        <v>0</v>
      </c>
      <c r="O96" s="88">
        <f>SUM(O98)</f>
        <v>0</v>
      </c>
      <c r="P96" s="88">
        <v>0</v>
      </c>
      <c r="Q96" s="88">
        <v>0</v>
      </c>
      <c r="R96" s="88">
        <f>SUM(R97:R98)</f>
        <v>0</v>
      </c>
      <c r="S96" s="88">
        <f>SUM(S97:S98)</f>
        <v>0</v>
      </c>
      <c r="T96" s="88">
        <f>SUM(T98)</f>
        <v>0</v>
      </c>
      <c r="U96" s="89">
        <f>SUM(U98)</f>
        <v>0</v>
      </c>
    </row>
    <row r="97" spans="1:21" s="37" customFormat="1" ht="20.25" customHeight="1">
      <c r="A97" s="161"/>
      <c r="B97" s="84" t="s">
        <v>140</v>
      </c>
      <c r="C97" s="150" t="s">
        <v>139</v>
      </c>
      <c r="D97" s="150"/>
      <c r="E97" s="151">
        <v>85000</v>
      </c>
      <c r="F97" s="151"/>
      <c r="G97" s="85">
        <f>SUM(I97+R97)</f>
        <v>41992.43</v>
      </c>
      <c r="H97" s="85">
        <f t="shared" si="14"/>
        <v>49.402858823529414</v>
      </c>
      <c r="I97" s="85">
        <f>SUM(J97+M97+N97+O97+P97+Q97)</f>
        <v>41992.43</v>
      </c>
      <c r="J97" s="85">
        <f>SUM(K97+L97)</f>
        <v>41992.43</v>
      </c>
      <c r="K97" s="85">
        <v>0</v>
      </c>
      <c r="L97" s="85">
        <v>41992.43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f>SUM(S97)</f>
        <v>0</v>
      </c>
      <c r="S97" s="85">
        <v>0</v>
      </c>
      <c r="T97" s="86">
        <v>0</v>
      </c>
      <c r="U97" s="32">
        <v>0</v>
      </c>
    </row>
    <row r="98" spans="1:21" s="36" customFormat="1" ht="22.5" customHeight="1">
      <c r="A98" s="184"/>
      <c r="B98" s="84" t="s">
        <v>304</v>
      </c>
      <c r="C98" s="150" t="s">
        <v>143</v>
      </c>
      <c r="D98" s="150"/>
      <c r="E98" s="151">
        <v>4000</v>
      </c>
      <c r="F98" s="151"/>
      <c r="G98" s="85">
        <f>SUM(I98+R98)</f>
        <v>550</v>
      </c>
      <c r="H98" s="85">
        <f t="shared" si="14"/>
        <v>13.750000000000002</v>
      </c>
      <c r="I98" s="85">
        <f>SUM(J98+M98+N98+O98+P98+Q98)</f>
        <v>550</v>
      </c>
      <c r="J98" s="85">
        <f>SUM(K98+L98)</f>
        <v>550</v>
      </c>
      <c r="K98" s="85">
        <v>0</v>
      </c>
      <c r="L98" s="85">
        <v>550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6">
        <v>0</v>
      </c>
      <c r="U98" s="32">
        <v>0</v>
      </c>
    </row>
    <row r="99" spans="1:22" ht="27.75" customHeight="1" thickBot="1">
      <c r="A99" s="164" t="s">
        <v>138</v>
      </c>
      <c r="B99" s="165"/>
      <c r="C99" s="165"/>
      <c r="D99" s="165"/>
      <c r="E99" s="166">
        <f>SUM(E12+E14+E17+E22+E24+E28+E30+E36+E42+E44+E46+E48+E62+E67+E73+E78+E85+E89+E92+E96)</f>
        <v>125711047.4</v>
      </c>
      <c r="F99" s="167"/>
      <c r="G99" s="96">
        <f>SUM(G12+G14+G17+G22+G24+G28+G30+G36+G42+G44+G46+G48+G62+G67+G73+G78+G85+G89+G92+G96)</f>
        <v>109121337.28</v>
      </c>
      <c r="H99" s="96">
        <f>SUM(G99/E99)*100</f>
        <v>86.80329973927175</v>
      </c>
      <c r="I99" s="96">
        <f aca="true" t="shared" si="24" ref="I99:N99">SUM(I12+I14+I17+I22+I24+I28+I30+I36+I42+I44+I46+I48+I62+I67+I73+I78+I85+I89+I92+I96)</f>
        <v>99145745.71</v>
      </c>
      <c r="J99" s="96">
        <f t="shared" si="24"/>
        <v>90034835.19999999</v>
      </c>
      <c r="K99" s="96">
        <f t="shared" si="24"/>
        <v>63363293.37</v>
      </c>
      <c r="L99" s="96">
        <f t="shared" si="24"/>
        <v>26671541.83</v>
      </c>
      <c r="M99" s="96">
        <f t="shared" si="24"/>
        <v>3281627.1300000004</v>
      </c>
      <c r="N99" s="96">
        <f t="shared" si="24"/>
        <v>2824944.63</v>
      </c>
      <c r="O99" s="96">
        <f>SUM(O12+O14+O17+O22+O24+O28+O30+O36+O42+O44+O46+O48+O62+O67+O73+O78+O85+O89+O92+O96)</f>
        <v>3004338.75</v>
      </c>
      <c r="P99" s="96">
        <f aca="true" t="shared" si="25" ref="P99:U99">SUM(P12+P14+P17+P22+P24+P28+P30+P36+P42+P44+P46+P48+P62+P67+P73+P78+P85+P89+P92+P96)</f>
        <v>0</v>
      </c>
      <c r="Q99" s="96">
        <f t="shared" si="25"/>
        <v>0</v>
      </c>
      <c r="R99" s="96">
        <f t="shared" si="25"/>
        <v>9975591.57</v>
      </c>
      <c r="S99" s="96">
        <f t="shared" si="25"/>
        <v>8475591.57</v>
      </c>
      <c r="T99" s="96">
        <f t="shared" si="25"/>
        <v>1379049.4900000002</v>
      </c>
      <c r="U99" s="96">
        <f t="shared" si="25"/>
        <v>1500000</v>
      </c>
      <c r="V99" s="13"/>
    </row>
    <row r="100" spans="1:22" ht="32.2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3"/>
    </row>
    <row r="101" spans="1:21" ht="13.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30"/>
    </row>
    <row r="102" spans="1:21" ht="10.5">
      <c r="A102" s="2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9.75">
      <c r="A103" s="13"/>
      <c r="B103" s="13"/>
      <c r="C103" s="13"/>
      <c r="D103" s="13"/>
      <c r="E103" s="13"/>
      <c r="F103" s="13"/>
      <c r="G103" s="31"/>
      <c r="H103" s="13"/>
      <c r="I103" s="31"/>
      <c r="J103" s="31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</sheetData>
  <sheetProtection/>
  <mergeCells count="224">
    <mergeCell ref="C40:D40"/>
    <mergeCell ref="E40:F40"/>
    <mergeCell ref="C90:D90"/>
    <mergeCell ref="E90:F90"/>
    <mergeCell ref="C69:D69"/>
    <mergeCell ref="E69:F69"/>
    <mergeCell ref="E74:F74"/>
    <mergeCell ref="C70:D70"/>
    <mergeCell ref="E70:F70"/>
    <mergeCell ref="E71:F71"/>
    <mergeCell ref="C94:D94"/>
    <mergeCell ref="E94:F94"/>
    <mergeCell ref="C43:D43"/>
    <mergeCell ref="E43:F43"/>
    <mergeCell ref="C65:D65"/>
    <mergeCell ref="E65:F65"/>
    <mergeCell ref="C64:D64"/>
    <mergeCell ref="E64:F64"/>
    <mergeCell ref="E87:F87"/>
    <mergeCell ref="E47:F47"/>
    <mergeCell ref="E36:F36"/>
    <mergeCell ref="C33:D33"/>
    <mergeCell ref="E34:F34"/>
    <mergeCell ref="C35:D35"/>
    <mergeCell ref="C34:D34"/>
    <mergeCell ref="E33:F33"/>
    <mergeCell ref="E35:F35"/>
    <mergeCell ref="A22:A23"/>
    <mergeCell ref="A24:A26"/>
    <mergeCell ref="C26:D26"/>
    <mergeCell ref="S1:T1"/>
    <mergeCell ref="A4:U4"/>
    <mergeCell ref="A2:U2"/>
    <mergeCell ref="A3:U3"/>
    <mergeCell ref="A12:A13"/>
    <mergeCell ref="A14:A16"/>
    <mergeCell ref="M8:M10"/>
    <mergeCell ref="I6:I10"/>
    <mergeCell ref="G5:G10"/>
    <mergeCell ref="H5:H10"/>
    <mergeCell ref="A5:A10"/>
    <mergeCell ref="B5:B10"/>
    <mergeCell ref="C5:D10"/>
    <mergeCell ref="E5:F10"/>
    <mergeCell ref="I5:U5"/>
    <mergeCell ref="S7:S10"/>
    <mergeCell ref="T7:T8"/>
    <mergeCell ref="C15:D15"/>
    <mergeCell ref="E15:F15"/>
    <mergeCell ref="E12:F12"/>
    <mergeCell ref="C13:D13"/>
    <mergeCell ref="E13:F13"/>
    <mergeCell ref="C12:D12"/>
    <mergeCell ref="C14:D14"/>
    <mergeCell ref="E14:F14"/>
    <mergeCell ref="A17:A20"/>
    <mergeCell ref="A92:A95"/>
    <mergeCell ref="C20:D20"/>
    <mergeCell ref="E20:F20"/>
    <mergeCell ref="C16:D16"/>
    <mergeCell ref="E16:F16"/>
    <mergeCell ref="E26:F26"/>
    <mergeCell ref="E17:F17"/>
    <mergeCell ref="E30:F30"/>
    <mergeCell ref="C27:D27"/>
    <mergeCell ref="A96:A98"/>
    <mergeCell ref="A30:A35"/>
    <mergeCell ref="A36:A41"/>
    <mergeCell ref="A48:A61"/>
    <mergeCell ref="A62:A66"/>
    <mergeCell ref="A67:A72"/>
    <mergeCell ref="A73:A77"/>
    <mergeCell ref="A78:A84"/>
    <mergeCell ref="A89:A91"/>
    <mergeCell ref="A85:A88"/>
    <mergeCell ref="U7:U10"/>
    <mergeCell ref="J8:J10"/>
    <mergeCell ref="J6:Q7"/>
    <mergeCell ref="N8:N10"/>
    <mergeCell ref="T9:T10"/>
    <mergeCell ref="P8:P10"/>
    <mergeCell ref="Q8:Q10"/>
    <mergeCell ref="O8:O10"/>
    <mergeCell ref="R6:R10"/>
    <mergeCell ref="S6:U6"/>
    <mergeCell ref="K8:L9"/>
    <mergeCell ref="C11:D11"/>
    <mergeCell ref="E11:F11"/>
    <mergeCell ref="C17:D17"/>
    <mergeCell ref="C21:D21"/>
    <mergeCell ref="C19:D19"/>
    <mergeCell ref="E19:F19"/>
    <mergeCell ref="E21:F21"/>
    <mergeCell ref="C18:D18"/>
    <mergeCell ref="E18:F18"/>
    <mergeCell ref="C22:D22"/>
    <mergeCell ref="E22:F22"/>
    <mergeCell ref="C30:D30"/>
    <mergeCell ref="E24:F24"/>
    <mergeCell ref="C24:D24"/>
    <mergeCell ref="C23:D23"/>
    <mergeCell ref="E23:F23"/>
    <mergeCell ref="C25:D25"/>
    <mergeCell ref="E25:F25"/>
    <mergeCell ref="E37:F37"/>
    <mergeCell ref="C38:D38"/>
    <mergeCell ref="E38:F38"/>
    <mergeCell ref="E27:F27"/>
    <mergeCell ref="C37:D37"/>
    <mergeCell ref="E31:F31"/>
    <mergeCell ref="C31:D31"/>
    <mergeCell ref="C32:D32"/>
    <mergeCell ref="E32:F32"/>
    <mergeCell ref="C36:D36"/>
    <mergeCell ref="C46:D46"/>
    <mergeCell ref="C47:D47"/>
    <mergeCell ref="E46:F46"/>
    <mergeCell ref="C41:D41"/>
    <mergeCell ref="E41:F41"/>
    <mergeCell ref="E42:F42"/>
    <mergeCell ref="C44:D44"/>
    <mergeCell ref="E44:F44"/>
    <mergeCell ref="C42:D42"/>
    <mergeCell ref="C48:D48"/>
    <mergeCell ref="E48:F48"/>
    <mergeCell ref="C51:D51"/>
    <mergeCell ref="E51:F51"/>
    <mergeCell ref="C52:D52"/>
    <mergeCell ref="E52:F52"/>
    <mergeCell ref="C49:D49"/>
    <mergeCell ref="E49:F49"/>
    <mergeCell ref="E59:F59"/>
    <mergeCell ref="C60:D60"/>
    <mergeCell ref="E60:F60"/>
    <mergeCell ref="C55:D55"/>
    <mergeCell ref="E55:F55"/>
    <mergeCell ref="C56:D56"/>
    <mergeCell ref="C57:D57"/>
    <mergeCell ref="E57:F57"/>
    <mergeCell ref="C71:D71"/>
    <mergeCell ref="C73:D73"/>
    <mergeCell ref="E73:F73"/>
    <mergeCell ref="C74:D74"/>
    <mergeCell ref="C75:D75"/>
    <mergeCell ref="E75:F75"/>
    <mergeCell ref="C72:D72"/>
    <mergeCell ref="E72:F72"/>
    <mergeCell ref="C76:D76"/>
    <mergeCell ref="E76:F76"/>
    <mergeCell ref="C77:D77"/>
    <mergeCell ref="E77:F77"/>
    <mergeCell ref="C92:D92"/>
    <mergeCell ref="E92:F92"/>
    <mergeCell ref="E82:F82"/>
    <mergeCell ref="C83:D83"/>
    <mergeCell ref="E83:F83"/>
    <mergeCell ref="C87:D87"/>
    <mergeCell ref="C82:D82"/>
    <mergeCell ref="E84:F84"/>
    <mergeCell ref="C88:D88"/>
    <mergeCell ref="E88:F88"/>
    <mergeCell ref="E98:F98"/>
    <mergeCell ref="A99:D99"/>
    <mergeCell ref="E99:F99"/>
    <mergeCell ref="C84:D84"/>
    <mergeCell ref="C85:D85"/>
    <mergeCell ref="E85:F85"/>
    <mergeCell ref="C98:D98"/>
    <mergeCell ref="A100:U100"/>
    <mergeCell ref="C89:D89"/>
    <mergeCell ref="E89:F89"/>
    <mergeCell ref="C91:D91"/>
    <mergeCell ref="E91:F91"/>
    <mergeCell ref="C97:D97"/>
    <mergeCell ref="E97:F97"/>
    <mergeCell ref="C93:D93"/>
    <mergeCell ref="E93:F93"/>
    <mergeCell ref="E78:F78"/>
    <mergeCell ref="C79:D79"/>
    <mergeCell ref="E79:F79"/>
    <mergeCell ref="C80:D80"/>
    <mergeCell ref="E80:F80"/>
    <mergeCell ref="A101:T101"/>
    <mergeCell ref="C95:D95"/>
    <mergeCell ref="E95:F95"/>
    <mergeCell ref="C96:D96"/>
    <mergeCell ref="E96:F96"/>
    <mergeCell ref="C66:D66"/>
    <mergeCell ref="E66:F66"/>
    <mergeCell ref="C67:D67"/>
    <mergeCell ref="E67:F67"/>
    <mergeCell ref="C63:D63"/>
    <mergeCell ref="C62:D62"/>
    <mergeCell ref="E62:F62"/>
    <mergeCell ref="C61:D61"/>
    <mergeCell ref="E61:F61"/>
    <mergeCell ref="E56:F56"/>
    <mergeCell ref="C54:D54"/>
    <mergeCell ref="E54:F54"/>
    <mergeCell ref="C50:D50"/>
    <mergeCell ref="E50:F50"/>
    <mergeCell ref="E53:F53"/>
    <mergeCell ref="C53:D53"/>
    <mergeCell ref="C59:D59"/>
    <mergeCell ref="A28:A29"/>
    <mergeCell ref="C28:D28"/>
    <mergeCell ref="E28:F28"/>
    <mergeCell ref="C29:D29"/>
    <mergeCell ref="E29:F29"/>
    <mergeCell ref="A44:A45"/>
    <mergeCell ref="C45:D45"/>
    <mergeCell ref="E45:F45"/>
    <mergeCell ref="C39:D39"/>
    <mergeCell ref="E39:F39"/>
    <mergeCell ref="C86:D86"/>
    <mergeCell ref="E86:F86"/>
    <mergeCell ref="C58:D58"/>
    <mergeCell ref="E58:F58"/>
    <mergeCell ref="E63:F63"/>
    <mergeCell ref="C81:D81"/>
    <mergeCell ref="E81:F81"/>
    <mergeCell ref="C68:D68"/>
    <mergeCell ref="E68:F68"/>
    <mergeCell ref="C78:D78"/>
  </mergeCells>
  <printOptions/>
  <pageMargins left="0.7480314960629921" right="0.7480314960629921" top="0.984251968503937" bottom="0.984251968503937" header="0.5118110236220472" footer="0.5118110236220472"/>
  <pageSetup orientation="landscape" paperSize="9" scale="84" r:id="rId1"/>
  <headerFooter>
    <oddHeader>&amp;R&amp;"Times New Roman,Normalny"Załącznik Nr 3 do Sprawozdania 
z wykonania budżetu 
Powiatu Opatowskiego za 2021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Layout" workbookViewId="0" topLeftCell="A1">
      <pane ySplit="2115" topLeftCell="A1" activePane="topLeft" state="split"/>
      <selection pane="topLeft" activeCell="A6" sqref="A6:K6"/>
      <selection pane="bottomLeft" activeCell="A4" sqref="A4:K5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3.1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6"/>
      <c r="K1" s="28"/>
      <c r="L1" s="5"/>
      <c r="M1" s="5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6"/>
      <c r="K2" s="28"/>
      <c r="L2" s="5"/>
      <c r="M2" s="5"/>
    </row>
    <row r="3" spans="1:11" ht="14.25" customHeight="1">
      <c r="A3" s="207" t="s">
        <v>55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9.25" customHeight="1">
      <c r="A4" s="209" t="s">
        <v>331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12.7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211" t="s">
        <v>18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</row>
    <row r="7" spans="1:11" ht="63.75">
      <c r="A7" s="52" t="s">
        <v>0</v>
      </c>
      <c r="B7" s="52" t="s">
        <v>7</v>
      </c>
      <c r="C7" s="52" t="s">
        <v>57</v>
      </c>
      <c r="D7" s="52" t="s">
        <v>332</v>
      </c>
      <c r="E7" s="52" t="s">
        <v>52</v>
      </c>
      <c r="F7" s="52" t="s">
        <v>53</v>
      </c>
      <c r="G7" s="52" t="s">
        <v>10</v>
      </c>
      <c r="H7" s="52" t="s">
        <v>13</v>
      </c>
      <c r="I7" s="52" t="s">
        <v>9</v>
      </c>
      <c r="J7" s="52" t="s">
        <v>10</v>
      </c>
      <c r="K7" s="52" t="s">
        <v>333</v>
      </c>
    </row>
    <row r="8" spans="1:11" ht="12.75">
      <c r="A8" s="53">
        <v>1</v>
      </c>
      <c r="B8" s="53">
        <v>2</v>
      </c>
      <c r="C8" s="53">
        <v>3</v>
      </c>
      <c r="D8" s="54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</row>
    <row r="9" spans="1:11" ht="25.5">
      <c r="A9" s="55">
        <v>1</v>
      </c>
      <c r="B9" s="56" t="s">
        <v>308</v>
      </c>
      <c r="C9" s="57" t="s">
        <v>15</v>
      </c>
      <c r="D9" s="58">
        <v>0</v>
      </c>
      <c r="E9" s="59">
        <v>70000</v>
      </c>
      <c r="F9" s="60">
        <v>48471.81</v>
      </c>
      <c r="G9" s="61">
        <f>SUM(F9/E9)*100</f>
        <v>69.24544285714286</v>
      </c>
      <c r="H9" s="62">
        <v>70000</v>
      </c>
      <c r="I9" s="60">
        <v>48471.81</v>
      </c>
      <c r="J9" s="61">
        <f>SUM(I9/H9)*100</f>
        <v>69.24544285714286</v>
      </c>
      <c r="K9" s="58">
        <v>0</v>
      </c>
    </row>
    <row r="10" spans="1:11" ht="25.5">
      <c r="A10" s="55">
        <v>2</v>
      </c>
      <c r="B10" s="63" t="s">
        <v>11</v>
      </c>
      <c r="C10" s="57" t="s">
        <v>15</v>
      </c>
      <c r="D10" s="58">
        <v>0</v>
      </c>
      <c r="E10" s="59">
        <v>480000</v>
      </c>
      <c r="F10" s="60">
        <v>249527.15</v>
      </c>
      <c r="G10" s="61">
        <f aca="true" t="shared" si="0" ref="G10:G16">SUM(F10/E10)*100</f>
        <v>51.98482291666666</v>
      </c>
      <c r="H10" s="62">
        <v>480000</v>
      </c>
      <c r="I10" s="60">
        <v>249527.15</v>
      </c>
      <c r="J10" s="61">
        <f aca="true" t="shared" si="1" ref="J10:J16">SUM(I10/H10)*100</f>
        <v>51.98482291666666</v>
      </c>
      <c r="K10" s="58">
        <v>0</v>
      </c>
    </row>
    <row r="11" spans="1:11" ht="25.5">
      <c r="A11" s="55">
        <v>3</v>
      </c>
      <c r="B11" s="63" t="s">
        <v>56</v>
      </c>
      <c r="C11" s="57" t="s">
        <v>15</v>
      </c>
      <c r="D11" s="58">
        <v>0</v>
      </c>
      <c r="E11" s="59">
        <v>10000</v>
      </c>
      <c r="F11" s="60">
        <v>7564.79</v>
      </c>
      <c r="G11" s="61">
        <f>SUM(F11/E11)*100</f>
        <v>75.6479</v>
      </c>
      <c r="H11" s="62">
        <v>10000</v>
      </c>
      <c r="I11" s="60">
        <v>7564.79</v>
      </c>
      <c r="J11" s="61">
        <f>SUM(I11/H11)*100</f>
        <v>75.6479</v>
      </c>
      <c r="K11" s="58">
        <v>0</v>
      </c>
    </row>
    <row r="12" spans="1:11" ht="30.75" customHeight="1">
      <c r="A12" s="64">
        <v>4</v>
      </c>
      <c r="B12" s="65" t="s">
        <v>12</v>
      </c>
      <c r="C12" s="66" t="s">
        <v>16</v>
      </c>
      <c r="D12" s="67">
        <v>0</v>
      </c>
      <c r="E12" s="68">
        <v>201000</v>
      </c>
      <c r="F12" s="69">
        <v>153781.06</v>
      </c>
      <c r="G12" s="70">
        <f t="shared" si="0"/>
        <v>76.50799004975124</v>
      </c>
      <c r="H12" s="71">
        <v>201000</v>
      </c>
      <c r="I12" s="69">
        <v>153781.06</v>
      </c>
      <c r="J12" s="70">
        <f t="shared" si="1"/>
        <v>76.50799004975124</v>
      </c>
      <c r="K12" s="67">
        <v>0</v>
      </c>
    </row>
    <row r="13" spans="1:11" ht="25.5">
      <c r="A13" s="55">
        <v>5</v>
      </c>
      <c r="B13" s="65" t="s">
        <v>308</v>
      </c>
      <c r="C13" s="72" t="s">
        <v>17</v>
      </c>
      <c r="D13" s="58">
        <v>0</v>
      </c>
      <c r="E13" s="59">
        <v>76400</v>
      </c>
      <c r="F13" s="60">
        <v>9280.39</v>
      </c>
      <c r="G13" s="61">
        <f t="shared" si="0"/>
        <v>12.14710732984293</v>
      </c>
      <c r="H13" s="71">
        <v>76400</v>
      </c>
      <c r="I13" s="69">
        <v>9280.39</v>
      </c>
      <c r="J13" s="61">
        <f t="shared" si="1"/>
        <v>12.14710732984293</v>
      </c>
      <c r="K13" s="58">
        <v>0</v>
      </c>
    </row>
    <row r="14" spans="1:11" ht="27" customHeight="1">
      <c r="A14" s="55">
        <v>6</v>
      </c>
      <c r="B14" s="65" t="s">
        <v>254</v>
      </c>
      <c r="C14" s="72" t="s">
        <v>17</v>
      </c>
      <c r="D14" s="58">
        <v>0</v>
      </c>
      <c r="E14" s="59">
        <v>315000</v>
      </c>
      <c r="F14" s="60">
        <v>169084</v>
      </c>
      <c r="G14" s="61">
        <f>SUM(F14/E14)*100</f>
        <v>53.677460317460316</v>
      </c>
      <c r="H14" s="71">
        <v>315000</v>
      </c>
      <c r="I14" s="69">
        <v>169084</v>
      </c>
      <c r="J14" s="70">
        <f>SUM(I14/H14)*100</f>
        <v>53.677460317460316</v>
      </c>
      <c r="K14" s="58">
        <v>0</v>
      </c>
    </row>
    <row r="15" spans="1:11" ht="25.5">
      <c r="A15" s="55">
        <v>7</v>
      </c>
      <c r="B15" s="65" t="s">
        <v>340</v>
      </c>
      <c r="C15" s="72" t="s">
        <v>17</v>
      </c>
      <c r="D15" s="58">
        <v>0</v>
      </c>
      <c r="E15" s="59">
        <v>21600</v>
      </c>
      <c r="F15" s="60">
        <v>13350</v>
      </c>
      <c r="G15" s="61">
        <f>SUM(F15/E15)*100</f>
        <v>61.80555555555556</v>
      </c>
      <c r="H15" s="71">
        <v>21600</v>
      </c>
      <c r="I15" s="69">
        <v>13350</v>
      </c>
      <c r="J15" s="70">
        <f>SUM(I15/H15)*100</f>
        <v>61.80555555555556</v>
      </c>
      <c r="K15" s="58">
        <v>0</v>
      </c>
    </row>
    <row r="16" spans="1:11" ht="13.5">
      <c r="A16" s="73"/>
      <c r="B16" s="74"/>
      <c r="C16" s="73"/>
      <c r="D16" s="75">
        <f>SUM(D9:D15)</f>
        <v>0</v>
      </c>
      <c r="E16" s="61">
        <f>SUM(E9:E15)</f>
        <v>1174000</v>
      </c>
      <c r="F16" s="61">
        <f>SUM(F9:F15)</f>
        <v>651059.2</v>
      </c>
      <c r="G16" s="61">
        <f t="shared" si="0"/>
        <v>55.45649063032367</v>
      </c>
      <c r="H16" s="61">
        <f>SUM(H9:H15)</f>
        <v>1174000</v>
      </c>
      <c r="I16" s="61">
        <f>SUM(I9:I15)</f>
        <v>651059.2</v>
      </c>
      <c r="J16" s="61">
        <f t="shared" si="1"/>
        <v>55.45649063032367</v>
      </c>
      <c r="K16" s="75">
        <f>SUM(K9:K15)</f>
        <v>0</v>
      </c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  <headerFooter alignWithMargins="0">
    <oddHeader>&amp;R&amp;"Times New Roman,Normalny"&amp;8Załącznik Nr 4 do Sprawozdania
z wykonania budżetu 
Powiatu Opatowskiego za 2021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view="pageLayout" zoomScaleSheetLayoutView="100" workbookViewId="0" topLeftCell="A1">
      <selection activeCell="E22" sqref="E22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1:7" ht="10.5" customHeight="1">
      <c r="A1" s="21"/>
      <c r="B1" s="21"/>
      <c r="C1" s="21"/>
      <c r="D1" s="26"/>
      <c r="E1" s="27"/>
      <c r="F1" s="5"/>
      <c r="G1" s="5"/>
    </row>
    <row r="2" spans="1:7" ht="10.5" customHeight="1">
      <c r="A2" s="21"/>
      <c r="B2" s="21"/>
      <c r="C2" s="21"/>
      <c r="D2" s="26"/>
      <c r="E2" s="27"/>
      <c r="F2" s="5"/>
      <c r="G2" s="5"/>
    </row>
    <row r="3" spans="1:7" ht="2.25" customHeight="1">
      <c r="A3" s="214" t="s">
        <v>341</v>
      </c>
      <c r="B3" s="214"/>
      <c r="C3" s="214"/>
      <c r="D3" s="214"/>
      <c r="E3" s="214"/>
      <c r="F3" s="1"/>
      <c r="G3" s="1"/>
    </row>
    <row r="4" spans="1:7" ht="15.75" customHeight="1">
      <c r="A4" s="214"/>
      <c r="B4" s="214"/>
      <c r="C4" s="214"/>
      <c r="D4" s="214"/>
      <c r="E4" s="214"/>
      <c r="F4" s="1"/>
      <c r="G4" s="1"/>
    </row>
    <row r="5" spans="1:5" ht="15.75" customHeight="1">
      <c r="A5" s="214"/>
      <c r="B5" s="214"/>
      <c r="C5" s="214"/>
      <c r="D5" s="214"/>
      <c r="E5" s="214"/>
    </row>
    <row r="6" spans="1:5" ht="15.75" customHeight="1">
      <c r="A6" s="38"/>
      <c r="B6" s="38"/>
      <c r="C6" s="38"/>
      <c r="D6" s="38"/>
      <c r="E6" s="38"/>
    </row>
    <row r="7" spans="1:5" ht="33" customHeight="1">
      <c r="A7" s="39" t="s">
        <v>1</v>
      </c>
      <c r="B7" s="213" t="s">
        <v>252</v>
      </c>
      <c r="C7" s="213"/>
      <c r="D7" s="213"/>
      <c r="E7" s="213"/>
    </row>
    <row r="8" spans="1:5" ht="30.75" customHeight="1">
      <c r="A8" s="39" t="s">
        <v>2</v>
      </c>
      <c r="B8" s="212" t="s">
        <v>253</v>
      </c>
      <c r="C8" s="212"/>
      <c r="D8" s="212"/>
      <c r="E8" s="212"/>
    </row>
    <row r="9" spans="1:5" ht="28.5" customHeight="1">
      <c r="A9" s="39" t="s">
        <v>3</v>
      </c>
      <c r="B9" s="212" t="s">
        <v>251</v>
      </c>
      <c r="C9" s="212"/>
      <c r="D9" s="212"/>
      <c r="E9" s="212"/>
    </row>
    <row r="10" spans="1:5" ht="12.75">
      <c r="A10" s="33"/>
      <c r="B10" s="33"/>
      <c r="C10" s="33"/>
      <c r="D10" s="33"/>
      <c r="E10" s="33"/>
    </row>
    <row r="11" spans="1:5" ht="12.75">
      <c r="A11" s="33"/>
      <c r="B11" s="33"/>
      <c r="C11" s="33"/>
      <c r="D11" s="33"/>
      <c r="E11" s="33"/>
    </row>
    <row r="12" spans="1:5" ht="12.75">
      <c r="A12" s="33"/>
      <c r="B12" s="33"/>
      <c r="C12" s="33"/>
      <c r="D12" s="33"/>
      <c r="E12" s="33"/>
    </row>
    <row r="13" spans="1:5" ht="12.75">
      <c r="A13" s="33"/>
      <c r="B13" s="33"/>
      <c r="C13" s="33"/>
      <c r="D13" s="33"/>
      <c r="E13" s="33"/>
    </row>
    <row r="14" spans="1:5" ht="12.75">
      <c r="A14" s="33"/>
      <c r="B14" s="33"/>
      <c r="C14" s="33"/>
      <c r="D14" s="33"/>
      <c r="E14" s="33"/>
    </row>
    <row r="15" spans="1:5" ht="12.75">
      <c r="A15" s="33"/>
      <c r="B15" s="33"/>
      <c r="C15" s="33"/>
      <c r="D15" s="33"/>
      <c r="E15" s="33"/>
    </row>
  </sheetData>
  <sheetProtection/>
  <mergeCells count="4">
    <mergeCell ref="B8:E8"/>
    <mergeCell ref="B9:E9"/>
    <mergeCell ref="B7:E7"/>
    <mergeCell ref="A3:E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&amp;R&amp;"Times New Roman,Normalny"&amp;8Załącznik Nr 5 do Sprawozdania
z wykonania budżetu
Powiatu Opatowskiego za 2021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Monika Kostępska</cp:lastModifiedBy>
  <cp:lastPrinted>2022-03-24T16:07:36Z</cp:lastPrinted>
  <dcterms:created xsi:type="dcterms:W3CDTF">2000-10-09T19:11:55Z</dcterms:created>
  <dcterms:modified xsi:type="dcterms:W3CDTF">2022-07-15T07:56:07Z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