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<sst xmlns="http://schemas.openxmlformats.org/spreadsheetml/2006/main" count="982" uniqueCount="435">
  <si>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</si>
  <si>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</si>
  <si>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</si>
  <si>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</si>
  <si>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</si>
  <si>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</si>
  <si>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</si>
  <si>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</si>
  <si>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</si>
  <si>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</si>
  <si>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</si>
  <si>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</si>
  <si>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</si>
  <si>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</si>
  <si>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</si>
  <si>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Ogółem:</t>
  </si>
  <si>
    <t>Wydatki razem: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</si>
  <si>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</si>
  <si>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</si>
  <si>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</si>
  <si>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</si>
  <si>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</si>
  <si>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</si>
  <si>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</si>
  <si>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</si>
  <si>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</si>
  <si>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</si>
  <si>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</si>
  <si>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</si>
  <si>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(* kol 2 do wykorzystania fakultatywnego)</t>
  </si>
  <si>
    <t>Z tego:</t>
  </si>
  <si>
    <t>obsługa długu</t>
  </si>
  <si>
    <t>Wniesienie wkładów do spółek prawa handlowego</t>
  </si>
  <si>
    <t/>
  </si>
  <si>
    <t>wypłaty z tytułu poręczeń i gwarancji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</si>
  <si>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</si>
  <si>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</si>
  <si>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</si>
  <si>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</si>
  <si>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</si>
  <si>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</si>
  <si>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</si>
  <si>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po zmianach</t>
  </si>
  <si>
    <t>zwiększenie</t>
  </si>
  <si>
    <t>zmniejszenie</t>
  </si>
  <si>
    <t>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</si>
  <si>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</si>
  <si>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</si>
  <si>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</si>
  <si>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</si>
  <si>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</si>
  <si>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</si>
  <si>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</si>
  <si>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</si>
  <si>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</si>
  <si>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</si>
  <si>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</si>
  <si>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</si>
  <si>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</si>
  <si>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</si>
  <si>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</si>
  <si>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</si>
  <si>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</si>
  <si>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x</t>
  </si>
  <si>
    <t>Starostwo Powiatowe w Opatowie</t>
  </si>
  <si>
    <t xml:space="preserve">A.      
B.
C.
D. 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</si>
  <si>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</si>
  <si>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</si>
  <si>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</si>
  <si>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</si>
  <si>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</si>
  <si>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</si>
  <si>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</si>
  <si>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</si>
  <si>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</si>
  <si>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</si>
  <si>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</si>
  <si>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</si>
  <si>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</si>
  <si>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</si>
  <si>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</si>
  <si>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</si>
  <si>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</si>
  <si>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</si>
  <si>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</si>
  <si>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</si>
  <si>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</si>
  <si>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</si>
  <si>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</si>
  <si>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</si>
  <si>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</si>
  <si>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</si>
  <si>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</si>
  <si>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</si>
  <si>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</si>
  <si>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</si>
  <si>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</si>
  <si>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Rozdz.</t>
  </si>
  <si>
    <t>Lp.</t>
  </si>
  <si>
    <t>25.</t>
  </si>
  <si>
    <t>Pozostała działalność</t>
  </si>
  <si>
    <t>Ogółem</t>
  </si>
  <si>
    <t>C. Inne źródła - środki krajowe - kapitał ludzki.</t>
  </si>
  <si>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Wybrać odpowiednie oznaczenie źródła finansowania:</t>
    </r>
  </si>
  <si>
    <r>
      <rPr>
        <sz val="8"/>
        <rFont val="Calibri"/>
        <family val="2"/>
      </rPr>
      <t xml:space="preserve">¹ </t>
    </r>
    <r>
      <rPr>
        <sz val="8"/>
        <rFont val="Arial CE"/>
        <family val="2"/>
      </rPr>
      <t>Wykazać m.in. środki z Funduszu Dróg Samorządowych i Rządowego Funduszu Inwestycji Lokalnych</t>
    </r>
  </si>
  <si>
    <t>wydatki majątkowe</t>
  </si>
  <si>
    <t>wydatki bieżące</t>
  </si>
  <si>
    <t xml:space="preserve">A.  
B.
C.
D. </t>
  </si>
  <si>
    <t>Budowa obiektu sportowo - rekreacyjnego na terenie miejscowości Zwola -  utrzymanie trwałości projektu (2019 - 2025)</t>
  </si>
  <si>
    <t>Otwarta Strefa Aktywności w Powiecie Opatowskim w miejscowości Sulejów -  utrzymanie trwałości projektu (2020 - 2026)</t>
  </si>
  <si>
    <t>Otwarta Strefa Aktywności w Powiecie Opatowskim w miejscowości Niemienice -  utrzymanie trwałości projektu (2020 - 2026)</t>
  </si>
  <si>
    <t>Klub ,,Senior+'' w Ożarowie</t>
  </si>
  <si>
    <t>Dzienny Dom ,,Senior+'' w Stodołach-Koloniach</t>
  </si>
  <si>
    <t>Dzienny Dom ,,Senior - WIGOR'' w Opatowie</t>
  </si>
  <si>
    <t xml:space="preserve">A.     
B.
C.
D. </t>
  </si>
  <si>
    <t>Program wieloletni ,,Senior - Wigor'' na lata 2015 - 2020 - trwałość projektu (2021 - 2023)</t>
  </si>
  <si>
    <t xml:space="preserve">A.   
B.
C.
D. </t>
  </si>
  <si>
    <t>Przebudowa pomieszczeń Działu Rehabilitacji na poziomie 0 w Bloku A Szpitala Św. Leona (2021-2022)</t>
  </si>
  <si>
    <t>Projekt ,,Specjalny znaczy Lepszy - wsparcie dla uczniów szkół podstawowych w ramach Specjalnych Ośrodków Szkolno - Wychowawczych w Niemienicach i Dębnie’' (2021-2022)</t>
  </si>
  <si>
    <t>Zarząd Dróg Powiatowych w Opatowie</t>
  </si>
  <si>
    <t>dotacje i środki pochodzące z innych  źr.*</t>
  </si>
  <si>
    <t xml:space="preserve"> przychody wynikające z rozliczenia środków określ. w art. 5 ust. 1 pkt 2 u.f.p. i dotacji na realizację przedsięw. finans. z udziałem tych środków §906</t>
  </si>
  <si>
    <r>
      <t>niewykorzystane środki pieniężne na r-ku bieżącym budżetu określone w odrębnych ustawach §905</t>
    </r>
    <r>
      <rPr>
        <b/>
        <sz val="7"/>
        <rFont val="Calibri"/>
        <family val="2"/>
      </rPr>
      <t>¹</t>
    </r>
  </si>
  <si>
    <t>Łączne nakłady finansowe</t>
  </si>
  <si>
    <t>Nazwa przedsięwzięcia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</si>
  <si>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</si>
  <si>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</si>
  <si>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</si>
  <si>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</si>
  <si>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</si>
  <si>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</si>
  <si>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</si>
  <si>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</si>
  <si>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</si>
  <si>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</si>
  <si>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</si>
  <si>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</si>
  <si>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</si>
  <si>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</si>
  <si>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</si>
  <si>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</si>
  <si>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</si>
  <si>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</si>
  <si>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</si>
  <si>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</si>
  <si>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</si>
  <si>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</si>
  <si>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</si>
  <si>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</si>
  <si>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</si>
  <si>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</si>
  <si>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</si>
  <si>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</si>
  <si>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</si>
  <si>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</si>
  <si>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</si>
  <si>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t>§ 905</t>
  </si>
  <si>
    <t>§ 951</t>
  </si>
  <si>
    <t>Spłaty pożyczek udzielonych</t>
  </si>
  <si>
    <t>§ 950</t>
  </si>
  <si>
    <t>§ 957</t>
  </si>
  <si>
    <t>§ 907</t>
  </si>
  <si>
    <t>§ 931</t>
  </si>
  <si>
    <t>emitowane w związku z umową zawartą z podmiotem dysponujacym środkami pochodzącymi z budżetu U.E.</t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</si>
  <si>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</si>
  <si>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</si>
  <si>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</si>
  <si>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</si>
  <si>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</si>
  <si>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</si>
  <si>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</si>
  <si>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</si>
  <si>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t>Przychody ogółem:</t>
  </si>
  <si>
    <t>Klasyfikacja §</t>
  </si>
  <si>
    <t>Treść</t>
  </si>
  <si>
    <t>Zmiana sposobu użytkowania pomieszczeń w budynku przy ul. Sempołowskiej 3 z przeznaczeniem na poradnię psychologiczno - pedagogiczną (2021 -2022)</t>
  </si>
  <si>
    <t>852</t>
  </si>
  <si>
    <t>Pomoc społeczna</t>
  </si>
  <si>
    <t xml:space="preserve">C. Inne źródła </t>
  </si>
  <si>
    <t>* Wybrać odpowiednie oznaczenie źródła finansowania:</t>
  </si>
  <si>
    <t>Razem</t>
  </si>
  <si>
    <t xml:space="preserve">A. 
B.
C. 
D. </t>
  </si>
  <si>
    <t xml:space="preserve">A.      
B. 
C.
D. </t>
  </si>
  <si>
    <t>Dom Pomocy Społecznej w Sobowie</t>
  </si>
  <si>
    <t>Dom Pomocy Społecznej w Czachowie</t>
  </si>
  <si>
    <t>Zarząd Dróg Powiatowych  w Opatowie</t>
  </si>
  <si>
    <t>dotacje i środki pochodzące
z innych  źr.*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</si>
  <si>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</si>
  <si>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Nazwa zadania inwestycyjnego</t>
  </si>
  <si>
    <t>600</t>
  </si>
  <si>
    <t>Transport i łączność</t>
  </si>
  <si>
    <t>60014</t>
  </si>
  <si>
    <t>Drogi publiczne powiatowe</t>
  </si>
  <si>
    <t>Budowa przejścia dla pieszych w ciągu DP nr 0688T w m. Tarłów ul. Spacerowa (2021-2022)</t>
  </si>
  <si>
    <t>Budowa przejść dla pieszych w ciągu DP nr 0688T w m. Tarłów na skrzyżowaniu z drogą gminną (2021-2022)</t>
  </si>
  <si>
    <t>Budowa przejścia dla pieszych w ciągu DP nr 0723T u zbiegu ul. Partyzantów i Słowackiego w m. Opatów (2021-2022)</t>
  </si>
  <si>
    <t>Opracowanie Modelu struktury funkcjonalno - przestrzennej wraz z ustaleniami i rekomendacjami w zakresie kształtowania i prowadzenia polityki przestrzennej na obszarze partnerstwa Ziemia Opatowska (2021-2022)</t>
  </si>
  <si>
    <t>Budowa Świętokrzyskiego Centrum Przedsiębiorczości Rolniczej (2020-2023)</t>
  </si>
  <si>
    <t>710</t>
  </si>
  <si>
    <t>85295</t>
  </si>
  <si>
    <t>Opracowanie dokumentacji dla zadania ,,Dokończenie budowy w Szpitalu św. Leona w Opatowie bud. A wraz z dostosowaniem budynku do przepisów przeciwpożarowych'' (2020-2022)</t>
  </si>
  <si>
    <t>Rozbudowa oraz przebudowa istniejącego budynku mieszkalnego jednorodzinnego wraz ze zmianą sposobu użytkowania budynku na potrzeby placówki opiekuńczo - wychowawczej (2019-2022)</t>
  </si>
  <si>
    <t>Opracowanie dokumentacji projektowych dla planowanych inwestycji w Powiecie Opatowskim ,,Wykonanie dokumentacji projektowej dotyczącej przebudowy, zmiany sposobu użytkowania i termomodernizacji budynku w Ciszycy Górnej z przeznaczeniem na prowadzenie placówki opiekuńczo wychowawczej typu specjalistyczno-terapeutycznego (2021 -2022)</t>
  </si>
  <si>
    <t xml:space="preserve">A. 76 800,00    
B.
C.
D. </t>
  </si>
  <si>
    <t>Program wieloletni ,,SENIOR+'' na lata 2015 - 2020 - Klub Senior+ w Ożarowie (2018 - 2025)</t>
  </si>
  <si>
    <t>0</t>
  </si>
  <si>
    <t xml:space="preserve">A.
B.
C.
D. </t>
  </si>
  <si>
    <t>Rozbudowa, nadbudowa oraz przebudowa istniejącego budynku pralni wraz ze zmianą sposobu użytkowania na budynek Środowiskowego Domu Samopomocy w Opatowie – ETAP II (2021-2022)</t>
  </si>
  <si>
    <t>Wykonanie dokumentacji projektowej dotyczącej przebudowy wraz ze zmianą sposobu użytkowania części pomieszczeń  zlokalizowanych na Parterze Budynku C położonego przy ul. Szpitalnej 4 w Opatowie na potrzeby Zakładu Podstawowej Opieki Zdrowotnej (2021-2022)</t>
  </si>
  <si>
    <t>Wykonanie dokumentacji projektowej dla zadania ,,Przebudowa układu pomieszczeń budynku Starostwa Powiatowego w Opatowie oraz dostosowanie budynku do przepisów przeciwpożarowych (wcześniej: Opracowanie dokumentacji dot. remontu pomieszczenia z przeznaczeniem na Wydział Komunikacji, Transportu i Dróg w Starostwie Powiatowym w Opatowie) (2020-2022)</t>
  </si>
  <si>
    <t>Opracowanie Strategii Rozwoju Powiatu Opatowskiego (2020-2022)</t>
  </si>
  <si>
    <t>Projekt ,,e-Geodezja - cyfrowy zasób geodezyjny powiatów: Sandomierskiego, Opatowskiego i Staszowskiego'' (2018-2022)</t>
  </si>
  <si>
    <t>Wykonanie dokumentacji projektowej dla zadania pn. ,,Rozbudowa budynku wielofunkcyjnego przy ul. Szpitalnej 4 w Opatowie'' (2020-2022)</t>
  </si>
  <si>
    <t xml:space="preserve">A. 7 658 500,00     
B.
C.
D. </t>
  </si>
  <si>
    <t>rok budżetowy 2022 (8+9+10+11)</t>
  </si>
  <si>
    <t>Limity wydatków na wieloletnie przedsięwzięcia planowane do poniesienia w 2022 roku</t>
  </si>
  <si>
    <t>Budowa przejścia dla pieszych i zatoki autobusowej w ciągu DP nr 0758T w m. Smugi (okolice przystanku PKS)(2021-2022)</t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</si>
  <si>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rFont val="Arial"/>
        <family val="2"/>
      </rPr>
      <t xml:space="preserve"> w tym:</t>
    </r>
  </si>
  <si>
    <r>
      <rPr>
        <b/>
        <sz val="8"/>
        <rFont val="Arial CE"/>
        <family val="0"/>
      </rPr>
      <t>Przychody wynikające z rozliczenia</t>
    </r>
    <r>
      <rPr>
        <sz val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rFont val="Arial"/>
        <family val="2"/>
      </rPr>
      <t xml:space="preserve"> u.f.p. i dotacji na realizację programu, projekt lub zadania finansowanego z udziałem tych środków</t>
    </r>
  </si>
  <si>
    <r>
      <rPr>
        <b/>
        <sz val="8"/>
        <rFont val="Arial CE"/>
        <family val="0"/>
      </rPr>
      <t>Przychody z niewykorzystanych środków pieniężnych</t>
    </r>
    <r>
      <rPr>
        <sz val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rFont val="Arial"/>
        <family val="2"/>
      </rPr>
      <t xml:space="preserve"> określonymi w odrębnych ustawach</t>
    </r>
  </si>
  <si>
    <r>
      <rPr>
        <b/>
        <sz val="8"/>
        <rFont val="Arial CE"/>
        <family val="0"/>
      </rPr>
      <t>Wolne środki</t>
    </r>
    <r>
      <rPr>
        <sz val="8"/>
        <rFont val="Arial"/>
        <family val="2"/>
      </rPr>
      <t xml:space="preserve"> art. 217 ust. 2 pkt. 6 u.f.p.</t>
    </r>
  </si>
  <si>
    <r>
      <rPr>
        <b/>
        <sz val="8"/>
        <rFont val="Arial CE"/>
        <family val="0"/>
      </rPr>
      <t>Nadwyżka z lat ubiegłych</t>
    </r>
    <r>
      <rPr>
        <sz val="8"/>
        <rFont val="Arial"/>
        <family val="2"/>
      </rPr>
      <t xml:space="preserve"> (pomniejszona o środki, o których mowa w art.. 217 ust. 2 pkt 8 u.f.p.)</t>
    </r>
  </si>
  <si>
    <r>
      <rPr>
        <b/>
        <sz val="8"/>
        <rFont val="Arial CE"/>
        <family val="0"/>
      </rPr>
      <t>Przychody</t>
    </r>
    <r>
      <rPr>
        <sz val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</si>
  <si>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"/>
        <family val="2"/>
      </rPr>
      <t>, czyli takie, dla których istnieje płynny rynek wtórny</t>
    </r>
  </si>
  <si>
    <r>
      <rPr>
        <b/>
        <sz val="8"/>
        <rFont val="Arial CE"/>
        <family val="0"/>
      </rPr>
      <t>Papiery wartościowe (obligacje)</t>
    </r>
    <r>
      <rPr>
        <sz val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rFont val="Arial"/>
        <family val="2"/>
      </rPr>
      <t>, w tym:</t>
    </r>
  </si>
  <si>
    <r>
      <rPr>
        <b/>
        <sz val="8"/>
        <rFont val="Arial CE"/>
        <family val="0"/>
      </rPr>
      <t>Pożyczki</t>
    </r>
    <r>
      <rPr>
        <sz val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</si>
  <si>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Kredyty</t>
    </r>
    <r>
      <rPr>
        <sz val="8"/>
        <rFont val="Arial"/>
        <family val="2"/>
      </rPr>
      <t xml:space="preserve"> zaciągnięte na rynku krajowym, w tym:</t>
    </r>
  </si>
  <si>
    <t>Kwota 2022 r.</t>
  </si>
  <si>
    <t>Przychody i rozchody budżetu w 2022 r.</t>
  </si>
  <si>
    <t xml:space="preserve">A. 120 000,00  
B.
C.
D. </t>
  </si>
  <si>
    <t xml:space="preserve">A. 256 000,00
B.
C.
D. </t>
  </si>
  <si>
    <t xml:space="preserve">A. 280 000,00   
B.
C.
D. </t>
  </si>
  <si>
    <t xml:space="preserve">A. 184 000,00
B.
C.
D. </t>
  </si>
  <si>
    <t xml:space="preserve">A.
B.
C. 
D. </t>
  </si>
  <si>
    <t>Zagospodarowanie terenu przy Promenadzie w Opatowie</t>
  </si>
  <si>
    <t>Opracowanie koncepcji w zakresie zwiększenia efektywności energetycznej budynków w jednostkach organizacyjnych Powiatu Opatowskiego poprzez wdrożenie systemu zarządzania energią</t>
  </si>
  <si>
    <t>Powiatowy Urząd  Pracy w Opatowie</t>
  </si>
  <si>
    <t>Zakup i montaż klimatyzatorów w pomieszczeniach PUP w Opatowie</t>
  </si>
  <si>
    <t>Zakup samochodu do przewozu osób niepełnosprawnych</t>
  </si>
  <si>
    <t>Rozbudowa budynku użytkowego ZS Nr 2 poprzez budowę szybu windowego</t>
  </si>
  <si>
    <t>Przebudowa dachu budynku użytkowego ZS Nr 2 w Opatowie</t>
  </si>
  <si>
    <t>Zespół Szkół Nr 1 w Opatowie</t>
  </si>
  <si>
    <t>Dostosowanie łazienek oraz urządzeń higieniczno - sanitarnych dla osób niepełnosprawnych w budynku dydaktycznym Zespołu Szkół Nr 1 w Opatowie</t>
  </si>
  <si>
    <t>Zakup sprzętu, urządzeń dot. sieci teleinformatycznej oraz wymiana urządzeń podtrzymania zasilania</t>
  </si>
  <si>
    <t>Zakup serwera dla Wydziału Geodezji, Kartografii, Katastru i Gospodarki Mieniem</t>
  </si>
  <si>
    <t>Przebudowa DP nr 0776T w m. Ujazd polegająca na budowie chodnika o dł. 0,155 km; przebudowa DP nr 0711T w m. Jastrzębska Wola polegająca na budowie zatoki autobusowej i chodnika o łącznej dł. ok. 0,160 km</t>
  </si>
  <si>
    <t>Przebudowy dróg powiatowych, polegające na budowie chodników: nr 0703T w m. Sadowie o dł. 0,800 km; nr 0723T ul. Partyzantów w m. Opatów o dł. 0,245 km; nr 0723T ul. Słowackiego w m. Opatów o dł. 0,295 km</t>
  </si>
  <si>
    <t>Przebudowy dróg powiatowych, polegające na budowie chodników: nr 0686T w m. Ciszyca Górna o dł. 0,800 km; nr 0758T w m. Bidziny o dł. 1,240 km; nr 0717T w m. Modliborzyce o dł. 0,430 km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</si>
  <si>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</si>
  <si>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</si>
  <si>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Zakup koparko - ładowarki</t>
  </si>
  <si>
    <t>Zakup piaskarki</t>
  </si>
  <si>
    <t>rok budżetowy 2022 (7+8+9+10)</t>
  </si>
  <si>
    <t>Zadania inwestycyjne roczne w 2022 r.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</si>
  <si>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</si>
  <si>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</si>
  <si>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</si>
  <si>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</si>
  <si>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</si>
  <si>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</si>
  <si>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</si>
  <si>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Projekt ,,Specjalny znaczy Lepszy - wsparcie dla uczniów szkół podstawowych w ramach Specjalnych Ośrodków Szkolno - Wychowawczych w Niemienicach i Dębnie’'</t>
  </si>
  <si>
    <t>Działanie 8.3 Zwiększenie dostępu do wysokiej jakości edukacji przedszkolnej oraz kształcenia podstawowego, gimnazjalnego i ponadgimnazjalnego</t>
  </si>
  <si>
    <t xml:space="preserve">Oś priorytetowa 8. Rozwój edukacji i aktywne społeczeństwo </t>
  </si>
  <si>
    <t>Wartość zadania:</t>
  </si>
  <si>
    <t>2021-2022</t>
  </si>
  <si>
    <t>Regionalny Program Operacyjny Województwa Świętokrzyskiego na lata 2014 - 2020</t>
  </si>
  <si>
    <t>Projekt ,,e-Geodezja - cyfrowy zasób geodezyjny powiatów: Sandomierskiego, Opatowskiego i Staszowskiego''</t>
  </si>
  <si>
    <t xml:space="preserve">Oś priorytetowa 7. Sprawne usługi publiczne </t>
  </si>
  <si>
    <t>71095</t>
  </si>
  <si>
    <t>2018-2022</t>
  </si>
  <si>
    <t>kwota</t>
  </si>
  <si>
    <t>źródło</t>
  </si>
  <si>
    <t>Wydatki w roku budżetowym 2022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</si>
  <si>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</si>
  <si>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</si>
  <si>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</si>
  <si>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</si>
  <si>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2022 rok</t>
  </si>
  <si>
    <t>Modernizacja tarasu przy Podziemnej  Trasie Turystycznej w Opatowie (2021 -2022)</t>
  </si>
  <si>
    <t>25 926 803,00</t>
  </si>
  <si>
    <t>212 817,00</t>
  </si>
  <si>
    <t>106 220 548,00</t>
  </si>
  <si>
    <t>132 218,00</t>
  </si>
  <si>
    <t>1 158 509,00</t>
  </si>
  <si>
    <t>9 668 009,00</t>
  </si>
  <si>
    <t>115 888 557,00</t>
  </si>
  <si>
    <t>1 290 727,00</t>
  </si>
  <si>
    <t>Dochody budżetu powiatu na 2022 rok</t>
  </si>
  <si>
    <t>Wydatki budżetu powiatu na 2022 rok</t>
  </si>
  <si>
    <t>Specjalny Ośrodek Szkolno – Wychowawczy w Dębnie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</si>
  <si>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</si>
  <si>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</si>
  <si>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</si>
  <si>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</si>
  <si>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</si>
  <si>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</si>
  <si>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</si>
  <si>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</si>
  <si>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</si>
  <si>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</si>
  <si>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2022 r.</t>
  </si>
  <si>
    <t>Dotacje ogółem</t>
  </si>
  <si>
    <t>w  złotych</t>
  </si>
  <si>
    <t>Dochody i wydatki związane z realizacją zadań z zakresu administracji rządowej i innych zadań zleconych odrębnymi ustawami w  2022 r.</t>
  </si>
  <si>
    <t>Program wieloletni ,,SENIOR+'' na lata 2015 - 2020 - Dzienny Dom Senior+ w Stodołach - Koloniach - trwałość projektu (2018 - 2024)</t>
  </si>
  <si>
    <t>Realizacja zadań w ramach nieodpłatnej pomocy prawnej</t>
  </si>
  <si>
    <t>Organizacja pożytku publicznego</t>
  </si>
  <si>
    <t>II. Dotacje dla jednostek spoza sektora finansów publicznych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</si>
  <si>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</si>
  <si>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</si>
  <si>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</si>
  <si>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</si>
  <si>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Rehabilitacja zawodowa i społeczna osób niepełnosprawnych</t>
  </si>
  <si>
    <t>Powiat Sandomierz (WTZ Piotrowice i Śmiechowice)</t>
  </si>
  <si>
    <t>I. Dotacje dla jednostek sektora finansów publicznych</t>
  </si>
  <si>
    <t>Kwota dotacji</t>
  </si>
  <si>
    <t>Zakres</t>
  </si>
  <si>
    <t>Nazwa jednostki otrzymującej dotacje</t>
  </si>
  <si>
    <t>Dotacje celowe w 2022 roku</t>
  </si>
  <si>
    <t>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</si>
  <si>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</si>
  <si>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</si>
  <si>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</si>
  <si>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Organizowanie i prowadzenie działalności kulturalnej, turystycznej i rekreacyjnej</t>
  </si>
  <si>
    <t>Powiatowe Centrum Kultury w Opatowie</t>
  </si>
  <si>
    <t>Dotacje podmiotowe w 2022 roku</t>
  </si>
  <si>
    <t>Biblioteka publiczna</t>
  </si>
  <si>
    <t xml:space="preserve">Utrzymanie dzieci w placówkach </t>
  </si>
  <si>
    <t>2310</t>
  </si>
  <si>
    <t>Utrzymanie dzieci w rodzinach</t>
  </si>
  <si>
    <t>Rehabilitacja osób niepełnosprawnych</t>
  </si>
  <si>
    <t>2320</t>
  </si>
  <si>
    <t>Orzekanie o niepełnosprawności</t>
  </si>
  <si>
    <t>2330</t>
  </si>
  <si>
    <t>Lokalny transport zbiorowy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</si>
  <si>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</si>
  <si>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</si>
  <si>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</si>
  <si>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</si>
  <si>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</si>
  <si>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</si>
  <si>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</si>
  <si>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2022 r.</t>
  </si>
  <si>
    <t>Zakup samochodu do przewozu osób niepełnosprawnych dla WTZ przy DPS w Sobowie</t>
  </si>
  <si>
    <t>Wykonanie dokumentacji projektowej dla zadania pn. ,,Przebudowa DP nr 0708T w m. Wszachów polegająca na jej poszerzeniu na odc. ok. 1,300 km''</t>
  </si>
  <si>
    <t>Zespół Szkół w Ożarowie</t>
  </si>
  <si>
    <t>Poprawa dostępności budynków Zespołu Szkół w Ożarowie im. Marii Skłodowskiej - Curie poprzez montaż windy i wykonanie pochylni dostosowanych do potrzeb osób niepełnosprawnych</t>
  </si>
  <si>
    <t>756</t>
  </si>
  <si>
    <t>Dochody od osób prawnych, od osób fizycznych i od innych jednostek nieposiadających osobowości prawnej oraz wydatki związane z ich poborem</t>
  </si>
  <si>
    <t>9 574 587,00</t>
  </si>
  <si>
    <t>76 700,00</t>
  </si>
  <si>
    <t>9 651 287,00</t>
  </si>
  <si>
    <t>75618</t>
  </si>
  <si>
    <t>Wpływy z innych opłat stanowiących dochody jednostek samorządu terytorialnego na podstawie ustaw</t>
  </si>
  <si>
    <t>1 250 000,00</t>
  </si>
  <si>
    <t>1 326 700,00</t>
  </si>
  <si>
    <t>0420</t>
  </si>
  <si>
    <t>Wpływy z opłaty komunikacyjnej</t>
  </si>
  <si>
    <t>1 000 000,00</t>
  </si>
  <si>
    <t>1 076 700,00</t>
  </si>
  <si>
    <t>758</t>
  </si>
  <si>
    <t>Różne rozliczenia</t>
  </si>
  <si>
    <t>52 354 328,00</t>
  </si>
  <si>
    <t>159 136,00</t>
  </si>
  <si>
    <t>52 513 464,00</t>
  </si>
  <si>
    <t>75814</t>
  </si>
  <si>
    <t>Różne rozliczenia finansowe</t>
  </si>
  <si>
    <t>1 000,00</t>
  </si>
  <si>
    <t>160 136,00</t>
  </si>
  <si>
    <t>0920</t>
  </si>
  <si>
    <t>Wpływy z pozostałych odsetek</t>
  </si>
  <si>
    <t>801</t>
  </si>
  <si>
    <t>Oświata i wychowanie</t>
  </si>
  <si>
    <t>116 918,00</t>
  </si>
  <si>
    <t>29 569,00</t>
  </si>
  <si>
    <t>146 487,00</t>
  </si>
  <si>
    <t>80102</t>
  </si>
  <si>
    <t>Szkoły podstawowe specjalne</t>
  </si>
  <si>
    <t>2057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</si>
  <si>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</si>
  <si>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110 692,00</t>
  </si>
  <si>
    <t>27 990,00</t>
  </si>
  <si>
    <t>138 682,00</t>
  </si>
  <si>
    <t>2059</t>
  </si>
  <si>
    <t>6 226,00</t>
  </si>
  <si>
    <t>1 579,00</t>
  </si>
  <si>
    <t>7 805,00</t>
  </si>
  <si>
    <t>-72 000,00</t>
  </si>
  <si>
    <t>25 854 803,00</t>
  </si>
  <si>
    <t>140 817,00</t>
  </si>
  <si>
    <t>2130</t>
  </si>
  <si>
    <t>Dotacja celowa otrzymana z budżetu państwa na realizację bieżących zadań własnych powiatu</t>
  </si>
  <si>
    <t>148 800,00</t>
  </si>
  <si>
    <t>76 800,00</t>
  </si>
  <si>
    <t>265 405,00</t>
  </si>
  <si>
    <t>106 413 953,00</t>
  </si>
  <si>
    <t>161 787,00</t>
  </si>
  <si>
    <t>116 081 962,00</t>
  </si>
  <si>
    <t>1 320 296,00</t>
  </si>
  <si>
    <t>754</t>
  </si>
  <si>
    <t>Bezpieczeństwo publiczne i ochrona przeciwpożarowa</t>
  </si>
  <si>
    <t>75411</t>
  </si>
  <si>
    <t>Komendy powiatowe Państwowej Straży Pożarnej</t>
  </si>
  <si>
    <t>80105</t>
  </si>
  <si>
    <t>Przedszkola specjalne</t>
  </si>
  <si>
    <t>80115</t>
  </si>
  <si>
    <t>Technika</t>
  </si>
  <si>
    <t>80117</t>
  </si>
  <si>
    <t>Branżowe szkoły I i II stopnia</t>
  </si>
  <si>
    <t>80120</t>
  </si>
  <si>
    <t>Licea ogólnokształcące</t>
  </si>
  <si>
    <t>80134</t>
  </si>
  <si>
    <t>Szkoły zawodowe specjalne</t>
  </si>
  <si>
    <t>80146</t>
  </si>
  <si>
    <t>Dokształcanie i doskonalenie nauczycieli</t>
  </si>
  <si>
    <t>80151</t>
  </si>
  <si>
    <t>Kwalifikacyjne kursy zawodowe</t>
  </si>
  <si>
    <t>80195</t>
  </si>
  <si>
    <t>853</t>
  </si>
  <si>
    <t>Pozostałe zadania w zakresie polityki społecznej</t>
  </si>
  <si>
    <t>85311</t>
  </si>
  <si>
    <t>854</t>
  </si>
  <si>
    <t>Edukacyjna opieka wychowawcza</t>
  </si>
  <si>
    <t>85403</t>
  </si>
  <si>
    <t>Specjalne ośrodki szkolno-wychowawcze</t>
  </si>
  <si>
    <t>85410</t>
  </si>
  <si>
    <t>Internaty i bursy szkolne</t>
  </si>
  <si>
    <t>85446</t>
  </si>
  <si>
    <t xml:space="preserve">A. 7 805,00
B.
C.
D. </t>
  </si>
  <si>
    <t>Powiat Ostrowiec Św. (WTZ ,, Miłkowska Karczma'')</t>
  </si>
  <si>
    <t>Załącznik Nr 1                                                                                                          do uchwały Rady Powiatu w Opatowie Nr LIV.15.2022                                                                           z dnia 14 lutego 2022 r.</t>
  </si>
  <si>
    <t>Załącznik Nr 2                                                                                                      do uchwały Rady Powiatu w Opatowie Nr LIV.15.2022                                                z dnia 14 lutego 2022 r.</t>
  </si>
  <si>
    <t xml:space="preserve">Załącznik Nr 3                                                                                                       do uchwały Rady Powiatu w Opatowie Nr LIV.15.2022                                                 z dnia 14 lutego 2022 r. </t>
  </si>
  <si>
    <t>Załącznik nr 5                                                                                                     do uchwały Rady Powiatu w Opatowie nr LIV.15.2022                                               z dnia 14 lutego 2022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</si>
</sst>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_-* #,##0.0\ _z_ł_-;\-* #,##0.0\ _z_ł_-;_-* &quot;-&quot;\ _z_ł_-;_-@_-"/>
    <numFmt numFmtId="172" formatCode="_-* #,##0.00\ _z_ł_-;\-* #,##0.00\ _z_ł_-;_-* &quot;-&quot;\ _z_ł_-;_-@_-"/>
  </numFmts>
  <fonts count="10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7"/>
      <name val="Calibri"/>
      <family val="2"/>
    </font>
    <font>
      <sz val="7"/>
      <name val="Times New Roman"/>
      <family val="1"/>
    </font>
    <font>
      <b/>
      <sz val="8"/>
      <name val="Times New Roman"/>
      <family val="1"/>
    </font>
    <font>
      <b/>
      <sz val="12"/>
      <name val="Arial CE"/>
      <family val="2"/>
    </font>
    <font>
      <sz val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6"/>
      <color indexed="8"/>
      <name val="Arial"/>
      <family val="2"/>
    </font>
    <font>
      <sz val="8"/>
      <name val="Times New Roman CE"/>
      <family val="0"/>
    </font>
    <font>
      <sz val="8"/>
      <name val="Czcionka tekstu podstawowego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sz val="14"/>
      <name val="Arial CE"/>
      <family val="2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b/>
      <sz val="11"/>
      <name val="Arial"/>
      <family val="2"/>
    </font>
    <font>
      <sz val="9"/>
      <name val="Arial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b/>
      <sz val="6"/>
      <color indexed="8"/>
      <name val="Arial"/>
      <family val="2"/>
    </font>
    <font>
      <sz val="5"/>
      <color indexed="8"/>
      <name val="Arial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5"/>
      <color rgb="FF000000"/>
      <name val="Arial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29" borderId="4" applyNumberFormat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91" fillId="27" borderId="1" applyNumberFormat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97" fillId="32" borderId="0" applyNumberFormat="0" applyBorder="0" applyAlignment="0" applyProtection="0"/>
  </cellStyleXfs>
  <cellXfs count="32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0" fontId="4" fillId="0" borderId="0" xfId="51">
      <alignment/>
      <protection/>
    </xf>
    <xf numFmtId="0" fontId="98" fillId="0" borderId="0" xfId="51" applyFont="1">
      <alignment/>
      <protection/>
    </xf>
    <xf numFmtId="0" fontId="31" fillId="0" borderId="0" xfId="51" applyFont="1">
      <alignment/>
      <protection/>
    </xf>
    <xf numFmtId="0" fontId="33" fillId="35" borderId="0" xfId="51" applyFont="1" applyFill="1" applyAlignment="1">
      <alignment horizontal="left" vertical="center"/>
      <protection/>
    </xf>
    <xf numFmtId="0" fontId="4" fillId="0" borderId="0" xfId="51" applyFont="1" applyAlignment="1">
      <alignment vertical="center"/>
      <protection/>
    </xf>
    <xf numFmtId="164" fontId="4" fillId="0" borderId="0" xfId="51" applyNumberFormat="1" applyFont="1" applyAlignment="1">
      <alignment vertical="center"/>
      <protection/>
    </xf>
    <xf numFmtId="164" fontId="15" fillId="0" borderId="0" xfId="51" applyNumberFormat="1" applyFont="1" applyAlignment="1">
      <alignment vertical="center"/>
      <protection/>
    </xf>
    <xf numFmtId="0" fontId="4" fillId="35" borderId="0" xfId="51" applyFill="1">
      <alignment/>
      <protection/>
    </xf>
    <xf numFmtId="0" fontId="4" fillId="35" borderId="0" xfId="51" applyFill="1" applyAlignment="1">
      <alignment vertical="center"/>
      <protection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3" fontId="15" fillId="35" borderId="0" xfId="51" applyNumberFormat="1" applyFont="1" applyFill="1" applyAlignment="1">
      <alignment vertical="center" wrapText="1"/>
      <protection/>
    </xf>
    <xf numFmtId="165" fontId="15" fillId="35" borderId="0" xfId="51" applyNumberFormat="1" applyFont="1" applyFill="1" applyAlignment="1">
      <alignment vertical="center" wrapText="1"/>
      <protection/>
    </xf>
    <xf numFmtId="0" fontId="35" fillId="36" borderId="0" xfId="0" applyFont="1" applyFill="1" applyAlignment="1">
      <alignment horizontal="left" vertical="top" wrapText="1"/>
    </xf>
    <xf numFmtId="0" fontId="15" fillId="35" borderId="0" xfId="51" applyFont="1" applyFill="1" applyAlignment="1">
      <alignment vertical="center" wrapText="1"/>
      <protection/>
    </xf>
    <xf numFmtId="164" fontId="4" fillId="0" borderId="0" xfId="51" applyNumberFormat="1" applyAlignment="1">
      <alignment vertical="center"/>
      <protection/>
    </xf>
    <xf numFmtId="0" fontId="98" fillId="0" borderId="0" xfId="51" applyFont="1" applyAlignment="1">
      <alignment vertical="center"/>
      <protection/>
    </xf>
    <xf numFmtId="0" fontId="4" fillId="0" borderId="0" xfId="51" applyAlignment="1">
      <alignment horizontal="center" vertical="center"/>
      <protection/>
    </xf>
    <xf numFmtId="164" fontId="15" fillId="0" borderId="0" xfId="51" applyNumberFormat="1" applyFont="1">
      <alignment/>
      <protection/>
    </xf>
    <xf numFmtId="0" fontId="5" fillId="0" borderId="0" xfId="51" applyFont="1" applyAlignment="1">
      <alignment horizontal="center" vertical="center"/>
      <protection/>
    </xf>
    <xf numFmtId="0" fontId="5" fillId="0" borderId="0" xfId="51" applyFont="1">
      <alignment/>
      <protection/>
    </xf>
    <xf numFmtId="0" fontId="45" fillId="0" borderId="0" xfId="51" applyFont="1" applyAlignment="1">
      <alignment horizontal="center" vertical="center"/>
      <protection/>
    </xf>
    <xf numFmtId="0" fontId="17" fillId="0" borderId="0" xfId="51" applyFont="1" applyAlignment="1">
      <alignment vertical="center" wrapText="1"/>
      <protection/>
    </xf>
    <xf numFmtId="39" fontId="99" fillId="36" borderId="11" xfId="0" applyNumberFormat="1" applyFont="1" applyFill="1" applyBorder="1" applyAlignment="1">
      <alignment horizontal="left" vertical="center" wrapText="1"/>
    </xf>
    <xf numFmtId="39" fontId="100" fillId="36" borderId="11" xfId="0" applyNumberFormat="1" applyFont="1" applyFill="1" applyBorder="1" applyAlignment="1">
      <alignment horizontal="left" vertical="center" wrapText="1"/>
    </xf>
    <xf numFmtId="0" fontId="101" fillId="36" borderId="11" xfId="0" applyFont="1" applyFill="1" applyBorder="1" applyAlignment="1">
      <alignment horizontal="center" vertical="center" wrapText="1"/>
    </xf>
    <xf numFmtId="0" fontId="100" fillId="36" borderId="11" xfId="0" applyFont="1" applyFill="1" applyBorder="1" applyAlignment="1">
      <alignment horizontal="center" vertical="center" wrapText="1"/>
    </xf>
    <xf numFmtId="49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2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5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51" applyFill="1" applyAlignment="1">
      <alignment vertical="center" wrapText="1"/>
      <protection/>
    </xf>
    <xf numFmtId="0" fontId="14" fillId="0" borderId="0" xfId="51" applyFont="1" applyFill="1" applyAlignment="1">
      <alignment vertical="center" wrapText="1"/>
      <protection/>
    </xf>
    <xf numFmtId="0" fontId="14" fillId="0" borderId="13" xfId="51" applyFont="1" applyFill="1" applyBorder="1" applyAlignment="1">
      <alignment vertical="center" wrapText="1"/>
      <protection/>
    </xf>
    <xf numFmtId="0" fontId="14" fillId="0" borderId="14" xfId="51" applyFont="1" applyFill="1" applyBorder="1" applyAlignment="1">
      <alignment horizontal="center" vertical="center" wrapText="1"/>
      <protection/>
    </xf>
    <xf numFmtId="0" fontId="15" fillId="0" borderId="13" xfId="51" applyFont="1" applyFill="1" applyBorder="1" applyAlignment="1">
      <alignment horizontal="center" vertical="center" wrapText="1"/>
      <protection/>
    </xf>
    <xf numFmtId="0" fontId="7" fillId="0" borderId="13" xfId="5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25" fillId="0" borderId="13" xfId="51" applyNumberFormat="1" applyFont="1" applyFill="1" applyBorder="1" applyAlignment="1">
      <alignment horizontal="center" vertical="center" wrapText="1"/>
      <protection/>
    </xf>
    <xf numFmtId="0" fontId="26" fillId="0" borderId="15" xfId="51" applyFont="1" applyFill="1" applyBorder="1" applyAlignment="1">
      <alignment horizontal="left" vertical="center" wrapText="1"/>
      <protection/>
    </xf>
    <xf numFmtId="0" fontId="26" fillId="0" borderId="14" xfId="51" applyFont="1" applyFill="1" applyBorder="1" applyAlignment="1">
      <alignment horizontal="left" vertical="center" wrapText="1"/>
      <protection/>
    </xf>
    <xf numFmtId="49" fontId="25" fillId="0" borderId="13" xfId="51" applyNumberFormat="1" applyFont="1" applyFill="1" applyBorder="1" applyAlignment="1">
      <alignment vertical="center" wrapText="1"/>
      <protection/>
    </xf>
    <xf numFmtId="0" fontId="7" fillId="0" borderId="13" xfId="51" applyFont="1" applyFill="1" applyBorder="1" applyAlignment="1">
      <alignment vertical="center" wrapText="1"/>
      <protection/>
    </xf>
    <xf numFmtId="165" fontId="25" fillId="0" borderId="15" xfId="51" applyNumberFormat="1" applyFont="1" applyFill="1" applyBorder="1" applyAlignment="1">
      <alignment horizontal="center" vertical="center" wrapText="1"/>
      <protection/>
    </xf>
    <xf numFmtId="165" fontId="25" fillId="0" borderId="14" xfId="51" applyNumberFormat="1" applyFont="1" applyFill="1" applyBorder="1" applyAlignment="1">
      <alignment horizontal="center" vertical="center" wrapText="1"/>
      <protection/>
    </xf>
    <xf numFmtId="0" fontId="7" fillId="0" borderId="16" xfId="51" applyFont="1" applyFill="1" applyBorder="1" applyAlignment="1">
      <alignment horizontal="center" vertical="center" wrapText="1"/>
      <protection/>
    </xf>
    <xf numFmtId="165" fontId="25" fillId="0" borderId="16" xfId="51" applyNumberFormat="1" applyFont="1" applyFill="1" applyBorder="1" applyAlignment="1">
      <alignment horizontal="center" vertical="center" wrapText="1"/>
      <protection/>
    </xf>
    <xf numFmtId="0" fontId="25" fillId="0" borderId="13" xfId="51" applyFont="1" applyFill="1" applyBorder="1" applyAlignment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26" fillId="0" borderId="15" xfId="51" applyNumberFormat="1" applyFont="1" applyFill="1" applyBorder="1" applyAlignment="1">
      <alignment horizontal="left" vertical="center" wrapText="1"/>
      <protection/>
    </xf>
    <xf numFmtId="164" fontId="26" fillId="0" borderId="14" xfId="51" applyNumberFormat="1" applyFont="1" applyFill="1" applyBorder="1" applyAlignment="1">
      <alignment horizontal="left" vertical="center" wrapText="1"/>
      <protection/>
    </xf>
    <xf numFmtId="164" fontId="25" fillId="0" borderId="13" xfId="51" applyNumberFormat="1" applyFont="1" applyFill="1" applyBorder="1" applyAlignment="1">
      <alignment horizontal="center" vertical="center" wrapText="1"/>
      <protection/>
    </xf>
    <xf numFmtId="164" fontId="25" fillId="0" borderId="13" xfId="51" applyNumberFormat="1" applyFont="1" applyFill="1" applyBorder="1" applyAlignment="1">
      <alignment vertical="center" wrapText="1"/>
      <protection/>
    </xf>
    <xf numFmtId="0" fontId="7" fillId="0" borderId="17" xfId="51" applyFont="1" applyFill="1" applyBorder="1" applyAlignment="1">
      <alignment horizontal="center" vertical="center" wrapText="1"/>
      <protection/>
    </xf>
    <xf numFmtId="165" fontId="25" fillId="0" borderId="17" xfId="51" applyNumberFormat="1" applyFont="1" applyFill="1" applyBorder="1" applyAlignment="1">
      <alignment horizontal="center" vertical="center" wrapText="1"/>
      <protection/>
    </xf>
    <xf numFmtId="165" fontId="25" fillId="0" borderId="18" xfId="51" applyNumberFormat="1" applyFont="1" applyFill="1" applyBorder="1" applyAlignment="1">
      <alignment horizontal="center" vertical="center" wrapText="1"/>
      <protection/>
    </xf>
    <xf numFmtId="0" fontId="15" fillId="0" borderId="13" xfId="51" applyFont="1" applyFill="1" applyBorder="1" applyAlignment="1">
      <alignment horizontal="center" vertical="center"/>
      <protection/>
    </xf>
    <xf numFmtId="0" fontId="15" fillId="0" borderId="13" xfId="51" applyFont="1" applyFill="1" applyBorder="1" applyAlignment="1">
      <alignment vertical="center" wrapText="1"/>
      <protection/>
    </xf>
    <xf numFmtId="165" fontId="12" fillId="0" borderId="13" xfId="51" applyNumberFormat="1" applyFont="1" applyFill="1" applyBorder="1" applyAlignment="1">
      <alignment horizontal="center" vertical="center" wrapText="1"/>
      <protection/>
    </xf>
    <xf numFmtId="0" fontId="12" fillId="0" borderId="13" xfId="51" applyFont="1" applyFill="1" applyBorder="1" applyAlignment="1">
      <alignment horizontal="center" vertical="center" wrapText="1"/>
      <protection/>
    </xf>
    <xf numFmtId="0" fontId="24" fillId="0" borderId="13" xfId="51" applyFont="1" applyFill="1" applyBorder="1" applyAlignment="1">
      <alignment vertical="center" wrapText="1"/>
      <protection/>
    </xf>
    <xf numFmtId="49" fontId="23" fillId="0" borderId="13" xfId="51" applyNumberFormat="1" applyFont="1" applyFill="1" applyBorder="1" applyAlignment="1">
      <alignment horizontal="center" vertical="center" wrapText="1"/>
      <protection/>
    </xf>
    <xf numFmtId="0" fontId="17" fillId="0" borderId="0" xfId="51" applyFont="1" applyFill="1" applyAlignment="1">
      <alignment horizontal="center" vertical="center" wrapText="1"/>
      <protection/>
    </xf>
    <xf numFmtId="0" fontId="4" fillId="0" borderId="0" xfId="51" applyFill="1" applyAlignment="1">
      <alignment vertical="center"/>
      <protection/>
    </xf>
    <xf numFmtId="0" fontId="16" fillId="0" borderId="13" xfId="51" applyFont="1" applyFill="1" applyBorder="1" applyAlignment="1">
      <alignment horizontal="center" vertical="center"/>
      <protection/>
    </xf>
    <xf numFmtId="0" fontId="26" fillId="0" borderId="13" xfId="51" applyFont="1" applyFill="1" applyBorder="1" applyAlignment="1">
      <alignment vertical="center" wrapText="1"/>
      <protection/>
    </xf>
    <xf numFmtId="164" fontId="26" fillId="0" borderId="13" xfId="51" applyNumberFormat="1" applyFont="1" applyFill="1" applyBorder="1" applyAlignment="1">
      <alignment vertical="center"/>
      <protection/>
    </xf>
    <xf numFmtId="164" fontId="26" fillId="0" borderId="13" xfId="51" applyNumberFormat="1" applyFont="1" applyFill="1" applyBorder="1" applyAlignment="1">
      <alignment vertical="center" wrapText="1"/>
      <protection/>
    </xf>
    <xf numFmtId="164" fontId="26" fillId="0" borderId="13" xfId="51" applyNumberFormat="1" applyFont="1" applyFill="1" applyBorder="1" applyAlignment="1">
      <alignment horizontal="left" vertical="center" wrapText="1"/>
      <protection/>
    </xf>
    <xf numFmtId="0" fontId="16" fillId="0" borderId="13" xfId="51" applyFont="1" applyFill="1" applyBorder="1" applyAlignment="1">
      <alignment vertical="center" wrapText="1"/>
      <protection/>
    </xf>
    <xf numFmtId="164" fontId="12" fillId="0" borderId="13" xfId="51" applyNumberFormat="1" applyFont="1" applyFill="1" applyBorder="1" applyAlignment="1">
      <alignment vertical="center"/>
      <protection/>
    </xf>
    <xf numFmtId="164" fontId="12" fillId="0" borderId="13" xfId="51" applyNumberFormat="1" applyFont="1" applyFill="1" applyBorder="1" applyAlignment="1">
      <alignment vertical="center" wrapText="1"/>
      <protection/>
    </xf>
    <xf numFmtId="0" fontId="12" fillId="0" borderId="13" xfId="51" applyFont="1" applyFill="1" applyBorder="1" applyAlignment="1">
      <alignment horizontal="center" vertical="center"/>
      <protection/>
    </xf>
    <xf numFmtId="0" fontId="4" fillId="0" borderId="0" xfId="51" applyFill="1">
      <alignment/>
      <protection/>
    </xf>
    <xf numFmtId="0" fontId="98" fillId="0" borderId="0" xfId="51" applyFont="1" applyFill="1">
      <alignment/>
      <protection/>
    </xf>
    <xf numFmtId="0" fontId="5" fillId="0" borderId="0" xfId="51" applyFont="1" applyFill="1" applyAlignment="1" applyProtection="1">
      <alignment horizontal="left"/>
      <protection locked="0"/>
    </xf>
    <xf numFmtId="0" fontId="20" fillId="0" borderId="13" xfId="51" applyFont="1" applyFill="1" applyBorder="1" applyAlignment="1">
      <alignment horizontal="center" vertical="center" wrapText="1"/>
      <protection/>
    </xf>
    <xf numFmtId="0" fontId="6" fillId="0" borderId="13" xfId="51" applyFont="1" applyFill="1" applyBorder="1" applyAlignment="1">
      <alignment horizontal="center" vertical="center" wrapText="1"/>
      <protection/>
    </xf>
    <xf numFmtId="0" fontId="6" fillId="0" borderId="13" xfId="51" applyFont="1" applyFill="1" applyBorder="1" applyAlignment="1">
      <alignment vertical="top" wrapText="1"/>
      <protection/>
    </xf>
    <xf numFmtId="0" fontId="6" fillId="0" borderId="16" xfId="51" applyFont="1" applyFill="1" applyBorder="1" applyAlignment="1">
      <alignment vertical="top" wrapText="1"/>
      <protection/>
    </xf>
    <xf numFmtId="0" fontId="20" fillId="0" borderId="13" xfId="51" applyFont="1" applyFill="1" applyBorder="1" applyAlignment="1">
      <alignment vertical="top"/>
      <protection/>
    </xf>
    <xf numFmtId="164" fontId="20" fillId="0" borderId="13" xfId="51" applyNumberFormat="1" applyFont="1" applyFill="1" applyBorder="1" applyAlignment="1">
      <alignment horizontal="right" vertical="top" wrapText="1"/>
      <protection/>
    </xf>
    <xf numFmtId="0" fontId="6" fillId="0" borderId="13" xfId="51" applyFont="1" applyFill="1" applyBorder="1" applyAlignment="1" quotePrefix="1">
      <alignment vertical="top"/>
      <protection/>
    </xf>
    <xf numFmtId="164" fontId="6" fillId="0" borderId="13" xfId="51" applyNumberFormat="1" applyFont="1" applyFill="1" applyBorder="1" applyAlignment="1">
      <alignment horizontal="right" vertical="top" wrapText="1"/>
      <protection/>
    </xf>
    <xf numFmtId="0" fontId="6" fillId="0" borderId="13" xfId="51" applyFont="1" applyFill="1" applyBorder="1" applyAlignment="1" quotePrefix="1">
      <alignment vertical="top" wrapText="1"/>
      <protection/>
    </xf>
    <xf numFmtId="0" fontId="6" fillId="0" borderId="16" xfId="51" applyFont="1" applyFill="1" applyBorder="1" applyAlignment="1">
      <alignment horizontal="center" vertical="top" wrapText="1"/>
      <protection/>
    </xf>
    <xf numFmtId="0" fontId="15" fillId="0" borderId="17" xfId="51" applyFont="1" applyFill="1" applyBorder="1">
      <alignment/>
      <protection/>
    </xf>
    <xf numFmtId="0" fontId="6" fillId="0" borderId="17" xfId="51" applyFont="1" applyFill="1" applyBorder="1" applyAlignment="1">
      <alignment horizontal="center" vertical="top" wrapText="1"/>
      <protection/>
    </xf>
    <xf numFmtId="0" fontId="15" fillId="0" borderId="18" xfId="51" applyFont="1" applyFill="1" applyBorder="1">
      <alignment/>
      <protection/>
    </xf>
    <xf numFmtId="0" fontId="15" fillId="0" borderId="18" xfId="51" applyFont="1" applyFill="1" applyBorder="1" applyAlignment="1">
      <alignment horizontal="center" vertical="top" wrapText="1"/>
      <protection/>
    </xf>
    <xf numFmtId="0" fontId="20" fillId="0" borderId="13" xfId="51" applyFont="1" applyFill="1" applyBorder="1" applyAlignment="1">
      <alignment horizontal="center" vertical="top"/>
      <protection/>
    </xf>
    <xf numFmtId="0" fontId="6" fillId="0" borderId="13" xfId="51" applyFont="1" applyFill="1" applyBorder="1" applyAlignment="1">
      <alignment horizontal="center" vertical="top"/>
      <protection/>
    </xf>
    <xf numFmtId="0" fontId="20" fillId="0" borderId="13" xfId="51" applyFont="1" applyFill="1" applyBorder="1">
      <alignment/>
      <protection/>
    </xf>
    <xf numFmtId="0" fontId="6" fillId="0" borderId="13" xfId="51" applyFont="1" applyFill="1" applyBorder="1" quotePrefix="1">
      <alignment/>
      <protection/>
    </xf>
    <xf numFmtId="0" fontId="6" fillId="0" borderId="13" xfId="51" applyFont="1" applyFill="1" applyBorder="1" applyAlignment="1" quotePrefix="1">
      <alignment wrapText="1"/>
      <protection/>
    </xf>
    <xf numFmtId="0" fontId="6" fillId="0" borderId="13" xfId="51" applyFont="1" applyFill="1" applyBorder="1" applyAlignment="1">
      <alignment wrapText="1"/>
      <protection/>
    </xf>
    <xf numFmtId="0" fontId="36" fillId="0" borderId="0" xfId="51" applyFont="1" applyFill="1">
      <alignment/>
      <protection/>
    </xf>
    <xf numFmtId="0" fontId="37" fillId="0" borderId="0" xfId="51" applyFont="1" applyFill="1" applyAlignment="1">
      <alignment horizontal="right" vertical="top"/>
      <protection/>
    </xf>
    <xf numFmtId="0" fontId="32" fillId="0" borderId="0" xfId="51" applyFont="1" applyFill="1" applyAlignment="1">
      <alignment horizontal="right" vertical="top"/>
      <protection/>
    </xf>
    <xf numFmtId="0" fontId="27" fillId="0" borderId="13" xfId="51" applyFont="1" applyFill="1" applyBorder="1" applyAlignment="1">
      <alignment horizontal="center" vertical="center"/>
      <protection/>
    </xf>
    <xf numFmtId="0" fontId="27" fillId="0" borderId="13" xfId="51" applyFont="1" applyFill="1" applyBorder="1" applyAlignment="1">
      <alignment horizontal="center" vertical="center"/>
      <protection/>
    </xf>
    <xf numFmtId="164" fontId="28" fillId="0" borderId="13" xfId="51" applyNumberFormat="1" applyFont="1" applyFill="1" applyBorder="1" applyAlignment="1">
      <alignment horizontal="right" vertical="center"/>
      <protection/>
    </xf>
    <xf numFmtId="49" fontId="15" fillId="0" borderId="13" xfId="51" applyNumberFormat="1" applyFont="1" applyFill="1" applyBorder="1" applyAlignment="1">
      <alignment horizontal="left" vertical="center"/>
      <protection/>
    </xf>
    <xf numFmtId="0" fontId="15" fillId="0" borderId="13" xfId="51" applyFont="1" applyFill="1" applyBorder="1" applyAlignment="1">
      <alignment vertical="center"/>
      <protection/>
    </xf>
    <xf numFmtId="164" fontId="27" fillId="0" borderId="13" xfId="51" applyNumberFormat="1" applyFont="1" applyFill="1" applyBorder="1" applyAlignment="1">
      <alignment vertical="center"/>
      <protection/>
    </xf>
    <xf numFmtId="49" fontId="15" fillId="0" borderId="13" xfId="51" applyNumberFormat="1" applyFont="1" applyFill="1" applyBorder="1" applyAlignment="1">
      <alignment horizontal="left" vertical="center" wrapText="1"/>
      <protection/>
    </xf>
    <xf numFmtId="0" fontId="15" fillId="0" borderId="13" xfId="51" applyFont="1" applyFill="1" applyBorder="1" applyAlignment="1">
      <alignment vertical="center" wrapText="1"/>
      <protection/>
    </xf>
    <xf numFmtId="0" fontId="27" fillId="0" borderId="13" xfId="51" applyFont="1" applyFill="1" applyBorder="1" applyAlignment="1">
      <alignment horizontal="center" vertical="center" wrapText="1"/>
      <protection/>
    </xf>
    <xf numFmtId="0" fontId="28" fillId="0" borderId="13" xfId="51" applyFont="1" applyFill="1" applyBorder="1" applyAlignment="1">
      <alignment horizontal="center" vertical="center" wrapText="1"/>
      <protection/>
    </xf>
    <xf numFmtId="0" fontId="14" fillId="0" borderId="13" xfId="51" applyFont="1" applyFill="1" applyBorder="1" applyAlignment="1">
      <alignment vertical="center"/>
      <protection/>
    </xf>
    <xf numFmtId="0" fontId="28" fillId="0" borderId="13" xfId="51" applyFont="1" applyFill="1" applyBorder="1" applyAlignment="1">
      <alignment horizontal="center" vertical="center"/>
      <protection/>
    </xf>
    <xf numFmtId="164" fontId="28" fillId="0" borderId="13" xfId="51" applyNumberFormat="1" applyFont="1" applyFill="1" applyBorder="1" applyAlignment="1">
      <alignment vertical="center"/>
      <protection/>
    </xf>
    <xf numFmtId="49" fontId="15" fillId="0" borderId="13" xfId="51" applyNumberFormat="1" applyFont="1" applyFill="1" applyBorder="1" applyAlignment="1">
      <alignment horizontal="left" vertical="center"/>
      <protection/>
    </xf>
    <xf numFmtId="0" fontId="15" fillId="0" borderId="13" xfId="51" applyFont="1" applyFill="1" applyBorder="1" applyAlignment="1">
      <alignment horizontal="left" vertical="center"/>
      <protection/>
    </xf>
    <xf numFmtId="0" fontId="39" fillId="0" borderId="0" xfId="51" applyFont="1" applyFill="1" applyAlignment="1">
      <alignment horizontal="center" vertical="center"/>
      <protection/>
    </xf>
    <xf numFmtId="0" fontId="39" fillId="0" borderId="0" xfId="51" applyFont="1" applyFill="1" applyAlignment="1">
      <alignment vertical="center"/>
      <protection/>
    </xf>
    <xf numFmtId="0" fontId="39" fillId="0" borderId="0" xfId="51" applyFont="1" applyFill="1">
      <alignment/>
      <protection/>
    </xf>
    <xf numFmtId="0" fontId="44" fillId="0" borderId="0" xfId="51" applyFont="1" applyFill="1" applyAlignment="1">
      <alignment horizontal="center"/>
      <protection/>
    </xf>
    <xf numFmtId="0" fontId="43" fillId="0" borderId="14" xfId="51" applyFont="1" applyFill="1" applyBorder="1" applyAlignment="1">
      <alignment horizontal="center" vertical="center" wrapText="1"/>
      <protection/>
    </xf>
    <xf numFmtId="0" fontId="43" fillId="0" borderId="13" xfId="51" applyFont="1" applyFill="1" applyBorder="1" applyAlignment="1">
      <alignment horizontal="center" vertical="center" wrapText="1"/>
      <protection/>
    </xf>
    <xf numFmtId="0" fontId="20" fillId="0" borderId="18" xfId="51" applyFont="1" applyFill="1" applyBorder="1" applyAlignment="1">
      <alignment horizontal="center" vertical="center" wrapText="1"/>
      <protection/>
    </xf>
    <xf numFmtId="0" fontId="43" fillId="0" borderId="18" xfId="51" applyFont="1" applyFill="1" applyBorder="1" applyAlignment="1">
      <alignment horizontal="center" vertical="center" wrapText="1"/>
      <protection/>
    </xf>
    <xf numFmtId="0" fontId="42" fillId="0" borderId="17" xfId="51" applyFont="1" applyFill="1" applyBorder="1" applyAlignment="1">
      <alignment horizontal="center" vertical="center" wrapText="1"/>
      <protection/>
    </xf>
    <xf numFmtId="49" fontId="40" fillId="0" borderId="13" xfId="51" applyNumberFormat="1" applyFont="1" applyFill="1" applyBorder="1" applyAlignment="1">
      <alignment horizontal="center" vertical="center" wrapText="1"/>
      <protection/>
    </xf>
    <xf numFmtId="49" fontId="41" fillId="0" borderId="13" xfId="51" applyNumberFormat="1" applyFont="1" applyFill="1" applyBorder="1" applyAlignment="1">
      <alignment horizontal="center" vertical="center" wrapText="1"/>
      <protection/>
    </xf>
    <xf numFmtId="0" fontId="20" fillId="0" borderId="13" xfId="51" applyFont="1" applyFill="1" applyBorder="1" applyAlignment="1">
      <alignment horizontal="center" vertical="center"/>
      <protection/>
    </xf>
    <xf numFmtId="164" fontId="20" fillId="0" borderId="13" xfId="51" applyNumberFormat="1" applyFont="1" applyFill="1" applyBorder="1" applyAlignment="1">
      <alignment vertical="center" wrapText="1"/>
      <protection/>
    </xf>
    <xf numFmtId="49" fontId="39" fillId="0" borderId="13" xfId="51" applyNumberFormat="1" applyFont="1" applyFill="1" applyBorder="1" applyAlignment="1">
      <alignment horizontal="center" vertical="center" wrapText="1"/>
      <protection/>
    </xf>
    <xf numFmtId="49" fontId="6" fillId="0" borderId="13" xfId="51" applyNumberFormat="1" applyFont="1" applyFill="1" applyBorder="1" applyAlignment="1">
      <alignment horizontal="center" vertical="center" wrapText="1"/>
      <protection/>
    </xf>
    <xf numFmtId="0" fontId="6" fillId="0" borderId="13" xfId="51" applyFont="1" applyFill="1" applyBorder="1" applyAlignment="1">
      <alignment horizontal="center" vertical="center"/>
      <protection/>
    </xf>
    <xf numFmtId="164" fontId="6" fillId="0" borderId="13" xfId="51" applyNumberFormat="1" applyFont="1" applyFill="1" applyBorder="1" applyAlignment="1">
      <alignment vertical="center" wrapText="1"/>
      <protection/>
    </xf>
    <xf numFmtId="164" fontId="6" fillId="0" borderId="13" xfId="51" applyNumberFormat="1" applyFont="1" applyFill="1" applyBorder="1" applyAlignment="1">
      <alignment vertical="center"/>
      <protection/>
    </xf>
    <xf numFmtId="0" fontId="40" fillId="0" borderId="13" xfId="51" applyFont="1" applyFill="1" applyBorder="1" applyAlignment="1">
      <alignment horizontal="center" vertical="center" wrapText="1"/>
      <protection/>
    </xf>
    <xf numFmtId="0" fontId="41" fillId="0" borderId="13" xfId="51" applyFont="1" applyFill="1" applyBorder="1" applyAlignment="1">
      <alignment horizontal="center" vertical="center" wrapText="1"/>
      <protection/>
    </xf>
    <xf numFmtId="0" fontId="39" fillId="0" borderId="13" xfId="51" applyFont="1" applyFill="1" applyBorder="1" applyAlignment="1">
      <alignment horizontal="center" vertical="center" wrapText="1"/>
      <protection/>
    </xf>
    <xf numFmtId="49" fontId="20" fillId="0" borderId="13" xfId="51" applyNumberFormat="1" applyFont="1" applyFill="1" applyBorder="1" applyAlignment="1">
      <alignment horizontal="center" vertical="center" wrapText="1"/>
      <protection/>
    </xf>
    <xf numFmtId="164" fontId="20" fillId="0" borderId="13" xfId="51" applyNumberFormat="1" applyFont="1" applyFill="1" applyBorder="1" applyAlignment="1">
      <alignment vertical="center"/>
      <protection/>
    </xf>
    <xf numFmtId="0" fontId="102" fillId="0" borderId="0" xfId="51" applyFont="1" applyFill="1" applyAlignment="1">
      <alignment vertical="center"/>
      <protection/>
    </xf>
    <xf numFmtId="0" fontId="102" fillId="0" borderId="0" xfId="51" applyFont="1" applyFill="1">
      <alignment/>
      <protection/>
    </xf>
    <xf numFmtId="0" fontId="20" fillId="0" borderId="14" xfId="51" applyFont="1" applyFill="1" applyBorder="1" applyAlignment="1">
      <alignment horizontal="center" vertical="center" wrapText="1"/>
      <protection/>
    </xf>
    <xf numFmtId="0" fontId="103" fillId="0" borderId="0" xfId="51" applyFont="1" applyFill="1">
      <alignment/>
      <protection/>
    </xf>
    <xf numFmtId="0" fontId="42" fillId="0" borderId="18" xfId="51" applyFont="1" applyFill="1" applyBorder="1" applyAlignment="1">
      <alignment horizontal="center" vertical="center" wrapText="1"/>
      <protection/>
    </xf>
    <xf numFmtId="49" fontId="34" fillId="0" borderId="13" xfId="51" applyNumberFormat="1" applyFont="1" applyFill="1" applyBorder="1" applyAlignment="1">
      <alignment horizontal="center" vertical="center" wrapText="1"/>
      <protection/>
    </xf>
    <xf numFmtId="164" fontId="34" fillId="0" borderId="13" xfId="51" applyNumberFormat="1" applyFont="1" applyFill="1" applyBorder="1" applyAlignment="1">
      <alignment horizontal="center" vertical="center" wrapText="1"/>
      <protection/>
    </xf>
    <xf numFmtId="164" fontId="102" fillId="0" borderId="0" xfId="51" applyNumberFormat="1" applyFont="1" applyFill="1">
      <alignment/>
      <protection/>
    </xf>
    <xf numFmtId="0" fontId="6" fillId="0" borderId="13" xfId="51" applyFont="1" applyFill="1" applyBorder="1" applyAlignment="1">
      <alignment vertical="center" wrapText="1"/>
      <protection/>
    </xf>
    <xf numFmtId="0" fontId="37" fillId="0" borderId="13" xfId="51" applyFont="1" applyFill="1" applyBorder="1" applyAlignment="1">
      <alignment horizontal="center" vertical="center"/>
      <protection/>
    </xf>
    <xf numFmtId="164" fontId="39" fillId="0" borderId="13" xfId="51" applyNumberFormat="1" applyFont="1" applyFill="1" applyBorder="1" applyAlignment="1">
      <alignment horizontal="center" vertical="center" wrapText="1"/>
      <protection/>
    </xf>
    <xf numFmtId="0" fontId="102" fillId="0" borderId="0" xfId="51" applyFont="1" applyFill="1" applyAlignment="1">
      <alignment horizontal="center" vertical="center"/>
      <protection/>
    </xf>
    <xf numFmtId="164" fontId="39" fillId="0" borderId="13" xfId="51" applyNumberFormat="1" applyFont="1" applyFill="1" applyBorder="1" applyAlignment="1">
      <alignment horizontal="right" vertical="center"/>
      <protection/>
    </xf>
    <xf numFmtId="164" fontId="39" fillId="0" borderId="0" xfId="51" applyNumberFormat="1" applyFont="1" applyFill="1" applyAlignment="1">
      <alignment vertical="center"/>
      <protection/>
    </xf>
    <xf numFmtId="164" fontId="102" fillId="0" borderId="0" xfId="51" applyNumberFormat="1" applyFont="1" applyFill="1" applyAlignment="1">
      <alignment vertical="center"/>
      <protection/>
    </xf>
    <xf numFmtId="0" fontId="15" fillId="0" borderId="0" xfId="51" applyFont="1" applyFill="1" applyAlignment="1">
      <alignment horizontal="right" vertical="center"/>
      <protection/>
    </xf>
    <xf numFmtId="0" fontId="48" fillId="0" borderId="13" xfId="51" applyFont="1" applyFill="1" applyBorder="1" applyAlignment="1">
      <alignment horizontal="center" vertical="center"/>
      <protection/>
    </xf>
    <xf numFmtId="0" fontId="48" fillId="0" borderId="13" xfId="51" applyFont="1" applyFill="1" applyBorder="1" applyAlignment="1">
      <alignment horizontal="center" vertical="center" wrapText="1"/>
      <protection/>
    </xf>
    <xf numFmtId="0" fontId="16" fillId="0" borderId="13" xfId="51" applyFont="1" applyFill="1" applyBorder="1" applyAlignment="1">
      <alignment horizontal="center" vertical="center"/>
      <protection/>
    </xf>
    <xf numFmtId="3" fontId="33" fillId="0" borderId="16" xfId="51" applyNumberFormat="1" applyFont="1" applyFill="1" applyBorder="1">
      <alignment/>
      <protection/>
    </xf>
    <xf numFmtId="0" fontId="5" fillId="0" borderId="13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left" vertical="center" wrapText="1"/>
      <protection/>
    </xf>
    <xf numFmtId="0" fontId="50" fillId="0" borderId="13" xfId="51" applyFont="1" applyFill="1" applyBorder="1" applyAlignment="1">
      <alignment horizontal="left" vertical="center" wrapText="1"/>
      <protection/>
    </xf>
    <xf numFmtId="3" fontId="5" fillId="0" borderId="13" xfId="51" applyNumberFormat="1" applyFont="1" applyFill="1" applyBorder="1" applyAlignment="1">
      <alignment vertical="center"/>
      <protection/>
    </xf>
    <xf numFmtId="0" fontId="21" fillId="0" borderId="14" xfId="51" applyFont="1" applyFill="1" applyBorder="1" applyAlignment="1">
      <alignment horizontal="center" vertical="center"/>
      <protection/>
    </xf>
    <xf numFmtId="3" fontId="49" fillId="0" borderId="13" xfId="51" applyNumberFormat="1" applyFont="1" applyFill="1" applyBorder="1" applyAlignment="1">
      <alignment vertical="center"/>
      <protection/>
    </xf>
    <xf numFmtId="164" fontId="8" fillId="0" borderId="16" xfId="51" applyNumberFormat="1" applyFont="1" applyFill="1" applyBorder="1" applyAlignment="1">
      <alignment horizontal="right" vertical="center" wrapText="1"/>
      <protection/>
    </xf>
    <xf numFmtId="0" fontId="4" fillId="0" borderId="13" xfId="51" applyFont="1" applyFill="1" applyBorder="1" applyAlignment="1">
      <alignment horizontal="center" vertical="center" wrapText="1"/>
      <protection/>
    </xf>
    <xf numFmtId="0" fontId="4" fillId="0" borderId="13" xfId="51" applyFont="1" applyFill="1" applyBorder="1" applyAlignment="1">
      <alignment horizontal="left" vertical="center" wrapText="1"/>
      <protection/>
    </xf>
    <xf numFmtId="164" fontId="4" fillId="0" borderId="13" xfId="51" applyNumberFormat="1" applyFont="1" applyFill="1" applyBorder="1" applyAlignment="1">
      <alignment horizontal="right" vertical="center" wrapText="1"/>
      <protection/>
    </xf>
    <xf numFmtId="3" fontId="33" fillId="0" borderId="16" xfId="51" applyNumberFormat="1" applyFont="1" applyFill="1" applyBorder="1" applyAlignment="1">
      <alignment horizontal="right" vertical="center" wrapText="1"/>
      <protection/>
    </xf>
    <xf numFmtId="0" fontId="4" fillId="0" borderId="13" xfId="51" applyFill="1" applyBorder="1" applyAlignment="1">
      <alignment horizontal="center" vertical="center" wrapText="1"/>
      <protection/>
    </xf>
    <xf numFmtId="0" fontId="4" fillId="0" borderId="13" xfId="51" applyFill="1" applyBorder="1" applyAlignment="1">
      <alignment horizontal="left" vertical="center" wrapText="1"/>
      <protection/>
    </xf>
    <xf numFmtId="164" fontId="4" fillId="0" borderId="13" xfId="51" applyNumberFormat="1" applyFill="1" applyBorder="1" applyAlignment="1">
      <alignment horizontal="right" vertical="center" wrapText="1"/>
      <protection/>
    </xf>
    <xf numFmtId="0" fontId="4" fillId="0" borderId="13" xfId="51" applyFill="1" applyBorder="1" applyAlignment="1">
      <alignment vertical="center"/>
      <protection/>
    </xf>
    <xf numFmtId="164" fontId="33" fillId="0" borderId="13" xfId="51" applyNumberFormat="1" applyFont="1" applyFill="1" applyBorder="1" applyAlignment="1">
      <alignment horizontal="right" vertical="center" wrapText="1"/>
      <protection/>
    </xf>
    <xf numFmtId="49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1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2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10" fillId="0" borderId="0" xfId="5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39" fontId="99" fillId="36" borderId="11" xfId="0" applyNumberFormat="1" applyFont="1" applyFill="1" applyBorder="1" applyAlignment="1">
      <alignment horizontal="left" vertical="center" wrapText="1"/>
    </xf>
    <xf numFmtId="0" fontId="101" fillId="36" borderId="11" xfId="0" applyFont="1" applyFill="1" applyBorder="1" applyAlignment="1">
      <alignment horizontal="left" vertical="center" wrapText="1"/>
    </xf>
    <xf numFmtId="39" fontId="100" fillId="36" borderId="11" xfId="0" applyNumberFormat="1" applyFont="1" applyFill="1" applyBorder="1" applyAlignment="1">
      <alignment horizontal="left" vertical="center" wrapText="1"/>
    </xf>
    <xf numFmtId="0" fontId="104" fillId="36" borderId="11" xfId="0" applyFont="1" applyFill="1" applyBorder="1" applyAlignment="1">
      <alignment horizontal="center" vertical="center" wrapText="1"/>
    </xf>
    <xf numFmtId="0" fontId="101" fillId="36" borderId="11" xfId="0" applyFont="1" applyFill="1" applyBorder="1" applyAlignment="1">
      <alignment horizontal="center" vertical="center" wrapText="1"/>
    </xf>
    <xf numFmtId="0" fontId="9" fillId="0" borderId="0" xfId="50" applyNumberFormat="1" applyFont="1" applyFill="1" applyBorder="1" applyAlignment="1" applyProtection="1">
      <alignment horizontal="right" wrapText="1"/>
      <protection locked="0"/>
    </xf>
    <xf numFmtId="0" fontId="11" fillId="33" borderId="0" xfId="50" applyFont="1" applyFill="1" applyAlignment="1" applyProtection="1">
      <alignment horizontal="center" vertical="center" wrapText="1" shrinkToFit="1"/>
      <protection locked="0"/>
    </xf>
    <xf numFmtId="0" fontId="100" fillId="36" borderId="11" xfId="0" applyFont="1" applyFill="1" applyBorder="1" applyAlignment="1">
      <alignment horizontal="center" vertical="center" wrapText="1"/>
    </xf>
    <xf numFmtId="0" fontId="26" fillId="0" borderId="15" xfId="51" applyFont="1" applyFill="1" applyBorder="1" applyAlignment="1">
      <alignment horizontal="left" vertical="center" wrapText="1"/>
      <protection/>
    </xf>
    <xf numFmtId="0" fontId="26" fillId="0" borderId="14" xfId="51" applyFont="1" applyFill="1" applyBorder="1" applyAlignment="1">
      <alignment horizontal="left" vertical="center" wrapText="1"/>
      <protection/>
    </xf>
    <xf numFmtId="165" fontId="25" fillId="0" borderId="15" xfId="51" applyNumberFormat="1" applyFont="1" applyFill="1" applyBorder="1" applyAlignment="1">
      <alignment horizontal="center" vertical="center" wrapText="1"/>
      <protection/>
    </xf>
    <xf numFmtId="165" fontId="25" fillId="0" borderId="14" xfId="51" applyNumberFormat="1" applyFont="1" applyFill="1" applyBorder="1" applyAlignment="1">
      <alignment horizontal="center" vertical="center" wrapText="1"/>
      <protection/>
    </xf>
    <xf numFmtId="0" fontId="15" fillId="35" borderId="0" xfId="51" applyFont="1" applyFill="1" applyAlignment="1">
      <alignment vertical="center" wrapText="1"/>
      <protection/>
    </xf>
    <xf numFmtId="165" fontId="12" fillId="0" borderId="15" xfId="51" applyNumberFormat="1" applyFont="1" applyFill="1" applyBorder="1" applyAlignment="1">
      <alignment horizontal="right" vertical="center" wrapText="1"/>
      <protection/>
    </xf>
    <xf numFmtId="165" fontId="12" fillId="0" borderId="14" xfId="51" applyNumberFormat="1" applyFont="1" applyFill="1" applyBorder="1" applyAlignment="1">
      <alignment horizontal="right" vertical="center" wrapText="1"/>
      <protection/>
    </xf>
    <xf numFmtId="4" fontId="12" fillId="0" borderId="15" xfId="51" applyNumberFormat="1" applyFont="1" applyFill="1" applyBorder="1" applyAlignment="1">
      <alignment horizontal="right" vertical="center" wrapText="1"/>
      <protection/>
    </xf>
    <xf numFmtId="4" fontId="12" fillId="0" borderId="14" xfId="51" applyNumberFormat="1" applyFont="1" applyFill="1" applyBorder="1" applyAlignment="1">
      <alignment horizontal="right" vertical="center" wrapText="1"/>
      <protection/>
    </xf>
    <xf numFmtId="0" fontId="15" fillId="35" borderId="20" xfId="51" applyFont="1" applyFill="1" applyBorder="1" applyAlignment="1">
      <alignment horizontal="center" vertical="center" wrapText="1"/>
      <protection/>
    </xf>
    <xf numFmtId="0" fontId="15" fillId="35" borderId="0" xfId="51" applyFont="1" applyFill="1" applyAlignment="1">
      <alignment horizontal="left" vertical="center" wrapText="1"/>
      <protection/>
    </xf>
    <xf numFmtId="0" fontId="14" fillId="0" borderId="13" xfId="51" applyFont="1" applyFill="1" applyBorder="1" applyAlignment="1">
      <alignment vertical="center" wrapText="1"/>
      <protection/>
    </xf>
    <xf numFmtId="0" fontId="13" fillId="0" borderId="13" xfId="51" applyFont="1" applyFill="1" applyBorder="1" applyAlignment="1">
      <alignment vertical="center" wrapText="1"/>
      <protection/>
    </xf>
    <xf numFmtId="0" fontId="15" fillId="0" borderId="15" xfId="51" applyFont="1" applyFill="1" applyBorder="1" applyAlignment="1">
      <alignment horizontal="center" vertical="center" wrapText="1"/>
      <protection/>
    </xf>
    <xf numFmtId="0" fontId="15" fillId="0" borderId="14" xfId="51" applyFont="1" applyFill="1" applyBorder="1" applyAlignment="1">
      <alignment horizontal="center" vertical="center" wrapText="1"/>
      <protection/>
    </xf>
    <xf numFmtId="0" fontId="6" fillId="0" borderId="0" xfId="50" applyNumberFormat="1" applyFont="1" applyFill="1" applyBorder="1" applyAlignment="1" applyProtection="1">
      <alignment horizontal="right" vertical="top" wrapText="1"/>
      <protection locked="0"/>
    </xf>
    <xf numFmtId="0" fontId="15" fillId="0" borderId="21" xfId="51" applyFont="1" applyFill="1" applyBorder="1" applyAlignment="1">
      <alignment horizontal="center" vertical="center" wrapText="1"/>
      <protection/>
    </xf>
    <xf numFmtId="0" fontId="24" fillId="0" borderId="15" xfId="51" applyFont="1" applyFill="1" applyBorder="1" applyAlignment="1">
      <alignment horizontal="center" vertical="center" wrapText="1"/>
      <protection/>
    </xf>
    <xf numFmtId="0" fontId="24" fillId="0" borderId="22" xfId="51" applyFont="1" applyFill="1" applyBorder="1" applyAlignment="1">
      <alignment horizontal="center" vertical="center" wrapText="1"/>
      <protection/>
    </xf>
    <xf numFmtId="0" fontId="24" fillId="0" borderId="14" xfId="51" applyFont="1" applyFill="1" applyBorder="1" applyAlignment="1">
      <alignment horizontal="center" vertical="center" wrapText="1"/>
      <protection/>
    </xf>
    <xf numFmtId="0" fontId="14" fillId="0" borderId="15" xfId="51" applyFont="1" applyFill="1" applyBorder="1" applyAlignment="1">
      <alignment horizontal="center" vertical="center" wrapText="1"/>
      <protection/>
    </xf>
    <xf numFmtId="0" fontId="14" fillId="0" borderId="22" xfId="51" applyFont="1" applyFill="1" applyBorder="1" applyAlignment="1">
      <alignment horizontal="center" vertical="center" wrapText="1"/>
      <protection/>
    </xf>
    <xf numFmtId="0" fontId="14" fillId="0" borderId="14" xfId="51" applyFont="1" applyFill="1" applyBorder="1" applyAlignment="1">
      <alignment horizontal="center" vertical="center" wrapText="1"/>
      <protection/>
    </xf>
    <xf numFmtId="0" fontId="21" fillId="0" borderId="0" xfId="51" applyFont="1" applyFill="1" applyAlignment="1">
      <alignment horizontal="center" vertical="center" wrapText="1"/>
      <protection/>
    </xf>
    <xf numFmtId="0" fontId="12" fillId="0" borderId="16" xfId="51" applyFont="1" applyFill="1" applyBorder="1" applyAlignment="1">
      <alignment horizontal="center" vertical="center" wrapText="1"/>
      <protection/>
    </xf>
    <xf numFmtId="0" fontId="12" fillId="0" borderId="17" xfId="51" applyFont="1" applyFill="1" applyBorder="1" applyAlignment="1">
      <alignment horizontal="center" vertical="center" wrapText="1"/>
      <protection/>
    </xf>
    <xf numFmtId="0" fontId="12" fillId="0" borderId="18" xfId="51" applyFont="1" applyFill="1" applyBorder="1" applyAlignment="1">
      <alignment horizontal="center" vertical="center" wrapText="1"/>
      <protection/>
    </xf>
    <xf numFmtId="0" fontId="13" fillId="0" borderId="16" xfId="51" applyFont="1" applyFill="1" applyBorder="1" applyAlignment="1">
      <alignment horizontal="center" vertical="center" wrapText="1"/>
      <protection/>
    </xf>
    <xf numFmtId="0" fontId="13" fillId="0" borderId="17" xfId="51" applyFont="1" applyFill="1" applyBorder="1" applyAlignment="1">
      <alignment horizontal="center" vertical="center" wrapText="1"/>
      <protection/>
    </xf>
    <xf numFmtId="0" fontId="13" fillId="0" borderId="18" xfId="51" applyFont="1" applyFill="1" applyBorder="1" applyAlignment="1">
      <alignment horizontal="center" vertical="center" wrapText="1"/>
      <protection/>
    </xf>
    <xf numFmtId="0" fontId="14" fillId="0" borderId="13" xfId="51" applyFont="1" applyFill="1" applyBorder="1" applyAlignment="1">
      <alignment horizontal="center" vertical="center"/>
      <protection/>
    </xf>
    <xf numFmtId="0" fontId="14" fillId="0" borderId="13" xfId="51" applyFont="1" applyFill="1" applyBorder="1" applyAlignment="1">
      <alignment horizontal="center" vertical="center" wrapText="1"/>
      <protection/>
    </xf>
    <xf numFmtId="0" fontId="17" fillId="0" borderId="0" xfId="51" applyFont="1" applyFill="1" applyAlignment="1">
      <alignment horizontal="center" vertical="center" wrapText="1"/>
      <protection/>
    </xf>
    <xf numFmtId="0" fontId="15" fillId="0" borderId="21" xfId="51" applyFont="1" applyFill="1" applyBorder="1" applyAlignment="1">
      <alignment horizontal="center" vertical="center"/>
      <protection/>
    </xf>
    <xf numFmtId="0" fontId="14" fillId="0" borderId="15" xfId="51" applyFont="1" applyFill="1" applyBorder="1" applyAlignment="1">
      <alignment horizontal="center" vertical="center"/>
      <protection/>
    </xf>
    <xf numFmtId="0" fontId="14" fillId="0" borderId="22" xfId="51" applyFont="1" applyFill="1" applyBorder="1" applyAlignment="1">
      <alignment horizontal="center" vertical="center"/>
      <protection/>
    </xf>
    <xf numFmtId="0" fontId="14" fillId="0" borderId="14" xfId="51" applyFont="1" applyFill="1" applyBorder="1" applyAlignment="1">
      <alignment horizontal="center" vertical="center"/>
      <protection/>
    </xf>
    <xf numFmtId="0" fontId="14" fillId="0" borderId="16" xfId="51" applyFont="1" applyFill="1" applyBorder="1" applyAlignment="1">
      <alignment horizontal="center" vertical="center" wrapText="1"/>
      <protection/>
    </xf>
    <xf numFmtId="0" fontId="14" fillId="0" borderId="17" xfId="51" applyFont="1" applyFill="1" applyBorder="1" applyAlignment="1">
      <alignment horizontal="center" vertical="center" wrapText="1"/>
      <protection/>
    </xf>
    <xf numFmtId="0" fontId="14" fillId="0" borderId="18" xfId="51" applyFont="1" applyFill="1" applyBorder="1" applyAlignment="1">
      <alignment horizontal="center" vertical="center" wrapText="1"/>
      <protection/>
    </xf>
    <xf numFmtId="0" fontId="14" fillId="0" borderId="23" xfId="51" applyFont="1" applyFill="1" applyBorder="1" applyAlignment="1">
      <alignment horizontal="center" vertical="center" wrapText="1"/>
      <protection/>
    </xf>
    <xf numFmtId="0" fontId="13" fillId="0" borderId="13" xfId="51" applyFont="1" applyFill="1" applyBorder="1" applyAlignment="1">
      <alignment horizontal="center" vertical="center" wrapText="1"/>
      <protection/>
    </xf>
    <xf numFmtId="0" fontId="19" fillId="0" borderId="0" xfId="51" applyFont="1" applyFill="1" applyAlignment="1">
      <alignment horizontal="right" wrapText="1"/>
      <protection/>
    </xf>
    <xf numFmtId="0" fontId="34" fillId="0" borderId="0" xfId="51" applyFont="1" applyFill="1" applyAlignment="1" applyProtection="1">
      <alignment horizontal="center" wrapText="1"/>
      <protection locked="0"/>
    </xf>
    <xf numFmtId="0" fontId="20" fillId="0" borderId="13" xfId="51" applyFont="1" applyFill="1" applyBorder="1" applyAlignment="1">
      <alignment horizontal="center" vertical="center" wrapText="1"/>
      <protection/>
    </xf>
    <xf numFmtId="49" fontId="6" fillId="0" borderId="16" xfId="51" applyNumberFormat="1" applyFont="1" applyFill="1" applyBorder="1" applyAlignment="1">
      <alignment horizontal="center" vertical="top"/>
      <protection/>
    </xf>
    <xf numFmtId="0" fontId="15" fillId="0" borderId="17" xfId="51" applyFont="1" applyFill="1" applyBorder="1" applyAlignment="1">
      <alignment horizontal="center" vertical="top"/>
      <protection/>
    </xf>
    <xf numFmtId="0" fontId="15" fillId="0" borderId="18" xfId="51" applyFont="1" applyFill="1" applyBorder="1" applyAlignment="1">
      <alignment horizontal="center" vertical="top"/>
      <protection/>
    </xf>
    <xf numFmtId="0" fontId="6" fillId="0" borderId="16" xfId="51" applyFont="1" applyFill="1" applyBorder="1" applyAlignment="1">
      <alignment horizontal="center" vertical="top"/>
      <protection/>
    </xf>
    <xf numFmtId="0" fontId="6" fillId="0" borderId="17" xfId="51" applyFont="1" applyFill="1" applyBorder="1" applyAlignment="1">
      <alignment horizontal="center" vertical="top"/>
      <protection/>
    </xf>
    <xf numFmtId="0" fontId="6" fillId="0" borderId="18" xfId="51" applyFont="1" applyFill="1" applyBorder="1" applyAlignment="1">
      <alignment horizontal="center" vertical="top"/>
      <protection/>
    </xf>
    <xf numFmtId="0" fontId="6" fillId="0" borderId="16" xfId="51" applyFont="1" applyFill="1" applyBorder="1" applyAlignment="1">
      <alignment horizontal="left" vertical="top" wrapText="1"/>
      <protection/>
    </xf>
    <xf numFmtId="0" fontId="15" fillId="0" borderId="17" xfId="51" applyFont="1" applyFill="1" applyBorder="1">
      <alignment/>
      <protection/>
    </xf>
    <xf numFmtId="0" fontId="15" fillId="0" borderId="18" xfId="51" applyFont="1" applyFill="1" applyBorder="1">
      <alignment/>
      <protection/>
    </xf>
    <xf numFmtId="0" fontId="6" fillId="0" borderId="17" xfId="51" applyFont="1" applyFill="1" applyBorder="1" applyAlignment="1">
      <alignment horizontal="left" vertical="top" wrapText="1"/>
      <protection/>
    </xf>
    <xf numFmtId="0" fontId="6" fillId="0" borderId="18" xfId="51" applyFont="1" applyFill="1" applyBorder="1" applyAlignment="1">
      <alignment horizontal="left" vertical="top" wrapText="1"/>
      <protection/>
    </xf>
    <xf numFmtId="0" fontId="37" fillId="0" borderId="0" xfId="51" applyFont="1" applyFill="1" applyAlignment="1">
      <alignment horizontal="right" vertical="top"/>
      <protection/>
    </xf>
    <xf numFmtId="0" fontId="36" fillId="0" borderId="0" xfId="51" applyFont="1" applyFill="1" applyAlignment="1">
      <alignment horizontal="left" wrapText="1"/>
      <protection/>
    </xf>
    <xf numFmtId="0" fontId="20" fillId="0" borderId="15" xfId="51" applyFont="1" applyFill="1" applyBorder="1" applyAlignment="1">
      <alignment vertical="top" wrapText="1"/>
      <protection/>
    </xf>
    <xf numFmtId="0" fontId="20" fillId="0" borderId="22" xfId="51" applyFont="1" applyFill="1" applyBorder="1" applyAlignment="1">
      <alignment vertical="top" wrapText="1"/>
      <protection/>
    </xf>
    <xf numFmtId="0" fontId="20" fillId="0" borderId="14" xfId="51" applyFont="1" applyFill="1" applyBorder="1" applyAlignment="1">
      <alignment vertical="top" wrapText="1"/>
      <protection/>
    </xf>
    <xf numFmtId="0" fontId="6" fillId="0" borderId="15" xfId="51" applyFont="1" applyFill="1" applyBorder="1" applyAlignment="1">
      <alignment vertical="top" wrapText="1"/>
      <protection/>
    </xf>
    <xf numFmtId="0" fontId="6" fillId="0" borderId="22" xfId="51" applyFont="1" applyFill="1" applyBorder="1" applyAlignment="1">
      <alignment vertical="top" wrapText="1"/>
      <protection/>
    </xf>
    <xf numFmtId="0" fontId="6" fillId="0" borderId="14" xfId="51" applyFont="1" applyFill="1" applyBorder="1" applyAlignment="1">
      <alignment vertical="top" wrapText="1"/>
      <protection/>
    </xf>
    <xf numFmtId="0" fontId="15" fillId="0" borderId="22" xfId="51" applyFont="1" applyFill="1" applyBorder="1" applyAlignment="1">
      <alignment vertical="top"/>
      <protection/>
    </xf>
    <xf numFmtId="0" fontId="15" fillId="0" borderId="14" xfId="51" applyFont="1" applyFill="1" applyBorder="1" applyAlignment="1">
      <alignment vertical="top"/>
      <protection/>
    </xf>
    <xf numFmtId="0" fontId="36" fillId="0" borderId="0" xfId="51" applyFont="1" applyFill="1" applyAlignment="1">
      <alignment horizontal="left" wrapText="1"/>
      <protection/>
    </xf>
    <xf numFmtId="0" fontId="6" fillId="0" borderId="13" xfId="51" applyFont="1" applyFill="1" applyBorder="1" applyAlignment="1">
      <alignment vertical="top" wrapText="1"/>
      <protection/>
    </xf>
    <xf numFmtId="0" fontId="15" fillId="0" borderId="13" xfId="51" applyFont="1" applyFill="1" applyBorder="1" applyAlignment="1">
      <alignment vertical="top"/>
      <protection/>
    </xf>
    <xf numFmtId="0" fontId="6" fillId="0" borderId="16" xfId="51" applyFont="1" applyFill="1" applyBorder="1" applyAlignment="1">
      <alignment vertical="top" wrapText="1"/>
      <protection/>
    </xf>
    <xf numFmtId="0" fontId="15" fillId="0" borderId="17" xfId="51" applyFont="1" applyFill="1" applyBorder="1" applyAlignment="1">
      <alignment vertical="top" wrapText="1"/>
      <protection/>
    </xf>
    <xf numFmtId="0" fontId="15" fillId="0" borderId="18" xfId="51" applyFont="1" applyFill="1" applyBorder="1" applyAlignment="1">
      <alignment vertical="top" wrapText="1"/>
      <protection/>
    </xf>
    <xf numFmtId="0" fontId="17" fillId="35" borderId="0" xfId="51" applyFont="1" applyFill="1" applyAlignment="1">
      <alignment horizontal="center" vertical="center"/>
      <protection/>
    </xf>
    <xf numFmtId="0" fontId="33" fillId="0" borderId="13" xfId="51" applyFont="1" applyFill="1" applyBorder="1" applyAlignment="1">
      <alignment horizontal="center" vertical="center"/>
      <protection/>
    </xf>
    <xf numFmtId="0" fontId="33" fillId="0" borderId="13" xfId="51" applyFont="1" applyFill="1" applyBorder="1" applyAlignment="1">
      <alignment horizontal="center" vertical="center" wrapText="1"/>
      <protection/>
    </xf>
    <xf numFmtId="0" fontId="33" fillId="0" borderId="13" xfId="0" applyFont="1" applyFill="1" applyBorder="1" applyAlignment="1">
      <alignment horizontal="center" vertical="center" wrapText="1"/>
    </xf>
    <xf numFmtId="0" fontId="28" fillId="0" borderId="13" xfId="51" applyFont="1" applyFill="1" applyBorder="1" applyAlignment="1">
      <alignment horizontal="center" vertical="center"/>
      <protection/>
    </xf>
    <xf numFmtId="0" fontId="38" fillId="0" borderId="13" xfId="51" applyFont="1" applyFill="1" applyBorder="1" applyAlignment="1">
      <alignment horizontal="center" vertical="center"/>
      <protection/>
    </xf>
    <xf numFmtId="0" fontId="17" fillId="0" borderId="0" xfId="51" applyFont="1" applyAlignment="1">
      <alignment horizontal="center" vertical="center" wrapText="1"/>
      <protection/>
    </xf>
    <xf numFmtId="0" fontId="20" fillId="0" borderId="16" xfId="51" applyFont="1" applyFill="1" applyBorder="1" applyAlignment="1">
      <alignment horizontal="center" vertical="center" wrapText="1"/>
      <protection/>
    </xf>
    <xf numFmtId="0" fontId="20" fillId="0" borderId="17" xfId="51" applyFont="1" applyFill="1" applyBorder="1" applyAlignment="1">
      <alignment horizontal="center" vertical="center" wrapText="1"/>
      <protection/>
    </xf>
    <xf numFmtId="0" fontId="20" fillId="0" borderId="18" xfId="51" applyFont="1" applyFill="1" applyBorder="1" applyAlignment="1">
      <alignment horizontal="center" vertical="center" wrapText="1"/>
      <protection/>
    </xf>
    <xf numFmtId="0" fontId="43" fillId="0" borderId="16" xfId="51" applyFont="1" applyFill="1" applyBorder="1" applyAlignment="1">
      <alignment horizontal="center" vertical="center" wrapText="1"/>
      <protection/>
    </xf>
    <xf numFmtId="0" fontId="43" fillId="0" borderId="17" xfId="51" applyFont="1" applyFill="1" applyBorder="1" applyAlignment="1">
      <alignment horizontal="center" vertical="center" wrapText="1"/>
      <protection/>
    </xf>
    <xf numFmtId="0" fontId="43" fillId="0" borderId="18" xfId="51" applyFont="1" applyFill="1" applyBorder="1" applyAlignment="1">
      <alignment horizontal="center" vertical="center" wrapText="1"/>
      <protection/>
    </xf>
    <xf numFmtId="0" fontId="43" fillId="0" borderId="15" xfId="51" applyFont="1" applyFill="1" applyBorder="1" applyAlignment="1">
      <alignment horizontal="center" vertical="center" wrapText="1"/>
      <protection/>
    </xf>
    <xf numFmtId="0" fontId="43" fillId="0" borderId="22" xfId="51" applyFont="1" applyFill="1" applyBorder="1" applyAlignment="1">
      <alignment horizontal="center" vertical="center" wrapText="1"/>
      <protection/>
    </xf>
    <xf numFmtId="0" fontId="43" fillId="0" borderId="14" xfId="51" applyFont="1" applyFill="1" applyBorder="1" applyAlignment="1">
      <alignment horizontal="center" vertical="center" wrapText="1"/>
      <protection/>
    </xf>
    <xf numFmtId="0" fontId="43" fillId="0" borderId="13" xfId="51" applyFont="1" applyFill="1" applyBorder="1" applyAlignment="1">
      <alignment horizontal="center" vertical="center" wrapText="1"/>
      <protection/>
    </xf>
    <xf numFmtId="0" fontId="19" fillId="0" borderId="15" xfId="51" applyFont="1" applyFill="1" applyBorder="1" applyAlignment="1">
      <alignment horizontal="center" vertical="center"/>
      <protection/>
    </xf>
    <xf numFmtId="0" fontId="19" fillId="0" borderId="22" xfId="51" applyFont="1" applyFill="1" applyBorder="1" applyAlignment="1">
      <alignment horizontal="center" vertical="center"/>
      <protection/>
    </xf>
    <xf numFmtId="0" fontId="19" fillId="0" borderId="14" xfId="51" applyFont="1" applyFill="1" applyBorder="1" applyAlignment="1">
      <alignment horizontal="center" vertical="center"/>
      <protection/>
    </xf>
    <xf numFmtId="0" fontId="10" fillId="0" borderId="0" xfId="51" applyFont="1" applyFill="1" applyAlignment="1">
      <alignment horizontal="center" vertical="center" wrapText="1"/>
      <protection/>
    </xf>
    <xf numFmtId="0" fontId="20" fillId="0" borderId="15" xfId="51" applyFont="1" applyFill="1" applyBorder="1" applyAlignment="1">
      <alignment horizontal="center" vertical="center" wrapText="1"/>
      <protection/>
    </xf>
    <xf numFmtId="0" fontId="20" fillId="0" borderId="22" xfId="51" applyFont="1" applyFill="1" applyBorder="1" applyAlignment="1">
      <alignment horizontal="center" vertical="center" wrapText="1"/>
      <protection/>
    </xf>
    <xf numFmtId="0" fontId="20" fillId="0" borderId="14" xfId="51" applyFont="1" applyFill="1" applyBorder="1" applyAlignment="1">
      <alignment horizontal="center" vertical="center" wrapText="1"/>
      <protection/>
    </xf>
    <xf numFmtId="0" fontId="6" fillId="0" borderId="15" xfId="51" applyFont="1" applyFill="1" applyBorder="1" applyAlignment="1">
      <alignment horizontal="center" vertical="center"/>
      <protection/>
    </xf>
    <xf numFmtId="0" fontId="6" fillId="0" borderId="22" xfId="51" applyFont="1" applyFill="1" applyBorder="1" applyAlignment="1">
      <alignment horizontal="center" vertical="center"/>
      <protection/>
    </xf>
    <xf numFmtId="0" fontId="6" fillId="0" borderId="14" xfId="51" applyFont="1" applyFill="1" applyBorder="1" applyAlignment="1">
      <alignment horizontal="center" vertical="center"/>
      <protection/>
    </xf>
    <xf numFmtId="0" fontId="20" fillId="0" borderId="13" xfId="51" applyFont="1" applyFill="1" applyBorder="1" applyAlignment="1">
      <alignment vertical="center" wrapText="1"/>
      <protection/>
    </xf>
    <xf numFmtId="0" fontId="17" fillId="0" borderId="0" xfId="51" applyFont="1" applyFill="1" applyAlignment="1">
      <alignment horizontal="center" vertical="center" wrapText="1"/>
      <protection/>
    </xf>
    <xf numFmtId="0" fontId="48" fillId="0" borderId="15" xfId="51" applyFont="1" applyFill="1" applyBorder="1" applyAlignment="1">
      <alignment horizontal="center" vertical="center"/>
      <protection/>
    </xf>
    <xf numFmtId="0" fontId="48" fillId="0" borderId="22" xfId="51" applyFont="1" applyFill="1" applyBorder="1" applyAlignment="1">
      <alignment horizontal="center" vertical="center"/>
      <protection/>
    </xf>
    <xf numFmtId="0" fontId="48" fillId="0" borderId="14" xfId="51" applyFont="1" applyFill="1" applyBorder="1" applyAlignment="1">
      <alignment horizontal="center" vertical="center"/>
      <protection/>
    </xf>
    <xf numFmtId="0" fontId="46" fillId="0" borderId="15" xfId="51" applyFont="1" applyFill="1" applyBorder="1" applyAlignment="1">
      <alignment horizontal="left" vertical="center"/>
      <protection/>
    </xf>
    <xf numFmtId="0" fontId="46" fillId="0" borderId="22" xfId="51" applyFont="1" applyFill="1" applyBorder="1" applyAlignment="1">
      <alignment horizontal="left" vertical="center"/>
      <protection/>
    </xf>
    <xf numFmtId="0" fontId="46" fillId="0" borderId="14" xfId="51" applyFont="1" applyFill="1" applyBorder="1" applyAlignment="1">
      <alignment horizontal="left" vertical="center"/>
      <protection/>
    </xf>
    <xf numFmtId="0" fontId="33" fillId="0" borderId="15" xfId="51" applyFont="1" applyFill="1" applyBorder="1" applyAlignment="1">
      <alignment horizontal="center" vertical="center"/>
      <protection/>
    </xf>
    <xf numFmtId="0" fontId="33" fillId="0" borderId="22" xfId="51" applyFont="1" applyFill="1" applyBorder="1" applyAlignment="1">
      <alignment horizontal="center" vertical="center"/>
      <protection/>
    </xf>
    <xf numFmtId="0" fontId="33" fillId="0" borderId="14" xfId="51" applyFont="1" applyFill="1" applyBorder="1" applyAlignment="1">
      <alignment horizontal="center" vertical="center"/>
      <protection/>
    </xf>
    <xf numFmtId="0" fontId="47" fillId="0" borderId="15" xfId="51" applyFont="1" applyFill="1" applyBorder="1" applyAlignment="1">
      <alignment horizontal="left" vertical="center"/>
      <protection/>
    </xf>
    <xf numFmtId="0" fontId="47" fillId="0" borderId="22" xfId="51" applyFont="1" applyFill="1" applyBorder="1" applyAlignment="1">
      <alignment horizontal="left" vertical="center"/>
      <protection/>
    </xf>
    <xf numFmtId="0" fontId="47" fillId="0" borderId="14" xfId="51" applyFont="1" applyFill="1" applyBorder="1" applyAlignment="1">
      <alignment horizontal="left" vertical="center"/>
      <protection/>
    </xf>
  </cellXfs>
  <cellStyles count="4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y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96</xdr:row>
      <xdr:rowOff>0</xdr:rowOff>
    </xdr:from>
    <xdr:to>
      <xdr:col>8</xdr:col>
      <xdr:colOff>476250</xdr:colOff>
      <xdr:row>96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68497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476250</xdr:colOff>
      <xdr:row>99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1733550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6"/>
  <sheetViews>
    <sheetView showGridLines="0" tabSelected="1" zoomScalePageLayoutView="0" workbookViewId="0" topLeftCell="A1">
      <selection activeCell="X10" sqref="X10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98" t="s">
        <v>431</v>
      </c>
      <c r="L1" s="198"/>
      <c r="M1" s="198"/>
      <c r="N1" s="198"/>
      <c r="O1" s="198"/>
      <c r="P1" s="198"/>
      <c r="Q1" s="4"/>
    </row>
    <row r="2" spans="1:17" ht="16.5" customHeight="1">
      <c r="A2" s="199" t="s">
        <v>288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4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0</v>
      </c>
      <c r="O3" s="201"/>
      <c r="P3" s="201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/>
      <c r="B5" s="3" t="s">
        <v>1</v>
      </c>
      <c r="C5" s="3" t="s">
        <v>2</v>
      </c>
      <c r="D5" s="200" t="s">
        <v>3</v>
      </c>
      <c r="E5" s="200"/>
      <c r="F5" s="200" t="s">
        <v>4</v>
      </c>
      <c r="G5" s="200"/>
      <c r="H5" s="200"/>
      <c r="I5" s="200" t="s">
        <v>41</v>
      </c>
      <c r="J5" s="200"/>
      <c r="K5" s="3" t="s">
        <v>40</v>
      </c>
      <c r="L5" s="3" t="s">
        <v>39</v>
      </c>
      <c r="M5" s="200" t="s">
        <v>38</v>
      </c>
      <c r="N5" s="200"/>
      <c r="O5" s="200"/>
      <c r="P5" s="200"/>
      <c r="Q5" s="200"/>
    </row>
    <row r="6" spans="1:17" ht="11.25" customHeight="1">
      <c r="A6"/>
      <c r="B6" s="35" t="s">
        <v>5</v>
      </c>
      <c r="C6" s="35" t="s">
        <v>6</v>
      </c>
      <c r="D6" s="195" t="s">
        <v>7</v>
      </c>
      <c r="E6" s="195"/>
      <c r="F6" s="195" t="s">
        <v>8</v>
      </c>
      <c r="G6" s="195"/>
      <c r="H6" s="195"/>
      <c r="I6" s="195" t="s">
        <v>9</v>
      </c>
      <c r="J6" s="195"/>
      <c r="K6" s="35" t="s">
        <v>37</v>
      </c>
      <c r="L6" s="35" t="s">
        <v>36</v>
      </c>
      <c r="M6" s="195" t="s">
        <v>35</v>
      </c>
      <c r="N6" s="195"/>
      <c r="O6" s="195"/>
      <c r="P6" s="195"/>
      <c r="Q6" s="195"/>
    </row>
    <row r="7" spans="1:17" ht="18.75" customHeight="1">
      <c r="A7"/>
      <c r="B7" s="184" t="s">
        <v>10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</row>
    <row r="8" spans="1:17" ht="33.75" customHeight="1">
      <c r="A8"/>
      <c r="B8" s="35" t="s">
        <v>348</v>
      </c>
      <c r="C8" s="36"/>
      <c r="D8" s="194"/>
      <c r="E8" s="194"/>
      <c r="F8" s="196" t="s">
        <v>349</v>
      </c>
      <c r="G8" s="196"/>
      <c r="H8" s="196"/>
      <c r="I8" s="197" t="s">
        <v>350</v>
      </c>
      <c r="J8" s="197"/>
      <c r="K8" s="37" t="s">
        <v>12</v>
      </c>
      <c r="L8" s="37" t="s">
        <v>351</v>
      </c>
      <c r="M8" s="197" t="s">
        <v>352</v>
      </c>
      <c r="N8" s="197"/>
      <c r="O8" s="197"/>
      <c r="P8" s="197"/>
      <c r="Q8" s="197"/>
    </row>
    <row r="9" spans="1:17" ht="28.5" customHeight="1">
      <c r="A9"/>
      <c r="B9" s="3"/>
      <c r="C9" s="36"/>
      <c r="D9" s="194"/>
      <c r="E9" s="194"/>
      <c r="F9" s="196" t="s">
        <v>11</v>
      </c>
      <c r="G9" s="196"/>
      <c r="H9" s="196"/>
      <c r="I9" s="197" t="s">
        <v>12</v>
      </c>
      <c r="J9" s="197"/>
      <c r="K9" s="37" t="s">
        <v>12</v>
      </c>
      <c r="L9" s="37" t="s">
        <v>12</v>
      </c>
      <c r="M9" s="197" t="s">
        <v>12</v>
      </c>
      <c r="N9" s="197"/>
      <c r="O9" s="197"/>
      <c r="P9" s="197"/>
      <c r="Q9" s="197"/>
    </row>
    <row r="10" spans="1:17" ht="26.25" customHeight="1">
      <c r="A10"/>
      <c r="B10" s="36"/>
      <c r="C10" s="35" t="s">
        <v>353</v>
      </c>
      <c r="D10" s="194"/>
      <c r="E10" s="194"/>
      <c r="F10" s="196" t="s">
        <v>354</v>
      </c>
      <c r="G10" s="196"/>
      <c r="H10" s="196"/>
      <c r="I10" s="197" t="s">
        <v>355</v>
      </c>
      <c r="J10" s="197"/>
      <c r="K10" s="37" t="s">
        <v>12</v>
      </c>
      <c r="L10" s="37" t="s">
        <v>351</v>
      </c>
      <c r="M10" s="197" t="s">
        <v>356</v>
      </c>
      <c r="N10" s="197"/>
      <c r="O10" s="197"/>
      <c r="P10" s="197"/>
      <c r="Q10" s="197"/>
    </row>
    <row r="11" spans="1:17" ht="30" customHeight="1">
      <c r="A11"/>
      <c r="B11" s="36"/>
      <c r="C11" s="3"/>
      <c r="D11" s="194"/>
      <c r="E11" s="194"/>
      <c r="F11" s="196" t="s">
        <v>11</v>
      </c>
      <c r="G11" s="196"/>
      <c r="H11" s="196"/>
      <c r="I11" s="197" t="s">
        <v>12</v>
      </c>
      <c r="J11" s="197"/>
      <c r="K11" s="37" t="s">
        <v>12</v>
      </c>
      <c r="L11" s="37" t="s">
        <v>12</v>
      </c>
      <c r="M11" s="197" t="s">
        <v>12</v>
      </c>
      <c r="N11" s="197"/>
      <c r="O11" s="197"/>
      <c r="P11" s="197"/>
      <c r="Q11" s="197"/>
    </row>
    <row r="12" spans="1:17" ht="19.5" customHeight="1">
      <c r="A12"/>
      <c r="B12" s="36"/>
      <c r="C12" s="36"/>
      <c r="D12" s="195" t="s">
        <v>357</v>
      </c>
      <c r="E12" s="195"/>
      <c r="F12" s="196" t="s">
        <v>358</v>
      </c>
      <c r="G12" s="196"/>
      <c r="H12" s="196"/>
      <c r="I12" s="197" t="s">
        <v>359</v>
      </c>
      <c r="J12" s="197"/>
      <c r="K12" s="37" t="s">
        <v>12</v>
      </c>
      <c r="L12" s="37" t="s">
        <v>351</v>
      </c>
      <c r="M12" s="197" t="s">
        <v>360</v>
      </c>
      <c r="N12" s="197"/>
      <c r="O12" s="197"/>
      <c r="P12" s="197"/>
      <c r="Q12" s="197"/>
    </row>
    <row r="13" spans="1:17" ht="18" customHeight="1">
      <c r="A13"/>
      <c r="B13" s="35" t="s">
        <v>361</v>
      </c>
      <c r="C13" s="36"/>
      <c r="D13" s="194"/>
      <c r="E13" s="194"/>
      <c r="F13" s="196" t="s">
        <v>362</v>
      </c>
      <c r="G13" s="196"/>
      <c r="H13" s="196"/>
      <c r="I13" s="197" t="s">
        <v>363</v>
      </c>
      <c r="J13" s="197"/>
      <c r="K13" s="37" t="s">
        <v>12</v>
      </c>
      <c r="L13" s="37" t="s">
        <v>364</v>
      </c>
      <c r="M13" s="197" t="s">
        <v>365</v>
      </c>
      <c r="N13" s="197"/>
      <c r="O13" s="197"/>
      <c r="P13" s="197"/>
      <c r="Q13" s="197"/>
    </row>
    <row r="14" spans="1:17" ht="27" customHeight="1">
      <c r="A14"/>
      <c r="B14" s="3"/>
      <c r="C14" s="36"/>
      <c r="D14" s="194"/>
      <c r="E14" s="194"/>
      <c r="F14" s="196" t="s">
        <v>11</v>
      </c>
      <c r="G14" s="196"/>
      <c r="H14" s="196"/>
      <c r="I14" s="197" t="s">
        <v>12</v>
      </c>
      <c r="J14" s="197"/>
      <c r="K14" s="37" t="s">
        <v>12</v>
      </c>
      <c r="L14" s="37" t="s">
        <v>12</v>
      </c>
      <c r="M14" s="197" t="s">
        <v>12</v>
      </c>
      <c r="N14" s="197"/>
      <c r="O14" s="197"/>
      <c r="P14" s="197"/>
      <c r="Q14" s="197"/>
    </row>
    <row r="15" spans="1:17" ht="23.25" customHeight="1">
      <c r="A15"/>
      <c r="B15" s="36"/>
      <c r="C15" s="35" t="s">
        <v>366</v>
      </c>
      <c r="D15" s="194"/>
      <c r="E15" s="194"/>
      <c r="F15" s="196" t="s">
        <v>367</v>
      </c>
      <c r="G15" s="196"/>
      <c r="H15" s="196"/>
      <c r="I15" s="197" t="s">
        <v>368</v>
      </c>
      <c r="J15" s="197"/>
      <c r="K15" s="37" t="s">
        <v>12</v>
      </c>
      <c r="L15" s="37" t="s">
        <v>364</v>
      </c>
      <c r="M15" s="197" t="s">
        <v>369</v>
      </c>
      <c r="N15" s="197"/>
      <c r="O15" s="197"/>
      <c r="P15" s="197"/>
      <c r="Q15" s="197"/>
    </row>
    <row r="16" spans="1:17" ht="26.25" customHeight="1">
      <c r="A16"/>
      <c r="B16" s="36"/>
      <c r="C16" s="3"/>
      <c r="D16" s="194"/>
      <c r="E16" s="194"/>
      <c r="F16" s="196" t="s">
        <v>11</v>
      </c>
      <c r="G16" s="196"/>
      <c r="H16" s="196"/>
      <c r="I16" s="197" t="s">
        <v>12</v>
      </c>
      <c r="J16" s="197"/>
      <c r="K16" s="37" t="s">
        <v>12</v>
      </c>
      <c r="L16" s="37" t="s">
        <v>12</v>
      </c>
      <c r="M16" s="197" t="s">
        <v>12</v>
      </c>
      <c r="N16" s="197"/>
      <c r="O16" s="197"/>
      <c r="P16" s="197"/>
      <c r="Q16" s="197"/>
    </row>
    <row r="17" spans="1:17" ht="15.75" customHeight="1">
      <c r="A17"/>
      <c r="B17" s="36"/>
      <c r="C17" s="36"/>
      <c r="D17" s="195" t="s">
        <v>370</v>
      </c>
      <c r="E17" s="195"/>
      <c r="F17" s="196" t="s">
        <v>371</v>
      </c>
      <c r="G17" s="196"/>
      <c r="H17" s="196"/>
      <c r="I17" s="197" t="s">
        <v>368</v>
      </c>
      <c r="J17" s="197"/>
      <c r="K17" s="37" t="s">
        <v>12</v>
      </c>
      <c r="L17" s="37" t="s">
        <v>364</v>
      </c>
      <c r="M17" s="197" t="s">
        <v>369</v>
      </c>
      <c r="N17" s="197"/>
      <c r="O17" s="197"/>
      <c r="P17" s="197"/>
      <c r="Q17" s="197"/>
    </row>
    <row r="18" spans="1:17" ht="18" customHeight="1">
      <c r="A18"/>
      <c r="B18" s="35" t="s">
        <v>372</v>
      </c>
      <c r="C18" s="36"/>
      <c r="D18" s="194"/>
      <c r="E18" s="194"/>
      <c r="F18" s="196" t="s">
        <v>373</v>
      </c>
      <c r="G18" s="196"/>
      <c r="H18" s="196"/>
      <c r="I18" s="197" t="s">
        <v>374</v>
      </c>
      <c r="J18" s="197"/>
      <c r="K18" s="37" t="s">
        <v>12</v>
      </c>
      <c r="L18" s="37" t="s">
        <v>375</v>
      </c>
      <c r="M18" s="197" t="s">
        <v>376</v>
      </c>
      <c r="N18" s="197"/>
      <c r="O18" s="197"/>
      <c r="P18" s="197"/>
      <c r="Q18" s="197"/>
    </row>
    <row r="19" spans="1:17" ht="27" customHeight="1">
      <c r="A19"/>
      <c r="B19" s="3"/>
      <c r="C19" s="36"/>
      <c r="D19" s="194"/>
      <c r="E19" s="194"/>
      <c r="F19" s="196" t="s">
        <v>11</v>
      </c>
      <c r="G19" s="196"/>
      <c r="H19" s="196"/>
      <c r="I19" s="197" t="s">
        <v>374</v>
      </c>
      <c r="J19" s="197"/>
      <c r="K19" s="37" t="s">
        <v>12</v>
      </c>
      <c r="L19" s="37" t="s">
        <v>375</v>
      </c>
      <c r="M19" s="197" t="s">
        <v>376</v>
      </c>
      <c r="N19" s="197"/>
      <c r="O19" s="197"/>
      <c r="P19" s="197"/>
      <c r="Q19" s="197"/>
    </row>
    <row r="20" spans="1:17" ht="21" customHeight="1">
      <c r="A20"/>
      <c r="B20" s="36"/>
      <c r="C20" s="35" t="s">
        <v>377</v>
      </c>
      <c r="D20" s="194"/>
      <c r="E20" s="194"/>
      <c r="F20" s="196" t="s">
        <v>378</v>
      </c>
      <c r="G20" s="196"/>
      <c r="H20" s="196"/>
      <c r="I20" s="197" t="s">
        <v>374</v>
      </c>
      <c r="J20" s="197"/>
      <c r="K20" s="37" t="s">
        <v>12</v>
      </c>
      <c r="L20" s="37" t="s">
        <v>375</v>
      </c>
      <c r="M20" s="197" t="s">
        <v>376</v>
      </c>
      <c r="N20" s="197"/>
      <c r="O20" s="197"/>
      <c r="P20" s="197"/>
      <c r="Q20" s="197"/>
    </row>
    <row r="21" spans="1:17" ht="27" customHeight="1">
      <c r="A21"/>
      <c r="B21" s="36"/>
      <c r="C21" s="3"/>
      <c r="D21" s="194"/>
      <c r="E21" s="194"/>
      <c r="F21" s="196" t="s">
        <v>11</v>
      </c>
      <c r="G21" s="196"/>
      <c r="H21" s="196"/>
      <c r="I21" s="197" t="s">
        <v>374</v>
      </c>
      <c r="J21" s="197"/>
      <c r="K21" s="37" t="s">
        <v>12</v>
      </c>
      <c r="L21" s="37" t="s">
        <v>375</v>
      </c>
      <c r="M21" s="197" t="s">
        <v>376</v>
      </c>
      <c r="N21" s="197"/>
      <c r="O21" s="197"/>
      <c r="P21" s="197"/>
      <c r="Q21" s="197"/>
    </row>
    <row r="22" spans="1:17" ht="56.25" customHeight="1">
      <c r="A22"/>
      <c r="B22" s="36"/>
      <c r="C22" s="36"/>
      <c r="D22" s="195" t="s">
        <v>379</v>
      </c>
      <c r="E22" s="195"/>
      <c r="F22" s="196" t="s">
        <v>380</v>
      </c>
      <c r="G22" s="196"/>
      <c r="H22" s="196"/>
      <c r="I22" s="197" t="s">
        <v>381</v>
      </c>
      <c r="J22" s="197"/>
      <c r="K22" s="37" t="s">
        <v>12</v>
      </c>
      <c r="L22" s="37" t="s">
        <v>382</v>
      </c>
      <c r="M22" s="197" t="s">
        <v>383</v>
      </c>
      <c r="N22" s="197"/>
      <c r="O22" s="197"/>
      <c r="P22" s="197"/>
      <c r="Q22" s="197"/>
    </row>
    <row r="23" spans="1:17" ht="53.25" customHeight="1">
      <c r="A23"/>
      <c r="B23" s="36"/>
      <c r="C23" s="36"/>
      <c r="D23" s="195" t="s">
        <v>384</v>
      </c>
      <c r="E23" s="195"/>
      <c r="F23" s="196" t="s">
        <v>380</v>
      </c>
      <c r="G23" s="196"/>
      <c r="H23" s="196"/>
      <c r="I23" s="197" t="s">
        <v>385</v>
      </c>
      <c r="J23" s="197"/>
      <c r="K23" s="37" t="s">
        <v>12</v>
      </c>
      <c r="L23" s="37" t="s">
        <v>386</v>
      </c>
      <c r="M23" s="197" t="s">
        <v>387</v>
      </c>
      <c r="N23" s="197"/>
      <c r="O23" s="197"/>
      <c r="P23" s="197"/>
      <c r="Q23" s="197"/>
    </row>
    <row r="24" spans="1:17" ht="21.75" customHeight="1">
      <c r="A24"/>
      <c r="B24" s="35" t="s">
        <v>176</v>
      </c>
      <c r="C24" s="36"/>
      <c r="D24" s="194"/>
      <c r="E24" s="194"/>
      <c r="F24" s="196" t="s">
        <v>177</v>
      </c>
      <c r="G24" s="196"/>
      <c r="H24" s="196"/>
      <c r="I24" s="197" t="s">
        <v>280</v>
      </c>
      <c r="J24" s="197"/>
      <c r="K24" s="37" t="s">
        <v>388</v>
      </c>
      <c r="L24" s="37" t="s">
        <v>12</v>
      </c>
      <c r="M24" s="197" t="s">
        <v>389</v>
      </c>
      <c r="N24" s="197"/>
      <c r="O24" s="197"/>
      <c r="P24" s="197"/>
      <c r="Q24" s="197"/>
    </row>
    <row r="25" spans="1:17" ht="30" customHeight="1">
      <c r="A25"/>
      <c r="B25" s="3"/>
      <c r="C25" s="36"/>
      <c r="D25" s="194"/>
      <c r="E25" s="194"/>
      <c r="F25" s="196" t="s">
        <v>11</v>
      </c>
      <c r="G25" s="196"/>
      <c r="H25" s="196"/>
      <c r="I25" s="197" t="s">
        <v>12</v>
      </c>
      <c r="J25" s="197"/>
      <c r="K25" s="37" t="s">
        <v>12</v>
      </c>
      <c r="L25" s="37" t="s">
        <v>12</v>
      </c>
      <c r="M25" s="197" t="s">
        <v>12</v>
      </c>
      <c r="N25" s="197"/>
      <c r="O25" s="197"/>
      <c r="P25" s="197"/>
      <c r="Q25" s="197"/>
    </row>
    <row r="26" spans="2:17" ht="18.75" customHeight="1">
      <c r="B26" s="36"/>
      <c r="C26" s="35" t="s">
        <v>199</v>
      </c>
      <c r="D26" s="194"/>
      <c r="E26" s="194"/>
      <c r="F26" s="196" t="s">
        <v>100</v>
      </c>
      <c r="G26" s="196"/>
      <c r="H26" s="196"/>
      <c r="I26" s="197" t="s">
        <v>281</v>
      </c>
      <c r="J26" s="197"/>
      <c r="K26" s="37" t="s">
        <v>388</v>
      </c>
      <c r="L26" s="37" t="s">
        <v>12</v>
      </c>
      <c r="M26" s="197" t="s">
        <v>390</v>
      </c>
      <c r="N26" s="197"/>
      <c r="O26" s="197"/>
      <c r="P26" s="197"/>
      <c r="Q26" s="197"/>
    </row>
    <row r="27" spans="2:17" ht="30" customHeight="1">
      <c r="B27" s="36"/>
      <c r="C27" s="3"/>
      <c r="D27" s="194"/>
      <c r="E27" s="194"/>
      <c r="F27" s="196" t="s">
        <v>11</v>
      </c>
      <c r="G27" s="196"/>
      <c r="H27" s="196"/>
      <c r="I27" s="197" t="s">
        <v>12</v>
      </c>
      <c r="J27" s="197"/>
      <c r="K27" s="37" t="s">
        <v>12</v>
      </c>
      <c r="L27" s="37" t="s">
        <v>12</v>
      </c>
      <c r="M27" s="197" t="s">
        <v>12</v>
      </c>
      <c r="N27" s="197"/>
      <c r="O27" s="197"/>
      <c r="P27" s="197"/>
      <c r="Q27" s="197"/>
    </row>
    <row r="28" spans="2:17" ht="27.75" customHeight="1">
      <c r="B28" s="36"/>
      <c r="C28" s="36"/>
      <c r="D28" s="195" t="s">
        <v>391</v>
      </c>
      <c r="E28" s="195"/>
      <c r="F28" s="196" t="s">
        <v>392</v>
      </c>
      <c r="G28" s="196"/>
      <c r="H28" s="196"/>
      <c r="I28" s="197" t="s">
        <v>393</v>
      </c>
      <c r="J28" s="197"/>
      <c r="K28" s="37" t="s">
        <v>388</v>
      </c>
      <c r="L28" s="37" t="s">
        <v>12</v>
      </c>
      <c r="M28" s="197" t="s">
        <v>394</v>
      </c>
      <c r="N28" s="197"/>
      <c r="O28" s="197"/>
      <c r="P28" s="197"/>
      <c r="Q28" s="197"/>
    </row>
    <row r="29" spans="2:17" ht="24.75" customHeight="1">
      <c r="B29" s="193" t="s">
        <v>10</v>
      </c>
      <c r="C29" s="193"/>
      <c r="D29" s="193"/>
      <c r="E29" s="193"/>
      <c r="F29" s="193"/>
      <c r="G29" s="193"/>
      <c r="H29" s="38" t="s">
        <v>13</v>
      </c>
      <c r="I29" s="192" t="s">
        <v>282</v>
      </c>
      <c r="J29" s="192"/>
      <c r="K29" s="39" t="s">
        <v>388</v>
      </c>
      <c r="L29" s="39" t="s">
        <v>395</v>
      </c>
      <c r="M29" s="192" t="s">
        <v>396</v>
      </c>
      <c r="N29" s="192"/>
      <c r="O29" s="192"/>
      <c r="P29" s="192"/>
      <c r="Q29" s="192"/>
    </row>
    <row r="30" spans="2:17" ht="29.25" customHeight="1">
      <c r="B30" s="189"/>
      <c r="C30" s="189"/>
      <c r="D30" s="189"/>
      <c r="E30" s="189"/>
      <c r="F30" s="190" t="s">
        <v>11</v>
      </c>
      <c r="G30" s="190"/>
      <c r="H30" s="190"/>
      <c r="I30" s="191" t="s">
        <v>283</v>
      </c>
      <c r="J30" s="191"/>
      <c r="K30" s="40" t="s">
        <v>12</v>
      </c>
      <c r="L30" s="40" t="s">
        <v>375</v>
      </c>
      <c r="M30" s="191" t="s">
        <v>397</v>
      </c>
      <c r="N30" s="191"/>
      <c r="O30" s="191"/>
      <c r="P30" s="191"/>
      <c r="Q30" s="191"/>
    </row>
    <row r="31" spans="2:17" ht="19.5" customHeight="1">
      <c r="B31" s="184" t="s">
        <v>14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</row>
    <row r="32" spans="2:17" ht="20.25" customHeight="1">
      <c r="B32" s="193" t="s">
        <v>14</v>
      </c>
      <c r="C32" s="193"/>
      <c r="D32" s="193"/>
      <c r="E32" s="193"/>
      <c r="F32" s="193"/>
      <c r="G32" s="193"/>
      <c r="H32" s="38" t="s">
        <v>13</v>
      </c>
      <c r="I32" s="192" t="s">
        <v>285</v>
      </c>
      <c r="J32" s="192"/>
      <c r="K32" s="39" t="s">
        <v>12</v>
      </c>
      <c r="L32" s="39" t="s">
        <v>12</v>
      </c>
      <c r="M32" s="192" t="s">
        <v>285</v>
      </c>
      <c r="N32" s="192"/>
      <c r="O32" s="192"/>
      <c r="P32" s="192"/>
      <c r="Q32" s="192"/>
    </row>
    <row r="33" spans="2:17" ht="28.5" customHeight="1">
      <c r="B33" s="189"/>
      <c r="C33" s="189"/>
      <c r="D33" s="189"/>
      <c r="E33" s="189"/>
      <c r="F33" s="190" t="s">
        <v>11</v>
      </c>
      <c r="G33" s="190"/>
      <c r="H33" s="190"/>
      <c r="I33" s="191" t="s">
        <v>284</v>
      </c>
      <c r="J33" s="191"/>
      <c r="K33" s="40" t="s">
        <v>12</v>
      </c>
      <c r="L33" s="40" t="s">
        <v>12</v>
      </c>
      <c r="M33" s="191" t="s">
        <v>284</v>
      </c>
      <c r="N33" s="191"/>
      <c r="O33" s="191"/>
      <c r="P33" s="191"/>
      <c r="Q33" s="191"/>
    </row>
    <row r="34" spans="2:17" ht="26.25" customHeight="1">
      <c r="B34" s="184" t="s">
        <v>15</v>
      </c>
      <c r="C34" s="184"/>
      <c r="D34" s="184"/>
      <c r="E34" s="184"/>
      <c r="F34" s="184"/>
      <c r="G34" s="184"/>
      <c r="H34" s="184"/>
      <c r="I34" s="192" t="s">
        <v>286</v>
      </c>
      <c r="J34" s="192"/>
      <c r="K34" s="39" t="s">
        <v>388</v>
      </c>
      <c r="L34" s="39" t="s">
        <v>395</v>
      </c>
      <c r="M34" s="192" t="s">
        <v>398</v>
      </c>
      <c r="N34" s="192"/>
      <c r="O34" s="192"/>
      <c r="P34" s="192"/>
      <c r="Q34" s="192"/>
    </row>
    <row r="35" spans="2:17" ht="35.25" customHeight="1">
      <c r="B35" s="184"/>
      <c r="C35" s="184"/>
      <c r="D35" s="184"/>
      <c r="E35" s="184"/>
      <c r="F35" s="185" t="s">
        <v>11</v>
      </c>
      <c r="G35" s="185"/>
      <c r="H35" s="185"/>
      <c r="I35" s="186" t="s">
        <v>287</v>
      </c>
      <c r="J35" s="186"/>
      <c r="K35" s="41" t="s">
        <v>12</v>
      </c>
      <c r="L35" s="41" t="s">
        <v>375</v>
      </c>
      <c r="M35" s="186" t="s">
        <v>399</v>
      </c>
      <c r="N35" s="186"/>
      <c r="O35" s="186"/>
      <c r="P35" s="186"/>
      <c r="Q35" s="186"/>
    </row>
    <row r="36" spans="2:17" ht="24" customHeight="1">
      <c r="B36" s="187" t="s">
        <v>29</v>
      </c>
      <c r="C36" s="187"/>
      <c r="D36" s="187"/>
      <c r="E36" s="187"/>
      <c r="F36" s="187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</sheetData>
  <sheetProtection/>
  <mergeCells count="120">
    <mergeCell ref="M12:Q12"/>
    <mergeCell ref="F16:H16"/>
    <mergeCell ref="F19:H19"/>
    <mergeCell ref="D17:E17"/>
    <mergeCell ref="F17:H17"/>
    <mergeCell ref="D18:E18"/>
    <mergeCell ref="F18:H18"/>
    <mergeCell ref="I12:J12"/>
    <mergeCell ref="M16:Q16"/>
    <mergeCell ref="I17:J17"/>
    <mergeCell ref="I6:J6"/>
    <mergeCell ref="M6:Q6"/>
    <mergeCell ref="F5:H5"/>
    <mergeCell ref="O3:P3"/>
    <mergeCell ref="M18:Q18"/>
    <mergeCell ref="I18:J18"/>
    <mergeCell ref="F6:H6"/>
    <mergeCell ref="F8:H8"/>
    <mergeCell ref="M17:Q17"/>
    <mergeCell ref="B7:Q7"/>
    <mergeCell ref="M9:Q9"/>
    <mergeCell ref="D11:E11"/>
    <mergeCell ref="K1:P1"/>
    <mergeCell ref="A2:P2"/>
    <mergeCell ref="I8:J8"/>
    <mergeCell ref="D5:E5"/>
    <mergeCell ref="M5:Q5"/>
    <mergeCell ref="D6:E6"/>
    <mergeCell ref="D8:E8"/>
    <mergeCell ref="I5:J5"/>
    <mergeCell ref="M8:Q8"/>
    <mergeCell ref="M10:Q10"/>
    <mergeCell ref="I11:J11"/>
    <mergeCell ref="M13:Q13"/>
    <mergeCell ref="D9:E9"/>
    <mergeCell ref="D10:E10"/>
    <mergeCell ref="F10:H10"/>
    <mergeCell ref="M11:Q11"/>
    <mergeCell ref="I9:J9"/>
    <mergeCell ref="F9:H9"/>
    <mergeCell ref="D12:E12"/>
    <mergeCell ref="I10:J10"/>
    <mergeCell ref="F14:H14"/>
    <mergeCell ref="F11:H11"/>
    <mergeCell ref="F12:H12"/>
    <mergeCell ref="I13:J13"/>
    <mergeCell ref="I14:J14"/>
    <mergeCell ref="D13:E13"/>
    <mergeCell ref="F13:H13"/>
    <mergeCell ref="M21:Q21"/>
    <mergeCell ref="I21:J21"/>
    <mergeCell ref="I23:J23"/>
    <mergeCell ref="D16:E16"/>
    <mergeCell ref="M23:Q23"/>
    <mergeCell ref="I16:J16"/>
    <mergeCell ref="M19:Q19"/>
    <mergeCell ref="I19:J19"/>
    <mergeCell ref="D25:E25"/>
    <mergeCell ref="I20:J20"/>
    <mergeCell ref="M20:Q20"/>
    <mergeCell ref="D21:E21"/>
    <mergeCell ref="F21:H21"/>
    <mergeCell ref="M14:Q14"/>
    <mergeCell ref="M22:Q22"/>
    <mergeCell ref="I22:J22"/>
    <mergeCell ref="D14:E14"/>
    <mergeCell ref="I24:J24"/>
    <mergeCell ref="M27:Q27"/>
    <mergeCell ref="I28:J28"/>
    <mergeCell ref="M28:Q28"/>
    <mergeCell ref="F23:H23"/>
    <mergeCell ref="F25:H25"/>
    <mergeCell ref="F22:H22"/>
    <mergeCell ref="F24:H24"/>
    <mergeCell ref="M24:Q24"/>
    <mergeCell ref="I29:J29"/>
    <mergeCell ref="M29:Q29"/>
    <mergeCell ref="I25:J25"/>
    <mergeCell ref="M25:Q25"/>
    <mergeCell ref="D22:E22"/>
    <mergeCell ref="D23:E23"/>
    <mergeCell ref="I26:J26"/>
    <mergeCell ref="M26:Q26"/>
    <mergeCell ref="F27:H27"/>
    <mergeCell ref="I27:J27"/>
    <mergeCell ref="D15:E15"/>
    <mergeCell ref="F15:H15"/>
    <mergeCell ref="I15:J15"/>
    <mergeCell ref="M15:Q15"/>
    <mergeCell ref="D26:E26"/>
    <mergeCell ref="F26:H26"/>
    <mergeCell ref="D19:E19"/>
    <mergeCell ref="D20:E20"/>
    <mergeCell ref="F20:H20"/>
    <mergeCell ref="D24:E24"/>
    <mergeCell ref="D27:E27"/>
    <mergeCell ref="D28:E28"/>
    <mergeCell ref="F28:H28"/>
    <mergeCell ref="B29:G29"/>
    <mergeCell ref="B30:E30"/>
    <mergeCell ref="F30:H30"/>
    <mergeCell ref="I30:J30"/>
    <mergeCell ref="M30:Q30"/>
    <mergeCell ref="B31:Q31"/>
    <mergeCell ref="B32:G32"/>
    <mergeCell ref="I32:J32"/>
    <mergeCell ref="M32:Q32"/>
    <mergeCell ref="B33:E33"/>
    <mergeCell ref="F33:H33"/>
    <mergeCell ref="I33:J33"/>
    <mergeCell ref="M33:Q33"/>
    <mergeCell ref="B34:H34"/>
    <mergeCell ref="I34:J34"/>
    <mergeCell ref="M34:Q34"/>
    <mergeCell ref="B35:E35"/>
    <mergeCell ref="F35:H35"/>
    <mergeCell ref="I35:J35"/>
    <mergeCell ref="M35:Q35"/>
    <mergeCell ref="B36:F36"/>
    <mergeCell ref="G36:Q36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"/>
  <sheetViews>
    <sheetView view="pageLayout" workbookViewId="0" topLeftCell="A1">
      <selection activeCell="H8" sqref="H8"/>
    </sheetView>
  </sheetViews>
  <sheetFormatPr defaultColWidth="9.33203125" defaultRowHeight="12.75"/>
  <cols>
    <col min="1" max="1" width="5.5" style="84" customWidth="1"/>
    <col min="2" max="2" width="9.33203125" style="84" customWidth="1"/>
    <col min="3" max="3" width="12.33203125" style="84" customWidth="1"/>
    <col min="4" max="4" width="27" style="84" customWidth="1"/>
    <col min="5" max="5" width="28.33203125" style="84" customWidth="1"/>
    <col min="6" max="6" width="17.16015625" style="84" customWidth="1"/>
    <col min="7" max="16384" width="9.33203125" style="84" customWidth="1"/>
  </cols>
  <sheetData>
    <row r="1" spans="1:6" ht="12.75">
      <c r="A1" s="85"/>
      <c r="B1" s="85"/>
      <c r="C1" s="85"/>
      <c r="D1" s="85"/>
      <c r="E1" s="85"/>
      <c r="F1" s="85"/>
    </row>
    <row r="2" spans="1:6" ht="18">
      <c r="A2" s="310" t="s">
        <v>319</v>
      </c>
      <c r="B2" s="310"/>
      <c r="C2" s="310"/>
      <c r="D2" s="310"/>
      <c r="E2" s="310"/>
      <c r="F2" s="310"/>
    </row>
    <row r="3" spans="4:6" ht="12.75">
      <c r="D3" s="74"/>
      <c r="E3" s="74"/>
      <c r="F3" s="163" t="s">
        <v>0</v>
      </c>
    </row>
    <row r="4" spans="1:6" ht="43.5" customHeight="1">
      <c r="A4" s="164" t="s">
        <v>98</v>
      </c>
      <c r="B4" s="164" t="s">
        <v>1</v>
      </c>
      <c r="C4" s="164" t="s">
        <v>2</v>
      </c>
      <c r="D4" s="165" t="s">
        <v>318</v>
      </c>
      <c r="E4" s="164" t="s">
        <v>317</v>
      </c>
      <c r="F4" s="165" t="s">
        <v>316</v>
      </c>
    </row>
    <row r="5" spans="1:6" ht="12.75">
      <c r="A5" s="166">
        <v>1</v>
      </c>
      <c r="B5" s="166">
        <v>2</v>
      </c>
      <c r="C5" s="166">
        <v>3</v>
      </c>
      <c r="D5" s="166">
        <v>4</v>
      </c>
      <c r="E5" s="166">
        <v>5</v>
      </c>
      <c r="F5" s="166">
        <v>6</v>
      </c>
    </row>
    <row r="6" spans="1:6" ht="26.25" customHeight="1">
      <c r="A6" s="320" t="s">
        <v>315</v>
      </c>
      <c r="B6" s="321"/>
      <c r="C6" s="321"/>
      <c r="D6" s="321"/>
      <c r="E6" s="322"/>
      <c r="F6" s="174">
        <f>SUM(F7:F10)</f>
        <v>108456</v>
      </c>
    </row>
    <row r="7" spans="1:6" ht="55.5" customHeight="1">
      <c r="A7" s="175" t="s">
        <v>89</v>
      </c>
      <c r="B7" s="168">
        <v>853</v>
      </c>
      <c r="C7" s="168">
        <v>85311</v>
      </c>
      <c r="D7" s="169" t="s">
        <v>314</v>
      </c>
      <c r="E7" s="169" t="s">
        <v>313</v>
      </c>
      <c r="F7" s="171">
        <v>18746</v>
      </c>
    </row>
    <row r="8" spans="1:6" ht="55.5" customHeight="1">
      <c r="A8" s="175" t="s">
        <v>88</v>
      </c>
      <c r="B8" s="168">
        <v>853</v>
      </c>
      <c r="C8" s="168">
        <v>85311</v>
      </c>
      <c r="D8" s="169" t="s">
        <v>430</v>
      </c>
      <c r="E8" s="169" t="s">
        <v>313</v>
      </c>
      <c r="F8" s="171">
        <v>10710</v>
      </c>
    </row>
    <row r="9" spans="1:6" ht="43.5" customHeight="1">
      <c r="A9" s="175" t="s">
        <v>87</v>
      </c>
      <c r="B9" s="175">
        <v>855</v>
      </c>
      <c r="C9" s="175">
        <v>85508</v>
      </c>
      <c r="D9" s="176" t="s">
        <v>312</v>
      </c>
      <c r="E9" s="176" t="s">
        <v>311</v>
      </c>
      <c r="F9" s="177">
        <v>54000</v>
      </c>
    </row>
    <row r="10" spans="1:6" ht="33.75" customHeight="1">
      <c r="A10" s="175" t="s">
        <v>86</v>
      </c>
      <c r="B10" s="175">
        <v>921</v>
      </c>
      <c r="C10" s="175">
        <v>92116</v>
      </c>
      <c r="D10" s="176" t="s">
        <v>310</v>
      </c>
      <c r="E10" s="176" t="s">
        <v>309</v>
      </c>
      <c r="F10" s="177">
        <v>25000</v>
      </c>
    </row>
    <row r="11" spans="1:6" ht="33.75" customHeight="1">
      <c r="A11" s="314" t="s">
        <v>308</v>
      </c>
      <c r="B11" s="315"/>
      <c r="C11" s="315"/>
      <c r="D11" s="315"/>
      <c r="E11" s="316"/>
      <c r="F11" s="178">
        <f>SUM(F12:F12)</f>
        <v>64020</v>
      </c>
    </row>
    <row r="12" spans="1:6" ht="47.25" customHeight="1">
      <c r="A12" s="179" t="s">
        <v>89</v>
      </c>
      <c r="B12" s="179">
        <v>755</v>
      </c>
      <c r="C12" s="179">
        <v>75515</v>
      </c>
      <c r="D12" s="180" t="s">
        <v>307</v>
      </c>
      <c r="E12" s="180" t="s">
        <v>306</v>
      </c>
      <c r="F12" s="181">
        <v>64020</v>
      </c>
    </row>
    <row r="13" spans="1:6" ht="21" customHeight="1">
      <c r="A13" s="317" t="s">
        <v>101</v>
      </c>
      <c r="B13" s="318"/>
      <c r="C13" s="318"/>
      <c r="D13" s="319"/>
      <c r="E13" s="182"/>
      <c r="F13" s="183">
        <f>SUM(F6+F11)</f>
        <v>172476</v>
      </c>
    </row>
  </sheetData>
  <sheetProtection/>
  <mergeCells count="4">
    <mergeCell ref="A2:F2"/>
    <mergeCell ref="A13:D13"/>
    <mergeCell ref="A6:E6"/>
    <mergeCell ref="A11:E11"/>
  </mergeCells>
  <printOptions/>
  <pageMargins left="0.75" right="0.75" top="1.09375" bottom="1" header="0.5" footer="0.5"/>
  <pageSetup orientation="portrait" paperSize="9" r:id="rId1"/>
  <headerFooter alignWithMargins="0">
    <oddHeader xml:space="preserve">&amp;RZałącznik nr &amp;A
do uchwały Rady Powiatu w Opatowie nr LIV.15.2022 
z dnia 14 lutego 2022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00"/>
  <sheetViews>
    <sheetView showGridLines="0" zoomScalePageLayoutView="0" workbookViewId="0" topLeftCell="A1">
      <selection activeCell="AC16" sqref="AC16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9" width="12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207" t="s">
        <v>432</v>
      </c>
      <c r="O1" s="207"/>
      <c r="P1" s="207"/>
      <c r="Q1" s="207"/>
      <c r="R1" s="207"/>
      <c r="S1" s="207"/>
      <c r="T1" s="207"/>
      <c r="U1" s="7"/>
      <c r="V1" s="7"/>
      <c r="W1" s="6"/>
    </row>
    <row r="2" spans="1:23" ht="21.75" customHeight="1">
      <c r="A2" s="208" t="s">
        <v>289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6"/>
    </row>
    <row r="3" ht="6.75" customHeight="1"/>
    <row r="4" spans="1:23" ht="12.75" customHeight="1">
      <c r="A4" s="206" t="s">
        <v>1</v>
      </c>
      <c r="B4" s="206" t="s">
        <v>2</v>
      </c>
      <c r="C4" s="206" t="s">
        <v>59</v>
      </c>
      <c r="D4" s="206" t="s">
        <v>4</v>
      </c>
      <c r="E4" s="206"/>
      <c r="F4" s="206"/>
      <c r="G4" s="206"/>
      <c r="H4" s="206" t="s">
        <v>26</v>
      </c>
      <c r="I4" s="206" t="s">
        <v>30</v>
      </c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</row>
    <row r="5" spans="1:23" ht="12.75" customHeight="1">
      <c r="A5" s="206"/>
      <c r="B5" s="206"/>
      <c r="C5" s="206"/>
      <c r="D5" s="206"/>
      <c r="E5" s="206"/>
      <c r="F5" s="206"/>
      <c r="G5" s="206"/>
      <c r="H5" s="206"/>
      <c r="I5" s="206" t="s">
        <v>28</v>
      </c>
      <c r="J5" s="206" t="s">
        <v>22</v>
      </c>
      <c r="K5" s="206"/>
      <c r="L5" s="206"/>
      <c r="M5" s="206"/>
      <c r="N5" s="206"/>
      <c r="O5" s="206"/>
      <c r="P5" s="206"/>
      <c r="Q5" s="206"/>
      <c r="R5" s="206" t="s">
        <v>25</v>
      </c>
      <c r="S5" s="206" t="s">
        <v>22</v>
      </c>
      <c r="T5" s="206"/>
      <c r="U5" s="206"/>
      <c r="V5" s="206"/>
      <c r="W5" s="206"/>
    </row>
    <row r="6" spans="1:23" ht="12.75" customHeight="1">
      <c r="A6" s="206"/>
      <c r="B6" s="206"/>
      <c r="C6" s="206"/>
      <c r="D6" s="206"/>
      <c r="E6" s="206"/>
      <c r="F6" s="206"/>
      <c r="G6" s="206"/>
      <c r="H6" s="206"/>
      <c r="I6" s="206"/>
      <c r="J6" s="206" t="s">
        <v>58</v>
      </c>
      <c r="K6" s="206" t="s">
        <v>22</v>
      </c>
      <c r="L6" s="206"/>
      <c r="M6" s="206" t="s">
        <v>21</v>
      </c>
      <c r="N6" s="206" t="s">
        <v>20</v>
      </c>
      <c r="O6" s="206" t="s">
        <v>19</v>
      </c>
      <c r="P6" s="206" t="s">
        <v>34</v>
      </c>
      <c r="Q6" s="206" t="s">
        <v>31</v>
      </c>
      <c r="R6" s="206"/>
      <c r="S6" s="206" t="s">
        <v>24</v>
      </c>
      <c r="T6" s="206" t="s">
        <v>23</v>
      </c>
      <c r="U6" s="206"/>
      <c r="V6" s="206" t="s">
        <v>27</v>
      </c>
      <c r="W6" s="206" t="s">
        <v>32</v>
      </c>
    </row>
    <row r="7" spans="1:23" ht="61.5" customHeight="1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33" t="s">
        <v>17</v>
      </c>
      <c r="L7" s="33" t="s">
        <v>57</v>
      </c>
      <c r="M7" s="206"/>
      <c r="N7" s="206"/>
      <c r="O7" s="206"/>
      <c r="P7" s="206"/>
      <c r="Q7" s="206"/>
      <c r="R7" s="206"/>
      <c r="S7" s="206"/>
      <c r="T7" s="206" t="s">
        <v>18</v>
      </c>
      <c r="U7" s="206"/>
      <c r="V7" s="206"/>
      <c r="W7" s="206"/>
    </row>
    <row r="8" spans="1:23" ht="12.75">
      <c r="A8" s="34" t="s">
        <v>5</v>
      </c>
      <c r="B8" s="34" t="s">
        <v>6</v>
      </c>
      <c r="C8" s="34" t="s">
        <v>7</v>
      </c>
      <c r="D8" s="209" t="s">
        <v>8</v>
      </c>
      <c r="E8" s="209"/>
      <c r="F8" s="209"/>
      <c r="G8" s="209"/>
      <c r="H8" s="34" t="s">
        <v>9</v>
      </c>
      <c r="I8" s="34" t="s">
        <v>37</v>
      </c>
      <c r="J8" s="34" t="s">
        <v>36</v>
      </c>
      <c r="K8" s="34" t="s">
        <v>35</v>
      </c>
      <c r="L8" s="34" t="s">
        <v>56</v>
      </c>
      <c r="M8" s="34" t="s">
        <v>55</v>
      </c>
      <c r="N8" s="34" t="s">
        <v>54</v>
      </c>
      <c r="O8" s="34" t="s">
        <v>53</v>
      </c>
      <c r="P8" s="34" t="s">
        <v>52</v>
      </c>
      <c r="Q8" s="34" t="s">
        <v>51</v>
      </c>
      <c r="R8" s="34" t="s">
        <v>50</v>
      </c>
      <c r="S8" s="34" t="s">
        <v>49</v>
      </c>
      <c r="T8" s="209" t="s">
        <v>48</v>
      </c>
      <c r="U8" s="209"/>
      <c r="V8" s="34" t="s">
        <v>47</v>
      </c>
      <c r="W8" s="34" t="s">
        <v>46</v>
      </c>
    </row>
    <row r="9" spans="1:23" ht="12.75" customHeight="1">
      <c r="A9" s="206" t="s">
        <v>189</v>
      </c>
      <c r="B9" s="206" t="s">
        <v>33</v>
      </c>
      <c r="C9" s="206" t="s">
        <v>33</v>
      </c>
      <c r="D9" s="203" t="s">
        <v>190</v>
      </c>
      <c r="E9" s="203"/>
      <c r="F9" s="203" t="s">
        <v>45</v>
      </c>
      <c r="G9" s="203"/>
      <c r="H9" s="32">
        <v>8562516</v>
      </c>
      <c r="I9" s="32">
        <v>5120557</v>
      </c>
      <c r="J9" s="32">
        <v>4720557</v>
      </c>
      <c r="K9" s="32">
        <v>1870</v>
      </c>
      <c r="L9" s="32">
        <v>4718687</v>
      </c>
      <c r="M9" s="32">
        <v>400000</v>
      </c>
      <c r="N9" s="32">
        <v>0</v>
      </c>
      <c r="O9" s="32">
        <v>0</v>
      </c>
      <c r="P9" s="32">
        <v>0</v>
      </c>
      <c r="Q9" s="32">
        <v>0</v>
      </c>
      <c r="R9" s="32">
        <v>3441959</v>
      </c>
      <c r="S9" s="32">
        <v>3441959</v>
      </c>
      <c r="T9" s="204">
        <v>0</v>
      </c>
      <c r="U9" s="204"/>
      <c r="V9" s="32">
        <v>0</v>
      </c>
      <c r="W9" s="32">
        <v>0</v>
      </c>
    </row>
    <row r="10" spans="1:23" ht="12.75" customHeight="1">
      <c r="A10" s="206"/>
      <c r="B10" s="206"/>
      <c r="C10" s="206"/>
      <c r="D10" s="203"/>
      <c r="E10" s="203"/>
      <c r="F10" s="203" t="s">
        <v>44</v>
      </c>
      <c r="G10" s="203"/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204">
        <v>0</v>
      </c>
      <c r="U10" s="204"/>
      <c r="V10" s="32">
        <v>0</v>
      </c>
      <c r="W10" s="32">
        <v>0</v>
      </c>
    </row>
    <row r="11" spans="1:23" ht="12.75" customHeight="1">
      <c r="A11" s="206"/>
      <c r="B11" s="206"/>
      <c r="C11" s="206"/>
      <c r="D11" s="203"/>
      <c r="E11" s="203"/>
      <c r="F11" s="203" t="s">
        <v>43</v>
      </c>
      <c r="G11" s="203"/>
      <c r="H11" s="32">
        <v>70000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70000</v>
      </c>
      <c r="S11" s="32">
        <v>70000</v>
      </c>
      <c r="T11" s="204">
        <v>0</v>
      </c>
      <c r="U11" s="204"/>
      <c r="V11" s="32">
        <v>0</v>
      </c>
      <c r="W11" s="32">
        <v>0</v>
      </c>
    </row>
    <row r="12" spans="1:23" ht="12.75" customHeight="1">
      <c r="A12" s="206"/>
      <c r="B12" s="206"/>
      <c r="C12" s="206"/>
      <c r="D12" s="203"/>
      <c r="E12" s="203"/>
      <c r="F12" s="203" t="s">
        <v>42</v>
      </c>
      <c r="G12" s="203"/>
      <c r="H12" s="32">
        <v>8632516</v>
      </c>
      <c r="I12" s="32">
        <v>5120557</v>
      </c>
      <c r="J12" s="32">
        <v>4720557</v>
      </c>
      <c r="K12" s="32">
        <v>1870</v>
      </c>
      <c r="L12" s="32">
        <v>4718687</v>
      </c>
      <c r="M12" s="32">
        <v>400000</v>
      </c>
      <c r="N12" s="32">
        <v>0</v>
      </c>
      <c r="O12" s="32">
        <v>0</v>
      </c>
      <c r="P12" s="32">
        <v>0</v>
      </c>
      <c r="Q12" s="32">
        <v>0</v>
      </c>
      <c r="R12" s="32">
        <v>3511959</v>
      </c>
      <c r="S12" s="32">
        <v>3511959</v>
      </c>
      <c r="T12" s="204">
        <v>0</v>
      </c>
      <c r="U12" s="204"/>
      <c r="V12" s="32">
        <v>0</v>
      </c>
      <c r="W12" s="32">
        <v>0</v>
      </c>
    </row>
    <row r="13" spans="1:23" ht="12.75" customHeight="1">
      <c r="A13" s="206" t="s">
        <v>33</v>
      </c>
      <c r="B13" s="206" t="s">
        <v>191</v>
      </c>
      <c r="C13" s="206" t="s">
        <v>33</v>
      </c>
      <c r="D13" s="203" t="s">
        <v>192</v>
      </c>
      <c r="E13" s="203"/>
      <c r="F13" s="203" t="s">
        <v>45</v>
      </c>
      <c r="G13" s="203"/>
      <c r="H13" s="32">
        <v>6008646</v>
      </c>
      <c r="I13" s="32">
        <v>2566687</v>
      </c>
      <c r="J13" s="32">
        <v>2566687</v>
      </c>
      <c r="K13" s="32">
        <v>0</v>
      </c>
      <c r="L13" s="32">
        <v>2566687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3441959</v>
      </c>
      <c r="S13" s="32">
        <v>3441959</v>
      </c>
      <c r="T13" s="204">
        <v>0</v>
      </c>
      <c r="U13" s="204"/>
      <c r="V13" s="32">
        <v>0</v>
      </c>
      <c r="W13" s="32">
        <v>0</v>
      </c>
    </row>
    <row r="14" spans="1:23" ht="12.75" customHeight="1">
      <c r="A14" s="206"/>
      <c r="B14" s="206"/>
      <c r="C14" s="206"/>
      <c r="D14" s="203"/>
      <c r="E14" s="203"/>
      <c r="F14" s="203" t="s">
        <v>44</v>
      </c>
      <c r="G14" s="203"/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204">
        <v>0</v>
      </c>
      <c r="U14" s="204"/>
      <c r="V14" s="32">
        <v>0</v>
      </c>
      <c r="W14" s="32">
        <v>0</v>
      </c>
    </row>
    <row r="15" spans="1:23" ht="12.75" customHeight="1">
      <c r="A15" s="206"/>
      <c r="B15" s="206"/>
      <c r="C15" s="206"/>
      <c r="D15" s="203"/>
      <c r="E15" s="203"/>
      <c r="F15" s="203" t="s">
        <v>43</v>
      </c>
      <c r="G15" s="203"/>
      <c r="H15" s="32">
        <v>70000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70000</v>
      </c>
      <c r="S15" s="32">
        <v>70000</v>
      </c>
      <c r="T15" s="204">
        <v>0</v>
      </c>
      <c r="U15" s="204"/>
      <c r="V15" s="32">
        <v>0</v>
      </c>
      <c r="W15" s="32">
        <v>0</v>
      </c>
    </row>
    <row r="16" spans="1:23" ht="12.75" customHeight="1">
      <c r="A16" s="206"/>
      <c r="B16" s="206"/>
      <c r="C16" s="206"/>
      <c r="D16" s="203"/>
      <c r="E16" s="203"/>
      <c r="F16" s="203" t="s">
        <v>42</v>
      </c>
      <c r="G16" s="203"/>
      <c r="H16" s="32">
        <v>6078646</v>
      </c>
      <c r="I16" s="32">
        <v>2566687</v>
      </c>
      <c r="J16" s="32">
        <v>2566687</v>
      </c>
      <c r="K16" s="32">
        <v>0</v>
      </c>
      <c r="L16" s="32">
        <v>2566687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3511959</v>
      </c>
      <c r="S16" s="32">
        <v>3511959</v>
      </c>
      <c r="T16" s="204">
        <v>0</v>
      </c>
      <c r="U16" s="204"/>
      <c r="V16" s="32">
        <v>0</v>
      </c>
      <c r="W16" s="32">
        <v>0</v>
      </c>
    </row>
    <row r="17" spans="1:23" ht="12.75" customHeight="1">
      <c r="A17" s="206" t="s">
        <v>400</v>
      </c>
      <c r="B17" s="206" t="s">
        <v>33</v>
      </c>
      <c r="C17" s="206" t="s">
        <v>33</v>
      </c>
      <c r="D17" s="203" t="s">
        <v>401</v>
      </c>
      <c r="E17" s="203"/>
      <c r="F17" s="203" t="s">
        <v>45</v>
      </c>
      <c r="G17" s="203"/>
      <c r="H17" s="32">
        <v>5137767</v>
      </c>
      <c r="I17" s="32">
        <v>5137767</v>
      </c>
      <c r="J17" s="32">
        <v>4944167</v>
      </c>
      <c r="K17" s="32">
        <v>4515730</v>
      </c>
      <c r="L17" s="32">
        <v>428437</v>
      </c>
      <c r="M17" s="32">
        <v>0</v>
      </c>
      <c r="N17" s="32">
        <v>193600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204">
        <v>0</v>
      </c>
      <c r="U17" s="204"/>
      <c r="V17" s="32">
        <v>0</v>
      </c>
      <c r="W17" s="32">
        <v>0</v>
      </c>
    </row>
    <row r="18" spans="1:23" ht="12.75" customHeight="1">
      <c r="A18" s="206"/>
      <c r="B18" s="206"/>
      <c r="C18" s="206"/>
      <c r="D18" s="203"/>
      <c r="E18" s="203"/>
      <c r="F18" s="203" t="s">
        <v>44</v>
      </c>
      <c r="G18" s="203"/>
      <c r="H18" s="32">
        <v>-10000</v>
      </c>
      <c r="I18" s="32">
        <v>-10000</v>
      </c>
      <c r="J18" s="32">
        <v>-10000</v>
      </c>
      <c r="K18" s="32">
        <v>-10000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204">
        <v>0</v>
      </c>
      <c r="U18" s="204"/>
      <c r="V18" s="32">
        <v>0</v>
      </c>
      <c r="W18" s="32">
        <v>0</v>
      </c>
    </row>
    <row r="19" spans="1:23" ht="12.75" customHeight="1">
      <c r="A19" s="206"/>
      <c r="B19" s="206"/>
      <c r="C19" s="206"/>
      <c r="D19" s="203"/>
      <c r="E19" s="203"/>
      <c r="F19" s="203" t="s">
        <v>43</v>
      </c>
      <c r="G19" s="203"/>
      <c r="H19" s="32">
        <v>10000</v>
      </c>
      <c r="I19" s="32">
        <v>10000</v>
      </c>
      <c r="J19" s="32">
        <v>10000</v>
      </c>
      <c r="K19" s="32">
        <v>0</v>
      </c>
      <c r="L19" s="32">
        <v>10000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204">
        <v>0</v>
      </c>
      <c r="U19" s="204"/>
      <c r="V19" s="32">
        <v>0</v>
      </c>
      <c r="W19" s="32">
        <v>0</v>
      </c>
    </row>
    <row r="20" spans="1:23" ht="12.75" customHeight="1">
      <c r="A20" s="206"/>
      <c r="B20" s="206"/>
      <c r="C20" s="206"/>
      <c r="D20" s="203"/>
      <c r="E20" s="203"/>
      <c r="F20" s="203" t="s">
        <v>42</v>
      </c>
      <c r="G20" s="203"/>
      <c r="H20" s="32">
        <v>5137767</v>
      </c>
      <c r="I20" s="32">
        <v>5137767</v>
      </c>
      <c r="J20" s="32">
        <v>4944167</v>
      </c>
      <c r="K20" s="32">
        <v>4505730</v>
      </c>
      <c r="L20" s="32">
        <v>438437</v>
      </c>
      <c r="M20" s="32">
        <v>0</v>
      </c>
      <c r="N20" s="32">
        <v>193600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204">
        <v>0</v>
      </c>
      <c r="U20" s="204"/>
      <c r="V20" s="32">
        <v>0</v>
      </c>
      <c r="W20" s="32">
        <v>0</v>
      </c>
    </row>
    <row r="21" spans="1:23" ht="12.75" customHeight="1">
      <c r="A21" s="206" t="s">
        <v>33</v>
      </c>
      <c r="B21" s="206" t="s">
        <v>402</v>
      </c>
      <c r="C21" s="206" t="s">
        <v>33</v>
      </c>
      <c r="D21" s="203" t="s">
        <v>403</v>
      </c>
      <c r="E21" s="203"/>
      <c r="F21" s="203" t="s">
        <v>45</v>
      </c>
      <c r="G21" s="203"/>
      <c r="H21" s="32">
        <v>4935767</v>
      </c>
      <c r="I21" s="32">
        <v>4935767</v>
      </c>
      <c r="J21" s="32">
        <v>4747167</v>
      </c>
      <c r="K21" s="32">
        <v>4515730</v>
      </c>
      <c r="L21" s="32">
        <v>231437</v>
      </c>
      <c r="M21" s="32">
        <v>0</v>
      </c>
      <c r="N21" s="32">
        <v>188600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204">
        <v>0</v>
      </c>
      <c r="U21" s="204"/>
      <c r="V21" s="32">
        <v>0</v>
      </c>
      <c r="W21" s="32">
        <v>0</v>
      </c>
    </row>
    <row r="22" spans="1:23" ht="12.75" customHeight="1">
      <c r="A22" s="206"/>
      <c r="B22" s="206"/>
      <c r="C22" s="206"/>
      <c r="D22" s="203"/>
      <c r="E22" s="203"/>
      <c r="F22" s="203" t="s">
        <v>44</v>
      </c>
      <c r="G22" s="203"/>
      <c r="H22" s="32">
        <v>-10000</v>
      </c>
      <c r="I22" s="32">
        <v>-10000</v>
      </c>
      <c r="J22" s="32">
        <v>-10000</v>
      </c>
      <c r="K22" s="32">
        <v>-10000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204">
        <v>0</v>
      </c>
      <c r="U22" s="204"/>
      <c r="V22" s="32">
        <v>0</v>
      </c>
      <c r="W22" s="32">
        <v>0</v>
      </c>
    </row>
    <row r="23" spans="1:23" ht="12.75" customHeight="1">
      <c r="A23" s="206"/>
      <c r="B23" s="206"/>
      <c r="C23" s="206"/>
      <c r="D23" s="203"/>
      <c r="E23" s="203"/>
      <c r="F23" s="203" t="s">
        <v>43</v>
      </c>
      <c r="G23" s="203"/>
      <c r="H23" s="32">
        <v>10000</v>
      </c>
      <c r="I23" s="32">
        <v>10000</v>
      </c>
      <c r="J23" s="32">
        <v>10000</v>
      </c>
      <c r="K23" s="32">
        <v>0</v>
      </c>
      <c r="L23" s="32">
        <v>10000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204">
        <v>0</v>
      </c>
      <c r="U23" s="204"/>
      <c r="V23" s="32">
        <v>0</v>
      </c>
      <c r="W23" s="32">
        <v>0</v>
      </c>
    </row>
    <row r="24" spans="1:23" ht="12.75" customHeight="1">
      <c r="A24" s="206"/>
      <c r="B24" s="206"/>
      <c r="C24" s="206"/>
      <c r="D24" s="203"/>
      <c r="E24" s="203"/>
      <c r="F24" s="203" t="s">
        <v>42</v>
      </c>
      <c r="G24" s="203"/>
      <c r="H24" s="32">
        <v>4935767</v>
      </c>
      <c r="I24" s="32">
        <v>4935767</v>
      </c>
      <c r="J24" s="32">
        <v>4747167</v>
      </c>
      <c r="K24" s="32">
        <v>4505730</v>
      </c>
      <c r="L24" s="32">
        <v>241437</v>
      </c>
      <c r="M24" s="32">
        <v>0</v>
      </c>
      <c r="N24" s="32">
        <v>188600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204">
        <v>0</v>
      </c>
      <c r="U24" s="204"/>
      <c r="V24" s="32">
        <v>0</v>
      </c>
      <c r="W24" s="32">
        <v>0</v>
      </c>
    </row>
    <row r="25" spans="1:23" ht="12.75" customHeight="1">
      <c r="A25" s="206" t="s">
        <v>372</v>
      </c>
      <c r="B25" s="206" t="s">
        <v>33</v>
      </c>
      <c r="C25" s="206" t="s">
        <v>33</v>
      </c>
      <c r="D25" s="203" t="s">
        <v>373</v>
      </c>
      <c r="E25" s="203"/>
      <c r="F25" s="203" t="s">
        <v>45</v>
      </c>
      <c r="G25" s="203"/>
      <c r="H25" s="32">
        <v>26712386</v>
      </c>
      <c r="I25" s="32">
        <v>25951283</v>
      </c>
      <c r="J25" s="32">
        <v>23315189</v>
      </c>
      <c r="K25" s="32">
        <v>20819283</v>
      </c>
      <c r="L25" s="32">
        <v>2495906</v>
      </c>
      <c r="M25" s="32">
        <v>2040000</v>
      </c>
      <c r="N25" s="32">
        <v>479176</v>
      </c>
      <c r="O25" s="32">
        <v>116918</v>
      </c>
      <c r="P25" s="32">
        <v>0</v>
      </c>
      <c r="Q25" s="32">
        <v>0</v>
      </c>
      <c r="R25" s="32">
        <v>761103</v>
      </c>
      <c r="S25" s="32">
        <v>761103</v>
      </c>
      <c r="T25" s="204">
        <v>0</v>
      </c>
      <c r="U25" s="204"/>
      <c r="V25" s="32">
        <v>0</v>
      </c>
      <c r="W25" s="32">
        <v>0</v>
      </c>
    </row>
    <row r="26" spans="1:23" ht="12.75" customHeight="1">
      <c r="A26" s="206"/>
      <c r="B26" s="206"/>
      <c r="C26" s="206"/>
      <c r="D26" s="203"/>
      <c r="E26" s="203"/>
      <c r="F26" s="203" t="s">
        <v>44</v>
      </c>
      <c r="G26" s="203"/>
      <c r="H26" s="32">
        <v>-97960</v>
      </c>
      <c r="I26" s="32">
        <v>-97960</v>
      </c>
      <c r="J26" s="32">
        <v>-97960</v>
      </c>
      <c r="K26" s="32">
        <v>-31460</v>
      </c>
      <c r="L26" s="32">
        <v>-66500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204">
        <v>0</v>
      </c>
      <c r="U26" s="204"/>
      <c r="V26" s="32">
        <v>0</v>
      </c>
      <c r="W26" s="32">
        <v>0</v>
      </c>
    </row>
    <row r="27" spans="1:23" ht="12.75" customHeight="1">
      <c r="A27" s="206"/>
      <c r="B27" s="206"/>
      <c r="C27" s="206"/>
      <c r="D27" s="203"/>
      <c r="E27" s="203"/>
      <c r="F27" s="203" t="s">
        <v>43</v>
      </c>
      <c r="G27" s="203"/>
      <c r="H27" s="32">
        <v>318665</v>
      </c>
      <c r="I27" s="32">
        <v>92029</v>
      </c>
      <c r="J27" s="32">
        <v>62460</v>
      </c>
      <c r="K27" s="32">
        <v>36460</v>
      </c>
      <c r="L27" s="32">
        <v>26000</v>
      </c>
      <c r="M27" s="32">
        <v>0</v>
      </c>
      <c r="N27" s="32">
        <v>0</v>
      </c>
      <c r="O27" s="32">
        <v>29569</v>
      </c>
      <c r="P27" s="32">
        <v>0</v>
      </c>
      <c r="Q27" s="32">
        <v>0</v>
      </c>
      <c r="R27" s="32">
        <v>226636</v>
      </c>
      <c r="S27" s="32">
        <v>226636</v>
      </c>
      <c r="T27" s="204">
        <v>0</v>
      </c>
      <c r="U27" s="204"/>
      <c r="V27" s="32">
        <v>0</v>
      </c>
      <c r="W27" s="32">
        <v>0</v>
      </c>
    </row>
    <row r="28" spans="1:23" ht="12.75" customHeight="1">
      <c r="A28" s="206"/>
      <c r="B28" s="206"/>
      <c r="C28" s="206"/>
      <c r="D28" s="203"/>
      <c r="E28" s="203"/>
      <c r="F28" s="203" t="s">
        <v>42</v>
      </c>
      <c r="G28" s="203"/>
      <c r="H28" s="32">
        <v>26933091</v>
      </c>
      <c r="I28" s="32">
        <v>25945352</v>
      </c>
      <c r="J28" s="32">
        <v>23279689</v>
      </c>
      <c r="K28" s="32">
        <v>20824283</v>
      </c>
      <c r="L28" s="32">
        <v>2455406</v>
      </c>
      <c r="M28" s="32">
        <v>2040000</v>
      </c>
      <c r="N28" s="32">
        <v>479176</v>
      </c>
      <c r="O28" s="32">
        <v>146487</v>
      </c>
      <c r="P28" s="32">
        <v>0</v>
      </c>
      <c r="Q28" s="32">
        <v>0</v>
      </c>
      <c r="R28" s="32">
        <v>987739</v>
      </c>
      <c r="S28" s="32">
        <v>987739</v>
      </c>
      <c r="T28" s="204">
        <v>0</v>
      </c>
      <c r="U28" s="204"/>
      <c r="V28" s="32">
        <v>0</v>
      </c>
      <c r="W28" s="32">
        <v>0</v>
      </c>
    </row>
    <row r="29" spans="1:23" ht="12.75" customHeight="1">
      <c r="A29" s="206" t="s">
        <v>33</v>
      </c>
      <c r="B29" s="206" t="s">
        <v>377</v>
      </c>
      <c r="C29" s="206" t="s">
        <v>33</v>
      </c>
      <c r="D29" s="203" t="s">
        <v>378</v>
      </c>
      <c r="E29" s="203"/>
      <c r="F29" s="203" t="s">
        <v>45</v>
      </c>
      <c r="G29" s="203"/>
      <c r="H29" s="32">
        <v>3374418</v>
      </c>
      <c r="I29" s="32">
        <v>3374418</v>
      </c>
      <c r="J29" s="32">
        <v>3088900</v>
      </c>
      <c r="K29" s="32">
        <v>2931500</v>
      </c>
      <c r="L29" s="32">
        <v>157400</v>
      </c>
      <c r="M29" s="32">
        <v>0</v>
      </c>
      <c r="N29" s="32">
        <v>168600</v>
      </c>
      <c r="O29" s="32">
        <v>116918</v>
      </c>
      <c r="P29" s="32">
        <v>0</v>
      </c>
      <c r="Q29" s="32">
        <v>0</v>
      </c>
      <c r="R29" s="32">
        <v>0</v>
      </c>
      <c r="S29" s="32">
        <v>0</v>
      </c>
      <c r="T29" s="204">
        <v>0</v>
      </c>
      <c r="U29" s="204"/>
      <c r="V29" s="32">
        <v>0</v>
      </c>
      <c r="W29" s="32">
        <v>0</v>
      </c>
    </row>
    <row r="30" spans="1:23" ht="12.75" customHeight="1">
      <c r="A30" s="206"/>
      <c r="B30" s="206"/>
      <c r="C30" s="206"/>
      <c r="D30" s="203"/>
      <c r="E30" s="203"/>
      <c r="F30" s="203" t="s">
        <v>44</v>
      </c>
      <c r="G30" s="203"/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204">
        <v>0</v>
      </c>
      <c r="U30" s="204"/>
      <c r="V30" s="32">
        <v>0</v>
      </c>
      <c r="W30" s="32">
        <v>0</v>
      </c>
    </row>
    <row r="31" spans="1:23" ht="12.75" customHeight="1">
      <c r="A31" s="206"/>
      <c r="B31" s="206"/>
      <c r="C31" s="206"/>
      <c r="D31" s="203"/>
      <c r="E31" s="203"/>
      <c r="F31" s="203" t="s">
        <v>43</v>
      </c>
      <c r="G31" s="203"/>
      <c r="H31" s="32">
        <v>35769</v>
      </c>
      <c r="I31" s="32">
        <v>35769</v>
      </c>
      <c r="J31" s="32">
        <v>6200</v>
      </c>
      <c r="K31" s="32">
        <v>5000</v>
      </c>
      <c r="L31" s="32">
        <v>1200</v>
      </c>
      <c r="M31" s="32">
        <v>0</v>
      </c>
      <c r="N31" s="32">
        <v>0</v>
      </c>
      <c r="O31" s="32">
        <v>29569</v>
      </c>
      <c r="P31" s="32">
        <v>0</v>
      </c>
      <c r="Q31" s="32">
        <v>0</v>
      </c>
      <c r="R31" s="32">
        <v>0</v>
      </c>
      <c r="S31" s="32">
        <v>0</v>
      </c>
      <c r="T31" s="204">
        <v>0</v>
      </c>
      <c r="U31" s="204"/>
      <c r="V31" s="32">
        <v>0</v>
      </c>
      <c r="W31" s="32">
        <v>0</v>
      </c>
    </row>
    <row r="32" spans="1:23" ht="12.75" customHeight="1">
      <c r="A32" s="206"/>
      <c r="B32" s="206"/>
      <c r="C32" s="206"/>
      <c r="D32" s="203"/>
      <c r="E32" s="203"/>
      <c r="F32" s="203" t="s">
        <v>42</v>
      </c>
      <c r="G32" s="203"/>
      <c r="H32" s="32">
        <v>3410187</v>
      </c>
      <c r="I32" s="32">
        <v>3410187</v>
      </c>
      <c r="J32" s="32">
        <v>3095100</v>
      </c>
      <c r="K32" s="32">
        <v>2936500</v>
      </c>
      <c r="L32" s="32">
        <v>158600</v>
      </c>
      <c r="M32" s="32">
        <v>0</v>
      </c>
      <c r="N32" s="32">
        <v>168600</v>
      </c>
      <c r="O32" s="32">
        <v>146487</v>
      </c>
      <c r="P32" s="32">
        <v>0</v>
      </c>
      <c r="Q32" s="32">
        <v>0</v>
      </c>
      <c r="R32" s="32">
        <v>0</v>
      </c>
      <c r="S32" s="32">
        <v>0</v>
      </c>
      <c r="T32" s="204">
        <v>0</v>
      </c>
      <c r="U32" s="204"/>
      <c r="V32" s="32">
        <v>0</v>
      </c>
      <c r="W32" s="32">
        <v>0</v>
      </c>
    </row>
    <row r="33" spans="1:23" ht="12.75" customHeight="1">
      <c r="A33" s="206" t="s">
        <v>33</v>
      </c>
      <c r="B33" s="206" t="s">
        <v>404</v>
      </c>
      <c r="C33" s="206" t="s">
        <v>33</v>
      </c>
      <c r="D33" s="203" t="s">
        <v>405</v>
      </c>
      <c r="E33" s="203"/>
      <c r="F33" s="203" t="s">
        <v>45</v>
      </c>
      <c r="G33" s="203"/>
      <c r="H33" s="32">
        <v>298931</v>
      </c>
      <c r="I33" s="32">
        <v>298931</v>
      </c>
      <c r="J33" s="32">
        <v>283355</v>
      </c>
      <c r="K33" s="32">
        <v>235155</v>
      </c>
      <c r="L33" s="32">
        <v>48200</v>
      </c>
      <c r="M33" s="32">
        <v>0</v>
      </c>
      <c r="N33" s="32">
        <v>15576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204">
        <v>0</v>
      </c>
      <c r="U33" s="204"/>
      <c r="V33" s="32">
        <v>0</v>
      </c>
      <c r="W33" s="32">
        <v>0</v>
      </c>
    </row>
    <row r="34" spans="1:23" ht="12.75" customHeight="1">
      <c r="A34" s="206"/>
      <c r="B34" s="206"/>
      <c r="C34" s="206"/>
      <c r="D34" s="203"/>
      <c r="E34" s="203"/>
      <c r="F34" s="203" t="s">
        <v>44</v>
      </c>
      <c r="G34" s="203"/>
      <c r="H34" s="32">
        <v>-13000</v>
      </c>
      <c r="I34" s="32">
        <v>-13000</v>
      </c>
      <c r="J34" s="32">
        <v>-13000</v>
      </c>
      <c r="K34" s="32">
        <v>0</v>
      </c>
      <c r="L34" s="32">
        <v>-13000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204">
        <v>0</v>
      </c>
      <c r="U34" s="204"/>
      <c r="V34" s="32">
        <v>0</v>
      </c>
      <c r="W34" s="32">
        <v>0</v>
      </c>
    </row>
    <row r="35" spans="1:23" ht="12.75" customHeight="1">
      <c r="A35" s="206"/>
      <c r="B35" s="206"/>
      <c r="C35" s="206"/>
      <c r="D35" s="203"/>
      <c r="E35" s="203"/>
      <c r="F35" s="203" t="s">
        <v>43</v>
      </c>
      <c r="G35" s="203"/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204">
        <v>0</v>
      </c>
      <c r="U35" s="204"/>
      <c r="V35" s="32">
        <v>0</v>
      </c>
      <c r="W35" s="32">
        <v>0</v>
      </c>
    </row>
    <row r="36" spans="1:23" ht="12.75" customHeight="1">
      <c r="A36" s="206"/>
      <c r="B36" s="206"/>
      <c r="C36" s="206"/>
      <c r="D36" s="203"/>
      <c r="E36" s="203"/>
      <c r="F36" s="203" t="s">
        <v>42</v>
      </c>
      <c r="G36" s="203"/>
      <c r="H36" s="32">
        <v>285931</v>
      </c>
      <c r="I36" s="32">
        <v>285931</v>
      </c>
      <c r="J36" s="32">
        <v>270355</v>
      </c>
      <c r="K36" s="32">
        <v>235155</v>
      </c>
      <c r="L36" s="32">
        <v>35200</v>
      </c>
      <c r="M36" s="32">
        <v>0</v>
      </c>
      <c r="N36" s="32">
        <v>15576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204">
        <v>0</v>
      </c>
      <c r="U36" s="204"/>
      <c r="V36" s="32">
        <v>0</v>
      </c>
      <c r="W36" s="32">
        <v>0</v>
      </c>
    </row>
    <row r="37" spans="1:23" ht="12.75" customHeight="1">
      <c r="A37" s="206" t="s">
        <v>33</v>
      </c>
      <c r="B37" s="206" t="s">
        <v>406</v>
      </c>
      <c r="C37" s="206" t="s">
        <v>33</v>
      </c>
      <c r="D37" s="203" t="s">
        <v>407</v>
      </c>
      <c r="E37" s="203"/>
      <c r="F37" s="203" t="s">
        <v>45</v>
      </c>
      <c r="G37" s="203"/>
      <c r="H37" s="32">
        <v>10304882</v>
      </c>
      <c r="I37" s="32">
        <v>10304882</v>
      </c>
      <c r="J37" s="32">
        <v>9159882</v>
      </c>
      <c r="K37" s="32">
        <v>8107582</v>
      </c>
      <c r="L37" s="32">
        <v>1052300</v>
      </c>
      <c r="M37" s="32">
        <v>1060000</v>
      </c>
      <c r="N37" s="32">
        <v>85000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204">
        <v>0</v>
      </c>
      <c r="U37" s="204"/>
      <c r="V37" s="32">
        <v>0</v>
      </c>
      <c r="W37" s="32">
        <v>0</v>
      </c>
    </row>
    <row r="38" spans="1:23" ht="12.75" customHeight="1">
      <c r="A38" s="206"/>
      <c r="B38" s="206"/>
      <c r="C38" s="206"/>
      <c r="D38" s="203"/>
      <c r="E38" s="203"/>
      <c r="F38" s="203" t="s">
        <v>44</v>
      </c>
      <c r="G38" s="203"/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204">
        <v>0</v>
      </c>
      <c r="U38" s="204"/>
      <c r="V38" s="32">
        <v>0</v>
      </c>
      <c r="W38" s="32">
        <v>0</v>
      </c>
    </row>
    <row r="39" spans="1:23" ht="12.75" customHeight="1">
      <c r="A39" s="206"/>
      <c r="B39" s="206"/>
      <c r="C39" s="206"/>
      <c r="D39" s="203"/>
      <c r="E39" s="203"/>
      <c r="F39" s="203" t="s">
        <v>43</v>
      </c>
      <c r="G39" s="203"/>
      <c r="H39" s="32">
        <v>98960</v>
      </c>
      <c r="I39" s="32">
        <v>31460</v>
      </c>
      <c r="J39" s="32">
        <v>31460</v>
      </c>
      <c r="K39" s="32">
        <v>31460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67500</v>
      </c>
      <c r="S39" s="32">
        <v>67500</v>
      </c>
      <c r="T39" s="204">
        <v>0</v>
      </c>
      <c r="U39" s="204"/>
      <c r="V39" s="32">
        <v>0</v>
      </c>
      <c r="W39" s="32">
        <v>0</v>
      </c>
    </row>
    <row r="40" spans="1:23" ht="12.75" customHeight="1">
      <c r="A40" s="206"/>
      <c r="B40" s="206"/>
      <c r="C40" s="206"/>
      <c r="D40" s="203"/>
      <c r="E40" s="203"/>
      <c r="F40" s="203" t="s">
        <v>42</v>
      </c>
      <c r="G40" s="203"/>
      <c r="H40" s="32">
        <v>10403842</v>
      </c>
      <c r="I40" s="32">
        <v>10336342</v>
      </c>
      <c r="J40" s="32">
        <v>9191342</v>
      </c>
      <c r="K40" s="32">
        <v>8139042</v>
      </c>
      <c r="L40" s="32">
        <v>1052300</v>
      </c>
      <c r="M40" s="32">
        <v>1060000</v>
      </c>
      <c r="N40" s="32">
        <v>85000</v>
      </c>
      <c r="O40" s="32">
        <v>0</v>
      </c>
      <c r="P40" s="32">
        <v>0</v>
      </c>
      <c r="Q40" s="32">
        <v>0</v>
      </c>
      <c r="R40" s="32">
        <v>67500</v>
      </c>
      <c r="S40" s="32">
        <v>67500</v>
      </c>
      <c r="T40" s="204">
        <v>0</v>
      </c>
      <c r="U40" s="204"/>
      <c r="V40" s="32">
        <v>0</v>
      </c>
      <c r="W40" s="32">
        <v>0</v>
      </c>
    </row>
    <row r="41" spans="1:23" ht="12.75" customHeight="1">
      <c r="A41" s="206" t="s">
        <v>33</v>
      </c>
      <c r="B41" s="206" t="s">
        <v>408</v>
      </c>
      <c r="C41" s="206" t="s">
        <v>33</v>
      </c>
      <c r="D41" s="203" t="s">
        <v>409</v>
      </c>
      <c r="E41" s="203"/>
      <c r="F41" s="203" t="s">
        <v>45</v>
      </c>
      <c r="G41" s="203"/>
      <c r="H41" s="32">
        <v>1768700</v>
      </c>
      <c r="I41" s="32">
        <v>1768700</v>
      </c>
      <c r="J41" s="32">
        <v>1733700</v>
      </c>
      <c r="K41" s="32">
        <v>1477300</v>
      </c>
      <c r="L41" s="32">
        <v>256400</v>
      </c>
      <c r="M41" s="32">
        <v>0</v>
      </c>
      <c r="N41" s="32">
        <v>35000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204">
        <v>0</v>
      </c>
      <c r="U41" s="204"/>
      <c r="V41" s="32">
        <v>0</v>
      </c>
      <c r="W41" s="32">
        <v>0</v>
      </c>
    </row>
    <row r="42" spans="1:23" ht="12.75" customHeight="1">
      <c r="A42" s="206"/>
      <c r="B42" s="206"/>
      <c r="C42" s="206"/>
      <c r="D42" s="203"/>
      <c r="E42" s="203"/>
      <c r="F42" s="203" t="s">
        <v>44</v>
      </c>
      <c r="G42" s="203"/>
      <c r="H42" s="32">
        <v>-6770</v>
      </c>
      <c r="I42" s="32">
        <v>-6770</v>
      </c>
      <c r="J42" s="32">
        <v>-6770</v>
      </c>
      <c r="K42" s="32">
        <v>-6770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204">
        <v>0</v>
      </c>
      <c r="U42" s="204"/>
      <c r="V42" s="32">
        <v>0</v>
      </c>
      <c r="W42" s="32">
        <v>0</v>
      </c>
    </row>
    <row r="43" spans="1:23" ht="12.75" customHeight="1">
      <c r="A43" s="206"/>
      <c r="B43" s="206"/>
      <c r="C43" s="206"/>
      <c r="D43" s="203"/>
      <c r="E43" s="203"/>
      <c r="F43" s="203" t="s">
        <v>43</v>
      </c>
      <c r="G43" s="203"/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204">
        <v>0</v>
      </c>
      <c r="U43" s="204"/>
      <c r="V43" s="32">
        <v>0</v>
      </c>
      <c r="W43" s="32">
        <v>0</v>
      </c>
    </row>
    <row r="44" spans="1:23" ht="12.75" customHeight="1">
      <c r="A44" s="206"/>
      <c r="B44" s="206"/>
      <c r="C44" s="206"/>
      <c r="D44" s="203"/>
      <c r="E44" s="203"/>
      <c r="F44" s="203" t="s">
        <v>42</v>
      </c>
      <c r="G44" s="203"/>
      <c r="H44" s="32">
        <v>1761930</v>
      </c>
      <c r="I44" s="32">
        <v>1761930</v>
      </c>
      <c r="J44" s="32">
        <v>1726930</v>
      </c>
      <c r="K44" s="32">
        <v>1470530</v>
      </c>
      <c r="L44" s="32">
        <v>256400</v>
      </c>
      <c r="M44" s="32">
        <v>0</v>
      </c>
      <c r="N44" s="32">
        <v>35000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204">
        <v>0</v>
      </c>
      <c r="U44" s="204"/>
      <c r="V44" s="32">
        <v>0</v>
      </c>
      <c r="W44" s="32">
        <v>0</v>
      </c>
    </row>
    <row r="45" spans="1:23" ht="12.75" customHeight="1">
      <c r="A45" s="206" t="s">
        <v>33</v>
      </c>
      <c r="B45" s="206" t="s">
        <v>410</v>
      </c>
      <c r="C45" s="206" t="s">
        <v>33</v>
      </c>
      <c r="D45" s="203" t="s">
        <v>411</v>
      </c>
      <c r="E45" s="203"/>
      <c r="F45" s="203" t="s">
        <v>45</v>
      </c>
      <c r="G45" s="203"/>
      <c r="H45" s="32">
        <v>5642473</v>
      </c>
      <c r="I45" s="32">
        <v>5181370</v>
      </c>
      <c r="J45" s="32">
        <v>5054370</v>
      </c>
      <c r="K45" s="32">
        <v>4568870</v>
      </c>
      <c r="L45" s="32">
        <v>485500</v>
      </c>
      <c r="M45" s="32">
        <v>80000</v>
      </c>
      <c r="N45" s="32">
        <v>47000</v>
      </c>
      <c r="O45" s="32">
        <v>0</v>
      </c>
      <c r="P45" s="32">
        <v>0</v>
      </c>
      <c r="Q45" s="32">
        <v>0</v>
      </c>
      <c r="R45" s="32">
        <v>461103</v>
      </c>
      <c r="S45" s="32">
        <v>461103</v>
      </c>
      <c r="T45" s="204">
        <v>0</v>
      </c>
      <c r="U45" s="204"/>
      <c r="V45" s="32">
        <v>0</v>
      </c>
      <c r="W45" s="32">
        <v>0</v>
      </c>
    </row>
    <row r="46" spans="1:23" ht="12.75" customHeight="1">
      <c r="A46" s="206"/>
      <c r="B46" s="206"/>
      <c r="C46" s="206"/>
      <c r="D46" s="203"/>
      <c r="E46" s="203"/>
      <c r="F46" s="203" t="s">
        <v>44</v>
      </c>
      <c r="G46" s="203"/>
      <c r="H46" s="32">
        <v>-24690</v>
      </c>
      <c r="I46" s="32">
        <v>-24690</v>
      </c>
      <c r="J46" s="32">
        <v>-24690</v>
      </c>
      <c r="K46" s="32">
        <v>-24690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204">
        <v>0</v>
      </c>
      <c r="U46" s="204"/>
      <c r="V46" s="32">
        <v>0</v>
      </c>
      <c r="W46" s="32">
        <v>0</v>
      </c>
    </row>
    <row r="47" spans="1:23" ht="12.75" customHeight="1">
      <c r="A47" s="206"/>
      <c r="B47" s="206"/>
      <c r="C47" s="206"/>
      <c r="D47" s="203"/>
      <c r="E47" s="203"/>
      <c r="F47" s="203" t="s">
        <v>43</v>
      </c>
      <c r="G47" s="203"/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204">
        <v>0</v>
      </c>
      <c r="U47" s="204"/>
      <c r="V47" s="32">
        <v>0</v>
      </c>
      <c r="W47" s="32">
        <v>0</v>
      </c>
    </row>
    <row r="48" spans="1:23" ht="12.75" customHeight="1">
      <c r="A48" s="206"/>
      <c r="B48" s="206"/>
      <c r="C48" s="206"/>
      <c r="D48" s="203"/>
      <c r="E48" s="203"/>
      <c r="F48" s="203" t="s">
        <v>42</v>
      </c>
      <c r="G48" s="203"/>
      <c r="H48" s="32">
        <v>5617783</v>
      </c>
      <c r="I48" s="32">
        <v>5156680</v>
      </c>
      <c r="J48" s="32">
        <v>5029680</v>
      </c>
      <c r="K48" s="32">
        <v>4544180</v>
      </c>
      <c r="L48" s="32">
        <v>485500</v>
      </c>
      <c r="M48" s="32">
        <v>80000</v>
      </c>
      <c r="N48" s="32">
        <v>47000</v>
      </c>
      <c r="O48" s="32">
        <v>0</v>
      </c>
      <c r="P48" s="32">
        <v>0</v>
      </c>
      <c r="Q48" s="32">
        <v>0</v>
      </c>
      <c r="R48" s="32">
        <v>461103</v>
      </c>
      <c r="S48" s="32">
        <v>461103</v>
      </c>
      <c r="T48" s="204">
        <v>0</v>
      </c>
      <c r="U48" s="204"/>
      <c r="V48" s="32">
        <v>0</v>
      </c>
      <c r="W48" s="32">
        <v>0</v>
      </c>
    </row>
    <row r="49" spans="1:23" ht="12.75" customHeight="1">
      <c r="A49" s="206" t="s">
        <v>33</v>
      </c>
      <c r="B49" s="206" t="s">
        <v>412</v>
      </c>
      <c r="C49" s="206" t="s">
        <v>33</v>
      </c>
      <c r="D49" s="203" t="s">
        <v>413</v>
      </c>
      <c r="E49" s="203"/>
      <c r="F49" s="203" t="s">
        <v>45</v>
      </c>
      <c r="G49" s="203"/>
      <c r="H49" s="32">
        <v>2480100</v>
      </c>
      <c r="I49" s="32">
        <v>2480100</v>
      </c>
      <c r="J49" s="32">
        <v>2363100</v>
      </c>
      <c r="K49" s="32">
        <v>2216900</v>
      </c>
      <c r="L49" s="32">
        <v>146200</v>
      </c>
      <c r="M49" s="32">
        <v>0</v>
      </c>
      <c r="N49" s="32">
        <v>117000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204">
        <v>0</v>
      </c>
      <c r="U49" s="204"/>
      <c r="V49" s="32">
        <v>0</v>
      </c>
      <c r="W49" s="32">
        <v>0</v>
      </c>
    </row>
    <row r="50" spans="1:23" ht="12.75" customHeight="1">
      <c r="A50" s="206"/>
      <c r="B50" s="206"/>
      <c r="C50" s="206"/>
      <c r="D50" s="203"/>
      <c r="E50" s="203"/>
      <c r="F50" s="203" t="s">
        <v>44</v>
      </c>
      <c r="G50" s="203"/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204">
        <v>0</v>
      </c>
      <c r="U50" s="204"/>
      <c r="V50" s="32">
        <v>0</v>
      </c>
      <c r="W50" s="32">
        <v>0</v>
      </c>
    </row>
    <row r="51" spans="1:23" ht="12.75" customHeight="1">
      <c r="A51" s="206"/>
      <c r="B51" s="206"/>
      <c r="C51" s="206"/>
      <c r="D51" s="203"/>
      <c r="E51" s="203"/>
      <c r="F51" s="203" t="s">
        <v>43</v>
      </c>
      <c r="G51" s="203"/>
      <c r="H51" s="32">
        <v>24300</v>
      </c>
      <c r="I51" s="32">
        <v>24300</v>
      </c>
      <c r="J51" s="32">
        <v>24300</v>
      </c>
      <c r="K51" s="32">
        <v>0</v>
      </c>
      <c r="L51" s="32">
        <v>24300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204">
        <v>0</v>
      </c>
      <c r="U51" s="204"/>
      <c r="V51" s="32">
        <v>0</v>
      </c>
      <c r="W51" s="32">
        <v>0</v>
      </c>
    </row>
    <row r="52" spans="1:23" ht="12.75" customHeight="1">
      <c r="A52" s="206"/>
      <c r="B52" s="206"/>
      <c r="C52" s="206"/>
      <c r="D52" s="203"/>
      <c r="E52" s="203"/>
      <c r="F52" s="203" t="s">
        <v>42</v>
      </c>
      <c r="G52" s="203"/>
      <c r="H52" s="32">
        <v>2504400</v>
      </c>
      <c r="I52" s="32">
        <v>2504400</v>
      </c>
      <c r="J52" s="32">
        <v>2387400</v>
      </c>
      <c r="K52" s="32">
        <v>2216900</v>
      </c>
      <c r="L52" s="32">
        <v>170500</v>
      </c>
      <c r="M52" s="32">
        <v>0</v>
      </c>
      <c r="N52" s="32">
        <v>117000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204">
        <v>0</v>
      </c>
      <c r="U52" s="204"/>
      <c r="V52" s="32">
        <v>0</v>
      </c>
      <c r="W52" s="32">
        <v>0</v>
      </c>
    </row>
    <row r="53" spans="1:23" ht="12.75" customHeight="1">
      <c r="A53" s="206" t="s">
        <v>33</v>
      </c>
      <c r="B53" s="206" t="s">
        <v>414</v>
      </c>
      <c r="C53" s="206" t="s">
        <v>33</v>
      </c>
      <c r="D53" s="203" t="s">
        <v>415</v>
      </c>
      <c r="E53" s="203"/>
      <c r="F53" s="203" t="s">
        <v>45</v>
      </c>
      <c r="G53" s="203"/>
      <c r="H53" s="32">
        <v>22500</v>
      </c>
      <c r="I53" s="32">
        <v>22500</v>
      </c>
      <c r="J53" s="32">
        <v>22500</v>
      </c>
      <c r="K53" s="32">
        <v>0</v>
      </c>
      <c r="L53" s="32">
        <v>22500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204">
        <v>0</v>
      </c>
      <c r="U53" s="204"/>
      <c r="V53" s="32">
        <v>0</v>
      </c>
      <c r="W53" s="32">
        <v>0</v>
      </c>
    </row>
    <row r="54" spans="1:23" ht="12.75" customHeight="1">
      <c r="A54" s="206"/>
      <c r="B54" s="206"/>
      <c r="C54" s="206"/>
      <c r="D54" s="203"/>
      <c r="E54" s="203"/>
      <c r="F54" s="203" t="s">
        <v>44</v>
      </c>
      <c r="G54" s="203"/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204">
        <v>0</v>
      </c>
      <c r="U54" s="204"/>
      <c r="V54" s="32">
        <v>0</v>
      </c>
      <c r="W54" s="32">
        <v>0</v>
      </c>
    </row>
    <row r="55" spans="1:23" ht="12.75" customHeight="1">
      <c r="A55" s="206"/>
      <c r="B55" s="206"/>
      <c r="C55" s="206"/>
      <c r="D55" s="203"/>
      <c r="E55" s="203"/>
      <c r="F55" s="203" t="s">
        <v>43</v>
      </c>
      <c r="G55" s="203"/>
      <c r="H55" s="32">
        <v>500</v>
      </c>
      <c r="I55" s="32">
        <v>500</v>
      </c>
      <c r="J55" s="32">
        <v>500</v>
      </c>
      <c r="K55" s="32">
        <v>0</v>
      </c>
      <c r="L55" s="32">
        <v>500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204">
        <v>0</v>
      </c>
      <c r="U55" s="204"/>
      <c r="V55" s="32">
        <v>0</v>
      </c>
      <c r="W55" s="32">
        <v>0</v>
      </c>
    </row>
    <row r="56" spans="1:23" ht="12.75" customHeight="1">
      <c r="A56" s="206"/>
      <c r="B56" s="206"/>
      <c r="C56" s="206"/>
      <c r="D56" s="203"/>
      <c r="E56" s="203"/>
      <c r="F56" s="203" t="s">
        <v>42</v>
      </c>
      <c r="G56" s="203"/>
      <c r="H56" s="32">
        <v>23000</v>
      </c>
      <c r="I56" s="32">
        <v>23000</v>
      </c>
      <c r="J56" s="32">
        <v>23000</v>
      </c>
      <c r="K56" s="32">
        <v>0</v>
      </c>
      <c r="L56" s="32">
        <v>23000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204">
        <v>0</v>
      </c>
      <c r="U56" s="204"/>
      <c r="V56" s="32">
        <v>0</v>
      </c>
      <c r="W56" s="32">
        <v>0</v>
      </c>
    </row>
    <row r="57" spans="1:23" ht="12.75">
      <c r="A57" s="206" t="s">
        <v>33</v>
      </c>
      <c r="B57" s="206" t="s">
        <v>416</v>
      </c>
      <c r="C57" s="206" t="s">
        <v>33</v>
      </c>
      <c r="D57" s="203" t="s">
        <v>417</v>
      </c>
      <c r="E57" s="203"/>
      <c r="F57" s="203" t="s">
        <v>45</v>
      </c>
      <c r="G57" s="203"/>
      <c r="H57" s="32">
        <v>663900</v>
      </c>
      <c r="I57" s="32">
        <v>663900</v>
      </c>
      <c r="J57" s="32">
        <v>661900</v>
      </c>
      <c r="K57" s="32">
        <v>514694</v>
      </c>
      <c r="L57" s="32">
        <v>147206</v>
      </c>
      <c r="M57" s="32">
        <v>0</v>
      </c>
      <c r="N57" s="32">
        <v>2000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204">
        <v>0</v>
      </c>
      <c r="U57" s="204"/>
      <c r="V57" s="32">
        <v>0</v>
      </c>
      <c r="W57" s="32">
        <v>0</v>
      </c>
    </row>
    <row r="58" spans="1:23" ht="12.75">
      <c r="A58" s="206"/>
      <c r="B58" s="206"/>
      <c r="C58" s="206"/>
      <c r="D58" s="203"/>
      <c r="E58" s="203"/>
      <c r="F58" s="203" t="s">
        <v>44</v>
      </c>
      <c r="G58" s="203"/>
      <c r="H58" s="32">
        <v>-53500</v>
      </c>
      <c r="I58" s="32">
        <v>-53500</v>
      </c>
      <c r="J58" s="32">
        <v>-53500</v>
      </c>
      <c r="K58" s="32">
        <v>0</v>
      </c>
      <c r="L58" s="32">
        <v>-53500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204">
        <v>0</v>
      </c>
      <c r="U58" s="204"/>
      <c r="V58" s="32">
        <v>0</v>
      </c>
      <c r="W58" s="32">
        <v>0</v>
      </c>
    </row>
    <row r="59" spans="1:23" ht="12.75">
      <c r="A59" s="206"/>
      <c r="B59" s="206"/>
      <c r="C59" s="206"/>
      <c r="D59" s="203"/>
      <c r="E59" s="203"/>
      <c r="F59" s="203" t="s">
        <v>43</v>
      </c>
      <c r="G59" s="203"/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204">
        <v>0</v>
      </c>
      <c r="U59" s="204"/>
      <c r="V59" s="32">
        <v>0</v>
      </c>
      <c r="W59" s="32">
        <v>0</v>
      </c>
    </row>
    <row r="60" spans="1:23" ht="12.75">
      <c r="A60" s="206"/>
      <c r="B60" s="206"/>
      <c r="C60" s="206"/>
      <c r="D60" s="203"/>
      <c r="E60" s="203"/>
      <c r="F60" s="203" t="s">
        <v>42</v>
      </c>
      <c r="G60" s="203"/>
      <c r="H60" s="32">
        <v>610400</v>
      </c>
      <c r="I60" s="32">
        <v>610400</v>
      </c>
      <c r="J60" s="32">
        <v>608400</v>
      </c>
      <c r="K60" s="32">
        <v>514694</v>
      </c>
      <c r="L60" s="32">
        <v>93706</v>
      </c>
      <c r="M60" s="32">
        <v>0</v>
      </c>
      <c r="N60" s="32">
        <v>2000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204">
        <v>0</v>
      </c>
      <c r="U60" s="204"/>
      <c r="V60" s="32">
        <v>0</v>
      </c>
      <c r="W60" s="32">
        <v>0</v>
      </c>
    </row>
    <row r="61" spans="1:23" ht="12.75">
      <c r="A61" s="206" t="s">
        <v>33</v>
      </c>
      <c r="B61" s="206" t="s">
        <v>418</v>
      </c>
      <c r="C61" s="206" t="s">
        <v>33</v>
      </c>
      <c r="D61" s="203" t="s">
        <v>100</v>
      </c>
      <c r="E61" s="203"/>
      <c r="F61" s="203" t="s">
        <v>45</v>
      </c>
      <c r="G61" s="203"/>
      <c r="H61" s="32">
        <v>331000</v>
      </c>
      <c r="I61" s="32">
        <v>31000</v>
      </c>
      <c r="J61" s="32">
        <v>31000</v>
      </c>
      <c r="K61" s="32">
        <v>2000</v>
      </c>
      <c r="L61" s="32">
        <v>29000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300000</v>
      </c>
      <c r="S61" s="32">
        <v>300000</v>
      </c>
      <c r="T61" s="204">
        <v>0</v>
      </c>
      <c r="U61" s="204"/>
      <c r="V61" s="32">
        <v>0</v>
      </c>
      <c r="W61" s="32">
        <v>0</v>
      </c>
    </row>
    <row r="62" spans="1:23" ht="12.75">
      <c r="A62" s="206"/>
      <c r="B62" s="206"/>
      <c r="C62" s="206"/>
      <c r="D62" s="203"/>
      <c r="E62" s="203"/>
      <c r="F62" s="203" t="s">
        <v>44</v>
      </c>
      <c r="G62" s="203"/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204">
        <v>0</v>
      </c>
      <c r="U62" s="204"/>
      <c r="V62" s="32">
        <v>0</v>
      </c>
      <c r="W62" s="32">
        <v>0</v>
      </c>
    </row>
    <row r="63" spans="1:23" ht="12.75">
      <c r="A63" s="206"/>
      <c r="B63" s="206"/>
      <c r="C63" s="206"/>
      <c r="D63" s="203"/>
      <c r="E63" s="203"/>
      <c r="F63" s="203" t="s">
        <v>43</v>
      </c>
      <c r="G63" s="203"/>
      <c r="H63" s="32">
        <v>159136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159136</v>
      </c>
      <c r="S63" s="32">
        <v>159136</v>
      </c>
      <c r="T63" s="204">
        <v>0</v>
      </c>
      <c r="U63" s="204"/>
      <c r="V63" s="32">
        <v>0</v>
      </c>
      <c r="W63" s="32">
        <v>0</v>
      </c>
    </row>
    <row r="64" spans="1:23" ht="12.75">
      <c r="A64" s="206"/>
      <c r="B64" s="206"/>
      <c r="C64" s="206"/>
      <c r="D64" s="203"/>
      <c r="E64" s="203"/>
      <c r="F64" s="203" t="s">
        <v>42</v>
      </c>
      <c r="G64" s="203"/>
      <c r="H64" s="32">
        <v>490136</v>
      </c>
      <c r="I64" s="32">
        <v>31000</v>
      </c>
      <c r="J64" s="32">
        <v>31000</v>
      </c>
      <c r="K64" s="32">
        <v>2000</v>
      </c>
      <c r="L64" s="32">
        <v>29000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459136</v>
      </c>
      <c r="S64" s="32">
        <v>459136</v>
      </c>
      <c r="T64" s="204">
        <v>0</v>
      </c>
      <c r="U64" s="204"/>
      <c r="V64" s="32">
        <v>0</v>
      </c>
      <c r="W64" s="32">
        <v>0</v>
      </c>
    </row>
    <row r="65" spans="1:23" ht="12.75">
      <c r="A65" s="206" t="s">
        <v>176</v>
      </c>
      <c r="B65" s="206" t="s">
        <v>33</v>
      </c>
      <c r="C65" s="206" t="s">
        <v>33</v>
      </c>
      <c r="D65" s="203" t="s">
        <v>177</v>
      </c>
      <c r="E65" s="203"/>
      <c r="F65" s="203" t="s">
        <v>45</v>
      </c>
      <c r="G65" s="203"/>
      <c r="H65" s="32">
        <v>28634019</v>
      </c>
      <c r="I65" s="32">
        <v>27111140</v>
      </c>
      <c r="J65" s="32">
        <v>27044840</v>
      </c>
      <c r="K65" s="32">
        <v>20787017</v>
      </c>
      <c r="L65" s="32">
        <v>6257823</v>
      </c>
      <c r="M65" s="32">
        <v>0</v>
      </c>
      <c r="N65" s="32">
        <v>66300</v>
      </c>
      <c r="O65" s="32">
        <v>0</v>
      </c>
      <c r="P65" s="32">
        <v>0</v>
      </c>
      <c r="Q65" s="32">
        <v>0</v>
      </c>
      <c r="R65" s="32">
        <v>1522879</v>
      </c>
      <c r="S65" s="32">
        <v>1522879</v>
      </c>
      <c r="T65" s="204">
        <v>0</v>
      </c>
      <c r="U65" s="204"/>
      <c r="V65" s="32">
        <v>0</v>
      </c>
      <c r="W65" s="32">
        <v>0</v>
      </c>
    </row>
    <row r="66" spans="1:23" ht="12.75">
      <c r="A66" s="206"/>
      <c r="B66" s="206"/>
      <c r="C66" s="206"/>
      <c r="D66" s="203"/>
      <c r="E66" s="203"/>
      <c r="F66" s="203" t="s">
        <v>44</v>
      </c>
      <c r="G66" s="203"/>
      <c r="H66" s="32">
        <v>-228</v>
      </c>
      <c r="I66" s="32">
        <v>-228</v>
      </c>
      <c r="J66" s="32">
        <v>-228</v>
      </c>
      <c r="K66" s="32">
        <v>0</v>
      </c>
      <c r="L66" s="32">
        <v>-228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204">
        <v>0</v>
      </c>
      <c r="U66" s="204"/>
      <c r="V66" s="32">
        <v>0</v>
      </c>
      <c r="W66" s="32">
        <v>0</v>
      </c>
    </row>
    <row r="67" spans="1:23" ht="12.75">
      <c r="A67" s="206"/>
      <c r="B67" s="206"/>
      <c r="C67" s="206"/>
      <c r="D67" s="203"/>
      <c r="E67" s="203"/>
      <c r="F67" s="203" t="s">
        <v>43</v>
      </c>
      <c r="G67" s="203"/>
      <c r="H67" s="32">
        <v>228</v>
      </c>
      <c r="I67" s="32">
        <v>228</v>
      </c>
      <c r="J67" s="32">
        <v>228</v>
      </c>
      <c r="K67" s="32">
        <v>228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204">
        <v>0</v>
      </c>
      <c r="U67" s="204"/>
      <c r="V67" s="32">
        <v>0</v>
      </c>
      <c r="W67" s="32">
        <v>0</v>
      </c>
    </row>
    <row r="68" spans="1:23" ht="12.75">
      <c r="A68" s="206"/>
      <c r="B68" s="206"/>
      <c r="C68" s="206"/>
      <c r="D68" s="203"/>
      <c r="E68" s="203"/>
      <c r="F68" s="203" t="s">
        <v>42</v>
      </c>
      <c r="G68" s="203"/>
      <c r="H68" s="32">
        <v>28634019</v>
      </c>
      <c r="I68" s="32">
        <v>27111140</v>
      </c>
      <c r="J68" s="32">
        <v>27044840</v>
      </c>
      <c r="K68" s="32">
        <v>20787245</v>
      </c>
      <c r="L68" s="32">
        <v>6257595</v>
      </c>
      <c r="M68" s="32">
        <v>0</v>
      </c>
      <c r="N68" s="32">
        <v>66300</v>
      </c>
      <c r="O68" s="32">
        <v>0</v>
      </c>
      <c r="P68" s="32">
        <v>0</v>
      </c>
      <c r="Q68" s="32">
        <v>0</v>
      </c>
      <c r="R68" s="32">
        <v>1522879</v>
      </c>
      <c r="S68" s="32">
        <v>1522879</v>
      </c>
      <c r="T68" s="204">
        <v>0</v>
      </c>
      <c r="U68" s="204"/>
      <c r="V68" s="32">
        <v>0</v>
      </c>
      <c r="W68" s="32">
        <v>0</v>
      </c>
    </row>
    <row r="69" spans="1:23" ht="12.75">
      <c r="A69" s="206" t="s">
        <v>33</v>
      </c>
      <c r="B69" s="206" t="s">
        <v>199</v>
      </c>
      <c r="C69" s="206" t="s">
        <v>33</v>
      </c>
      <c r="D69" s="203" t="s">
        <v>100</v>
      </c>
      <c r="E69" s="203"/>
      <c r="F69" s="203" t="s">
        <v>45</v>
      </c>
      <c r="G69" s="203"/>
      <c r="H69" s="32">
        <v>628096</v>
      </c>
      <c r="I69" s="32">
        <v>628096</v>
      </c>
      <c r="J69" s="32">
        <v>628096</v>
      </c>
      <c r="K69" s="32">
        <v>338496</v>
      </c>
      <c r="L69" s="32">
        <v>289600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204">
        <v>0</v>
      </c>
      <c r="U69" s="204"/>
      <c r="V69" s="32">
        <v>0</v>
      </c>
      <c r="W69" s="32">
        <v>0</v>
      </c>
    </row>
    <row r="70" spans="1:23" ht="12.75">
      <c r="A70" s="206"/>
      <c r="B70" s="206"/>
      <c r="C70" s="206"/>
      <c r="D70" s="203"/>
      <c r="E70" s="203"/>
      <c r="F70" s="203" t="s">
        <v>44</v>
      </c>
      <c r="G70" s="203"/>
      <c r="H70" s="32">
        <v>-228</v>
      </c>
      <c r="I70" s="32">
        <v>-228</v>
      </c>
      <c r="J70" s="32">
        <v>-228</v>
      </c>
      <c r="K70" s="32">
        <v>0</v>
      </c>
      <c r="L70" s="32">
        <v>-228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204">
        <v>0</v>
      </c>
      <c r="U70" s="204"/>
      <c r="V70" s="32">
        <v>0</v>
      </c>
      <c r="W70" s="32">
        <v>0</v>
      </c>
    </row>
    <row r="71" spans="1:23" ht="12.75">
      <c r="A71" s="206"/>
      <c r="B71" s="206"/>
      <c r="C71" s="206"/>
      <c r="D71" s="203"/>
      <c r="E71" s="203"/>
      <c r="F71" s="203" t="s">
        <v>43</v>
      </c>
      <c r="G71" s="203"/>
      <c r="H71" s="32">
        <v>228</v>
      </c>
      <c r="I71" s="32">
        <v>228</v>
      </c>
      <c r="J71" s="32">
        <v>228</v>
      </c>
      <c r="K71" s="32">
        <v>228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204">
        <v>0</v>
      </c>
      <c r="U71" s="204"/>
      <c r="V71" s="32">
        <v>0</v>
      </c>
      <c r="W71" s="32">
        <v>0</v>
      </c>
    </row>
    <row r="72" spans="1:23" ht="12.75">
      <c r="A72" s="206"/>
      <c r="B72" s="206"/>
      <c r="C72" s="206"/>
      <c r="D72" s="203"/>
      <c r="E72" s="203"/>
      <c r="F72" s="203" t="s">
        <v>42</v>
      </c>
      <c r="G72" s="203"/>
      <c r="H72" s="32">
        <v>628096</v>
      </c>
      <c r="I72" s="32">
        <v>628096</v>
      </c>
      <c r="J72" s="32">
        <v>628096</v>
      </c>
      <c r="K72" s="32">
        <v>338724</v>
      </c>
      <c r="L72" s="32">
        <v>289372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204">
        <v>0</v>
      </c>
      <c r="U72" s="204"/>
      <c r="V72" s="32">
        <v>0</v>
      </c>
      <c r="W72" s="32">
        <v>0</v>
      </c>
    </row>
    <row r="73" spans="1:23" ht="12.75">
      <c r="A73" s="206" t="s">
        <v>419</v>
      </c>
      <c r="B73" s="206" t="s">
        <v>33</v>
      </c>
      <c r="C73" s="206" t="s">
        <v>33</v>
      </c>
      <c r="D73" s="203" t="s">
        <v>420</v>
      </c>
      <c r="E73" s="203"/>
      <c r="F73" s="203" t="s">
        <v>45</v>
      </c>
      <c r="G73" s="203"/>
      <c r="H73" s="32">
        <v>3991052</v>
      </c>
      <c r="I73" s="32">
        <v>3841052</v>
      </c>
      <c r="J73" s="32">
        <v>3406572</v>
      </c>
      <c r="K73" s="32">
        <v>2867460</v>
      </c>
      <c r="L73" s="32">
        <v>539112</v>
      </c>
      <c r="M73" s="32">
        <v>432480</v>
      </c>
      <c r="N73" s="32">
        <v>2000</v>
      </c>
      <c r="O73" s="32">
        <v>0</v>
      </c>
      <c r="P73" s="32">
        <v>0</v>
      </c>
      <c r="Q73" s="32">
        <v>0</v>
      </c>
      <c r="R73" s="32">
        <v>150000</v>
      </c>
      <c r="S73" s="32">
        <v>150000</v>
      </c>
      <c r="T73" s="204">
        <v>0</v>
      </c>
      <c r="U73" s="204"/>
      <c r="V73" s="32">
        <v>0</v>
      </c>
      <c r="W73" s="32">
        <v>0</v>
      </c>
    </row>
    <row r="74" spans="1:23" ht="12.75">
      <c r="A74" s="206"/>
      <c r="B74" s="206"/>
      <c r="C74" s="206"/>
      <c r="D74" s="203"/>
      <c r="E74" s="203"/>
      <c r="F74" s="203" t="s">
        <v>44</v>
      </c>
      <c r="G74" s="203"/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204">
        <v>0</v>
      </c>
      <c r="U74" s="204"/>
      <c r="V74" s="32">
        <v>0</v>
      </c>
      <c r="W74" s="32">
        <v>0</v>
      </c>
    </row>
    <row r="75" spans="1:23" ht="12.75">
      <c r="A75" s="206"/>
      <c r="B75" s="206"/>
      <c r="C75" s="206"/>
      <c r="D75" s="203"/>
      <c r="E75" s="203"/>
      <c r="F75" s="203" t="s">
        <v>43</v>
      </c>
      <c r="G75" s="203"/>
      <c r="H75" s="32">
        <v>51320</v>
      </c>
      <c r="I75" s="32">
        <v>44620</v>
      </c>
      <c r="J75" s="32">
        <v>21842</v>
      </c>
      <c r="K75" s="32">
        <v>0</v>
      </c>
      <c r="L75" s="32">
        <v>21842</v>
      </c>
      <c r="M75" s="32">
        <v>22778</v>
      </c>
      <c r="N75" s="32">
        <v>0</v>
      </c>
      <c r="O75" s="32">
        <v>0</v>
      </c>
      <c r="P75" s="32">
        <v>0</v>
      </c>
      <c r="Q75" s="32">
        <v>0</v>
      </c>
      <c r="R75" s="32">
        <v>6700</v>
      </c>
      <c r="S75" s="32">
        <v>6700</v>
      </c>
      <c r="T75" s="204">
        <v>0</v>
      </c>
      <c r="U75" s="204"/>
      <c r="V75" s="32">
        <v>0</v>
      </c>
      <c r="W75" s="32">
        <v>0</v>
      </c>
    </row>
    <row r="76" spans="1:23" ht="12.75">
      <c r="A76" s="206"/>
      <c r="B76" s="206"/>
      <c r="C76" s="206"/>
      <c r="D76" s="203"/>
      <c r="E76" s="203"/>
      <c r="F76" s="203" t="s">
        <v>42</v>
      </c>
      <c r="G76" s="203"/>
      <c r="H76" s="32">
        <v>4042372</v>
      </c>
      <c r="I76" s="32">
        <v>3885672</v>
      </c>
      <c r="J76" s="32">
        <v>3428414</v>
      </c>
      <c r="K76" s="32">
        <v>2867460</v>
      </c>
      <c r="L76" s="32">
        <v>560954</v>
      </c>
      <c r="M76" s="32">
        <v>455258</v>
      </c>
      <c r="N76" s="32">
        <v>2000</v>
      </c>
      <c r="O76" s="32">
        <v>0</v>
      </c>
      <c r="P76" s="32">
        <v>0</v>
      </c>
      <c r="Q76" s="32">
        <v>0</v>
      </c>
      <c r="R76" s="32">
        <v>156700</v>
      </c>
      <c r="S76" s="32">
        <v>156700</v>
      </c>
      <c r="T76" s="204">
        <v>0</v>
      </c>
      <c r="U76" s="204"/>
      <c r="V76" s="32">
        <v>0</v>
      </c>
      <c r="W76" s="32">
        <v>0</v>
      </c>
    </row>
    <row r="77" spans="1:23" ht="12.75">
      <c r="A77" s="206" t="s">
        <v>33</v>
      </c>
      <c r="B77" s="206" t="s">
        <v>421</v>
      </c>
      <c r="C77" s="206" t="s">
        <v>33</v>
      </c>
      <c r="D77" s="203" t="s">
        <v>313</v>
      </c>
      <c r="E77" s="203"/>
      <c r="F77" s="203" t="s">
        <v>45</v>
      </c>
      <c r="G77" s="203"/>
      <c r="H77" s="32">
        <v>974352</v>
      </c>
      <c r="I77" s="32">
        <v>904352</v>
      </c>
      <c r="J77" s="32">
        <v>471872</v>
      </c>
      <c r="K77" s="32">
        <v>307560</v>
      </c>
      <c r="L77" s="32">
        <v>164312</v>
      </c>
      <c r="M77" s="32">
        <v>432480</v>
      </c>
      <c r="N77" s="32">
        <v>0</v>
      </c>
      <c r="O77" s="32">
        <v>0</v>
      </c>
      <c r="P77" s="32">
        <v>0</v>
      </c>
      <c r="Q77" s="32">
        <v>0</v>
      </c>
      <c r="R77" s="32">
        <v>70000</v>
      </c>
      <c r="S77" s="32">
        <v>70000</v>
      </c>
      <c r="T77" s="204">
        <v>0</v>
      </c>
      <c r="U77" s="204"/>
      <c r="V77" s="32">
        <v>0</v>
      </c>
      <c r="W77" s="32">
        <v>0</v>
      </c>
    </row>
    <row r="78" spans="1:23" ht="12.75">
      <c r="A78" s="206"/>
      <c r="B78" s="206"/>
      <c r="C78" s="206"/>
      <c r="D78" s="203"/>
      <c r="E78" s="203"/>
      <c r="F78" s="203" t="s">
        <v>44</v>
      </c>
      <c r="G78" s="203"/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204">
        <v>0</v>
      </c>
      <c r="U78" s="204"/>
      <c r="V78" s="32">
        <v>0</v>
      </c>
      <c r="W78" s="32">
        <v>0</v>
      </c>
    </row>
    <row r="79" spans="1:23" ht="12.75">
      <c r="A79" s="206"/>
      <c r="B79" s="206"/>
      <c r="C79" s="206"/>
      <c r="D79" s="203"/>
      <c r="E79" s="203"/>
      <c r="F79" s="203" t="s">
        <v>43</v>
      </c>
      <c r="G79" s="203"/>
      <c r="H79" s="32">
        <v>51320</v>
      </c>
      <c r="I79" s="32">
        <v>44620</v>
      </c>
      <c r="J79" s="32">
        <v>21842</v>
      </c>
      <c r="K79" s="32">
        <v>0</v>
      </c>
      <c r="L79" s="32">
        <v>21842</v>
      </c>
      <c r="M79" s="32">
        <v>22778</v>
      </c>
      <c r="N79" s="32">
        <v>0</v>
      </c>
      <c r="O79" s="32">
        <v>0</v>
      </c>
      <c r="P79" s="32">
        <v>0</v>
      </c>
      <c r="Q79" s="32">
        <v>0</v>
      </c>
      <c r="R79" s="32">
        <v>6700</v>
      </c>
      <c r="S79" s="32">
        <v>6700</v>
      </c>
      <c r="T79" s="204">
        <v>0</v>
      </c>
      <c r="U79" s="204"/>
      <c r="V79" s="32">
        <v>0</v>
      </c>
      <c r="W79" s="32">
        <v>0</v>
      </c>
    </row>
    <row r="80" spans="1:23" ht="12.75">
      <c r="A80" s="206"/>
      <c r="B80" s="206"/>
      <c r="C80" s="206"/>
      <c r="D80" s="203"/>
      <c r="E80" s="203"/>
      <c r="F80" s="203" t="s">
        <v>42</v>
      </c>
      <c r="G80" s="203"/>
      <c r="H80" s="32">
        <v>1025672</v>
      </c>
      <c r="I80" s="32">
        <v>948972</v>
      </c>
      <c r="J80" s="32">
        <v>493714</v>
      </c>
      <c r="K80" s="32">
        <v>307560</v>
      </c>
      <c r="L80" s="32">
        <v>186154</v>
      </c>
      <c r="M80" s="32">
        <v>455258</v>
      </c>
      <c r="N80" s="32">
        <v>0</v>
      </c>
      <c r="O80" s="32">
        <v>0</v>
      </c>
      <c r="P80" s="32">
        <v>0</v>
      </c>
      <c r="Q80" s="32">
        <v>0</v>
      </c>
      <c r="R80" s="32">
        <v>76700</v>
      </c>
      <c r="S80" s="32">
        <v>76700</v>
      </c>
      <c r="T80" s="204">
        <v>0</v>
      </c>
      <c r="U80" s="204"/>
      <c r="V80" s="32">
        <v>0</v>
      </c>
      <c r="W80" s="32">
        <v>0</v>
      </c>
    </row>
    <row r="81" spans="1:23" ht="12.75">
      <c r="A81" s="206" t="s">
        <v>422</v>
      </c>
      <c r="B81" s="206" t="s">
        <v>33</v>
      </c>
      <c r="C81" s="206" t="s">
        <v>33</v>
      </c>
      <c r="D81" s="203" t="s">
        <v>423</v>
      </c>
      <c r="E81" s="203"/>
      <c r="F81" s="203" t="s">
        <v>45</v>
      </c>
      <c r="G81" s="203"/>
      <c r="H81" s="32">
        <v>9563989</v>
      </c>
      <c r="I81" s="32">
        <v>9214570</v>
      </c>
      <c r="J81" s="32">
        <v>9007070</v>
      </c>
      <c r="K81" s="32">
        <v>7734820</v>
      </c>
      <c r="L81" s="32">
        <v>1272250</v>
      </c>
      <c r="M81" s="32">
        <v>0</v>
      </c>
      <c r="N81" s="32">
        <v>207500</v>
      </c>
      <c r="O81" s="32">
        <v>0</v>
      </c>
      <c r="P81" s="32">
        <v>0</v>
      </c>
      <c r="Q81" s="32">
        <v>0</v>
      </c>
      <c r="R81" s="32">
        <v>349419</v>
      </c>
      <c r="S81" s="32">
        <v>349419</v>
      </c>
      <c r="T81" s="204">
        <v>0</v>
      </c>
      <c r="U81" s="204"/>
      <c r="V81" s="32">
        <v>0</v>
      </c>
      <c r="W81" s="32">
        <v>0</v>
      </c>
    </row>
    <row r="82" spans="1:23" ht="12.75">
      <c r="A82" s="206"/>
      <c r="B82" s="206"/>
      <c r="C82" s="206"/>
      <c r="D82" s="203"/>
      <c r="E82" s="203"/>
      <c r="F82" s="203" t="s">
        <v>44</v>
      </c>
      <c r="G82" s="203"/>
      <c r="H82" s="32">
        <v>-108500</v>
      </c>
      <c r="I82" s="32">
        <v>-108500</v>
      </c>
      <c r="J82" s="32">
        <v>-108500</v>
      </c>
      <c r="K82" s="32">
        <v>-94500</v>
      </c>
      <c r="L82" s="32">
        <v>-14000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204">
        <v>0</v>
      </c>
      <c r="U82" s="204"/>
      <c r="V82" s="32">
        <v>0</v>
      </c>
      <c r="W82" s="32">
        <v>0</v>
      </c>
    </row>
    <row r="83" spans="1:23" ht="12.75">
      <c r="A83" s="206"/>
      <c r="B83" s="206"/>
      <c r="C83" s="206"/>
      <c r="D83" s="203"/>
      <c r="E83" s="203"/>
      <c r="F83" s="203" t="s">
        <v>43</v>
      </c>
      <c r="G83" s="203"/>
      <c r="H83" s="32">
        <v>219407</v>
      </c>
      <c r="I83" s="32">
        <v>139407</v>
      </c>
      <c r="J83" s="32">
        <v>139407</v>
      </c>
      <c r="K83" s="32">
        <v>0</v>
      </c>
      <c r="L83" s="32">
        <v>139407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80000</v>
      </c>
      <c r="S83" s="32">
        <v>80000</v>
      </c>
      <c r="T83" s="204">
        <v>0</v>
      </c>
      <c r="U83" s="204"/>
      <c r="V83" s="32">
        <v>0</v>
      </c>
      <c r="W83" s="32">
        <v>0</v>
      </c>
    </row>
    <row r="84" spans="1:23" ht="12.75">
      <c r="A84" s="206"/>
      <c r="B84" s="206"/>
      <c r="C84" s="206"/>
      <c r="D84" s="203"/>
      <c r="E84" s="203"/>
      <c r="F84" s="203" t="s">
        <v>42</v>
      </c>
      <c r="G84" s="203"/>
      <c r="H84" s="32">
        <v>9674896</v>
      </c>
      <c r="I84" s="32">
        <v>9245477</v>
      </c>
      <c r="J84" s="32">
        <v>9037977</v>
      </c>
      <c r="K84" s="32">
        <v>7640320</v>
      </c>
      <c r="L84" s="32">
        <v>1397657</v>
      </c>
      <c r="M84" s="32">
        <v>0</v>
      </c>
      <c r="N84" s="32">
        <v>207500</v>
      </c>
      <c r="O84" s="32">
        <v>0</v>
      </c>
      <c r="P84" s="32">
        <v>0</v>
      </c>
      <c r="Q84" s="32">
        <v>0</v>
      </c>
      <c r="R84" s="32">
        <v>429419</v>
      </c>
      <c r="S84" s="32">
        <v>429419</v>
      </c>
      <c r="T84" s="204">
        <v>0</v>
      </c>
      <c r="U84" s="204"/>
      <c r="V84" s="32">
        <v>0</v>
      </c>
      <c r="W84" s="32">
        <v>0</v>
      </c>
    </row>
    <row r="85" spans="1:23" ht="12.75">
      <c r="A85" s="206" t="s">
        <v>33</v>
      </c>
      <c r="B85" s="206" t="s">
        <v>424</v>
      </c>
      <c r="C85" s="206" t="s">
        <v>33</v>
      </c>
      <c r="D85" s="203" t="s">
        <v>425</v>
      </c>
      <c r="E85" s="203"/>
      <c r="F85" s="203" t="s">
        <v>45</v>
      </c>
      <c r="G85" s="203"/>
      <c r="H85" s="32">
        <v>5841220</v>
      </c>
      <c r="I85" s="32">
        <v>5841220</v>
      </c>
      <c r="J85" s="32">
        <v>5711720</v>
      </c>
      <c r="K85" s="32">
        <v>4844720</v>
      </c>
      <c r="L85" s="32">
        <v>867000</v>
      </c>
      <c r="M85" s="32">
        <v>0</v>
      </c>
      <c r="N85" s="32">
        <v>129500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204">
        <v>0</v>
      </c>
      <c r="U85" s="204"/>
      <c r="V85" s="32">
        <v>0</v>
      </c>
      <c r="W85" s="32">
        <v>0</v>
      </c>
    </row>
    <row r="86" spans="1:23" ht="12.75">
      <c r="A86" s="206"/>
      <c r="B86" s="206"/>
      <c r="C86" s="206"/>
      <c r="D86" s="203"/>
      <c r="E86" s="203"/>
      <c r="F86" s="203" t="s">
        <v>44</v>
      </c>
      <c r="G86" s="203"/>
      <c r="H86" s="32">
        <v>-94500</v>
      </c>
      <c r="I86" s="32">
        <v>-94500</v>
      </c>
      <c r="J86" s="32">
        <v>-94500</v>
      </c>
      <c r="K86" s="32">
        <v>-94500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204">
        <v>0</v>
      </c>
      <c r="U86" s="204"/>
      <c r="V86" s="32">
        <v>0</v>
      </c>
      <c r="W86" s="32">
        <v>0</v>
      </c>
    </row>
    <row r="87" spans="1:23" ht="12.75">
      <c r="A87" s="206"/>
      <c r="B87" s="206"/>
      <c r="C87" s="206"/>
      <c r="D87" s="203"/>
      <c r="E87" s="203"/>
      <c r="F87" s="203" t="s">
        <v>43</v>
      </c>
      <c r="G87" s="203"/>
      <c r="H87" s="32">
        <v>218907</v>
      </c>
      <c r="I87" s="32">
        <v>138907</v>
      </c>
      <c r="J87" s="32">
        <v>138907</v>
      </c>
      <c r="K87" s="32">
        <v>0</v>
      </c>
      <c r="L87" s="32">
        <v>138907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80000</v>
      </c>
      <c r="S87" s="32">
        <v>80000</v>
      </c>
      <c r="T87" s="204">
        <v>0</v>
      </c>
      <c r="U87" s="204"/>
      <c r="V87" s="32">
        <v>0</v>
      </c>
      <c r="W87" s="32">
        <v>0</v>
      </c>
    </row>
    <row r="88" spans="1:23" ht="12.75">
      <c r="A88" s="206"/>
      <c r="B88" s="206"/>
      <c r="C88" s="206"/>
      <c r="D88" s="203"/>
      <c r="E88" s="203"/>
      <c r="F88" s="203" t="s">
        <v>42</v>
      </c>
      <c r="G88" s="203"/>
      <c r="H88" s="32">
        <v>5965627</v>
      </c>
      <c r="I88" s="32">
        <v>5885627</v>
      </c>
      <c r="J88" s="32">
        <v>5756127</v>
      </c>
      <c r="K88" s="32">
        <v>4750220</v>
      </c>
      <c r="L88" s="32">
        <v>1005907</v>
      </c>
      <c r="M88" s="32">
        <v>0</v>
      </c>
      <c r="N88" s="32">
        <v>129500</v>
      </c>
      <c r="O88" s="32">
        <v>0</v>
      </c>
      <c r="P88" s="32">
        <v>0</v>
      </c>
      <c r="Q88" s="32">
        <v>0</v>
      </c>
      <c r="R88" s="32">
        <v>80000</v>
      </c>
      <c r="S88" s="32">
        <v>80000</v>
      </c>
      <c r="T88" s="204">
        <v>0</v>
      </c>
      <c r="U88" s="204"/>
      <c r="V88" s="32">
        <v>0</v>
      </c>
      <c r="W88" s="32">
        <v>0</v>
      </c>
    </row>
    <row r="89" spans="1:23" ht="12.75">
      <c r="A89" s="206" t="s">
        <v>33</v>
      </c>
      <c r="B89" s="206" t="s">
        <v>426</v>
      </c>
      <c r="C89" s="206" t="s">
        <v>33</v>
      </c>
      <c r="D89" s="203" t="s">
        <v>427</v>
      </c>
      <c r="E89" s="203"/>
      <c r="F89" s="203" t="s">
        <v>45</v>
      </c>
      <c r="G89" s="203"/>
      <c r="H89" s="32">
        <v>2131700</v>
      </c>
      <c r="I89" s="32">
        <v>2131700</v>
      </c>
      <c r="J89" s="32">
        <v>2086700</v>
      </c>
      <c r="K89" s="32">
        <v>1814900</v>
      </c>
      <c r="L89" s="32">
        <v>271800</v>
      </c>
      <c r="M89" s="32">
        <v>0</v>
      </c>
      <c r="N89" s="32">
        <v>45000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204">
        <v>0</v>
      </c>
      <c r="U89" s="204"/>
      <c r="V89" s="32">
        <v>0</v>
      </c>
      <c r="W89" s="32">
        <v>0</v>
      </c>
    </row>
    <row r="90" spans="1:23" ht="12.75">
      <c r="A90" s="206"/>
      <c r="B90" s="206"/>
      <c r="C90" s="206"/>
      <c r="D90" s="203"/>
      <c r="E90" s="203"/>
      <c r="F90" s="203" t="s">
        <v>44</v>
      </c>
      <c r="G90" s="203"/>
      <c r="H90" s="32">
        <v>-14000</v>
      </c>
      <c r="I90" s="32">
        <v>-14000</v>
      </c>
      <c r="J90" s="32">
        <v>-14000</v>
      </c>
      <c r="K90" s="32">
        <v>0</v>
      </c>
      <c r="L90" s="32">
        <v>-14000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204">
        <v>0</v>
      </c>
      <c r="U90" s="204"/>
      <c r="V90" s="32">
        <v>0</v>
      </c>
      <c r="W90" s="32">
        <v>0</v>
      </c>
    </row>
    <row r="91" spans="1:23" ht="12.75">
      <c r="A91" s="206"/>
      <c r="B91" s="206"/>
      <c r="C91" s="206"/>
      <c r="D91" s="203"/>
      <c r="E91" s="203"/>
      <c r="F91" s="203" t="s">
        <v>43</v>
      </c>
      <c r="G91" s="203"/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204">
        <v>0</v>
      </c>
      <c r="U91" s="204"/>
      <c r="V91" s="32">
        <v>0</v>
      </c>
      <c r="W91" s="32">
        <v>0</v>
      </c>
    </row>
    <row r="92" spans="1:23" ht="12.75">
      <c r="A92" s="206"/>
      <c r="B92" s="206"/>
      <c r="C92" s="206"/>
      <c r="D92" s="203"/>
      <c r="E92" s="203"/>
      <c r="F92" s="203" t="s">
        <v>42</v>
      </c>
      <c r="G92" s="203"/>
      <c r="H92" s="32">
        <v>2117700</v>
      </c>
      <c r="I92" s="32">
        <v>2117700</v>
      </c>
      <c r="J92" s="32">
        <v>2072700</v>
      </c>
      <c r="K92" s="32">
        <v>1814900</v>
      </c>
      <c r="L92" s="32">
        <v>257800</v>
      </c>
      <c r="M92" s="32">
        <v>0</v>
      </c>
      <c r="N92" s="32">
        <v>45000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204">
        <v>0</v>
      </c>
      <c r="U92" s="204"/>
      <c r="V92" s="32">
        <v>0</v>
      </c>
      <c r="W92" s="32">
        <v>0</v>
      </c>
    </row>
    <row r="93" spans="1:23" ht="12.75">
      <c r="A93" s="206" t="s">
        <v>33</v>
      </c>
      <c r="B93" s="206" t="s">
        <v>428</v>
      </c>
      <c r="C93" s="206" t="s">
        <v>33</v>
      </c>
      <c r="D93" s="203" t="s">
        <v>415</v>
      </c>
      <c r="E93" s="203"/>
      <c r="F93" s="203" t="s">
        <v>45</v>
      </c>
      <c r="G93" s="203"/>
      <c r="H93" s="32">
        <v>5500</v>
      </c>
      <c r="I93" s="32">
        <v>5500</v>
      </c>
      <c r="J93" s="32">
        <v>5500</v>
      </c>
      <c r="K93" s="32">
        <v>0</v>
      </c>
      <c r="L93" s="32">
        <v>5500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204">
        <v>0</v>
      </c>
      <c r="U93" s="204"/>
      <c r="V93" s="32">
        <v>0</v>
      </c>
      <c r="W93" s="32">
        <v>0</v>
      </c>
    </row>
    <row r="94" spans="1:23" ht="12.75">
      <c r="A94" s="206"/>
      <c r="B94" s="206"/>
      <c r="C94" s="206"/>
      <c r="D94" s="203"/>
      <c r="E94" s="203"/>
      <c r="F94" s="203" t="s">
        <v>44</v>
      </c>
      <c r="G94" s="203"/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204">
        <v>0</v>
      </c>
      <c r="U94" s="204"/>
      <c r="V94" s="32">
        <v>0</v>
      </c>
      <c r="W94" s="32">
        <v>0</v>
      </c>
    </row>
    <row r="95" spans="1:23" ht="12.75">
      <c r="A95" s="206"/>
      <c r="B95" s="206"/>
      <c r="C95" s="206"/>
      <c r="D95" s="203"/>
      <c r="E95" s="203"/>
      <c r="F95" s="203" t="s">
        <v>43</v>
      </c>
      <c r="G95" s="203"/>
      <c r="H95" s="32">
        <v>500</v>
      </c>
      <c r="I95" s="32">
        <v>500</v>
      </c>
      <c r="J95" s="32">
        <v>500</v>
      </c>
      <c r="K95" s="32">
        <v>0</v>
      </c>
      <c r="L95" s="32">
        <v>500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204">
        <v>0</v>
      </c>
      <c r="U95" s="204"/>
      <c r="V95" s="32">
        <v>0</v>
      </c>
      <c r="W95" s="32">
        <v>0</v>
      </c>
    </row>
    <row r="96" spans="1:23" ht="12.75">
      <c r="A96" s="206"/>
      <c r="B96" s="206"/>
      <c r="C96" s="206"/>
      <c r="D96" s="203"/>
      <c r="E96" s="203"/>
      <c r="F96" s="203" t="s">
        <v>42</v>
      </c>
      <c r="G96" s="203"/>
      <c r="H96" s="32">
        <v>6000</v>
      </c>
      <c r="I96" s="32">
        <v>6000</v>
      </c>
      <c r="J96" s="32">
        <v>6000</v>
      </c>
      <c r="K96" s="32">
        <v>0</v>
      </c>
      <c r="L96" s="32">
        <v>6000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204">
        <v>0</v>
      </c>
      <c r="U96" s="204"/>
      <c r="V96" s="32">
        <v>0</v>
      </c>
      <c r="W96" s="32">
        <v>0</v>
      </c>
    </row>
    <row r="97" spans="1:23" ht="12.75">
      <c r="A97" s="205" t="s">
        <v>16</v>
      </c>
      <c r="B97" s="205"/>
      <c r="C97" s="205"/>
      <c r="D97" s="205"/>
      <c r="E97" s="205"/>
      <c r="F97" s="203" t="s">
        <v>45</v>
      </c>
      <c r="G97" s="203"/>
      <c r="H97" s="31">
        <v>126026050</v>
      </c>
      <c r="I97" s="21"/>
      <c r="J97" s="31">
        <v>95010028</v>
      </c>
      <c r="K97" s="31">
        <v>70332639</v>
      </c>
      <c r="L97" s="31">
        <v>24677389</v>
      </c>
      <c r="M97" s="31">
        <v>3365500</v>
      </c>
      <c r="N97" s="31">
        <v>3094238</v>
      </c>
      <c r="O97" s="31">
        <v>134918</v>
      </c>
      <c r="P97" s="31">
        <v>809017</v>
      </c>
      <c r="Q97" s="31">
        <v>0</v>
      </c>
      <c r="R97" s="31">
        <v>23612349</v>
      </c>
      <c r="S97" s="31">
        <v>23612349</v>
      </c>
      <c r="T97" s="202">
        <v>1362952</v>
      </c>
      <c r="U97" s="202"/>
      <c r="V97" s="31">
        <v>0</v>
      </c>
      <c r="W97" s="32">
        <v>0</v>
      </c>
    </row>
    <row r="98" spans="1:23" ht="12.75">
      <c r="A98" s="205"/>
      <c r="B98" s="205"/>
      <c r="C98" s="205"/>
      <c r="D98" s="205"/>
      <c r="E98" s="205"/>
      <c r="F98" s="203" t="s">
        <v>44</v>
      </c>
      <c r="G98" s="203"/>
      <c r="H98" s="31">
        <v>-216688</v>
      </c>
      <c r="I98" s="31">
        <v>-216688</v>
      </c>
      <c r="J98" s="31">
        <v>-216688</v>
      </c>
      <c r="K98" s="31">
        <v>-135960</v>
      </c>
      <c r="L98" s="31">
        <v>-80728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202">
        <v>0</v>
      </c>
      <c r="U98" s="202"/>
      <c r="V98" s="31">
        <v>0</v>
      </c>
      <c r="W98" s="32">
        <v>0</v>
      </c>
    </row>
    <row r="99" spans="1:23" ht="12.75">
      <c r="A99" s="205"/>
      <c r="B99" s="205"/>
      <c r="C99" s="205"/>
      <c r="D99" s="205"/>
      <c r="E99" s="205"/>
      <c r="F99" s="203" t="s">
        <v>43</v>
      </c>
      <c r="G99" s="203"/>
      <c r="H99" s="31">
        <v>669620</v>
      </c>
      <c r="I99" s="31">
        <v>286284</v>
      </c>
      <c r="J99" s="31">
        <v>233937</v>
      </c>
      <c r="K99" s="31">
        <v>36688</v>
      </c>
      <c r="L99" s="31">
        <v>197249</v>
      </c>
      <c r="M99" s="31">
        <v>22778</v>
      </c>
      <c r="N99" s="31">
        <v>0</v>
      </c>
      <c r="O99" s="31">
        <v>29569</v>
      </c>
      <c r="P99" s="31">
        <v>0</v>
      </c>
      <c r="Q99" s="31">
        <v>0</v>
      </c>
      <c r="R99" s="31">
        <v>383336</v>
      </c>
      <c r="S99" s="31">
        <v>383336</v>
      </c>
      <c r="T99" s="202">
        <v>0</v>
      </c>
      <c r="U99" s="202"/>
      <c r="V99" s="31">
        <v>0</v>
      </c>
      <c r="W99" s="32">
        <v>0</v>
      </c>
    </row>
    <row r="100" spans="1:23" ht="12.75">
      <c r="A100" s="205"/>
      <c r="B100" s="205"/>
      <c r="C100" s="205"/>
      <c r="D100" s="205"/>
      <c r="E100" s="205"/>
      <c r="F100" s="203" t="s">
        <v>42</v>
      </c>
      <c r="G100" s="203"/>
      <c r="H100" s="31">
        <v>126478982</v>
      </c>
      <c r="I100" s="21"/>
      <c r="J100" s="31">
        <v>95027277</v>
      </c>
      <c r="K100" s="31">
        <v>70233367</v>
      </c>
      <c r="L100" s="31">
        <v>24793910</v>
      </c>
      <c r="M100" s="31">
        <v>3388278</v>
      </c>
      <c r="N100" s="31">
        <v>3094238</v>
      </c>
      <c r="O100" s="31">
        <v>164487</v>
      </c>
      <c r="P100" s="31">
        <v>809017</v>
      </c>
      <c r="Q100" s="31">
        <v>0</v>
      </c>
      <c r="R100" s="31">
        <v>23995685</v>
      </c>
      <c r="S100" s="31">
        <v>23995685</v>
      </c>
      <c r="T100" s="202">
        <v>1362952</v>
      </c>
      <c r="U100" s="202"/>
      <c r="V100" s="31">
        <v>0</v>
      </c>
      <c r="W100" s="32">
        <v>0</v>
      </c>
    </row>
  </sheetData>
  <sheetProtection/>
  <mergeCells count="299">
    <mergeCell ref="A13:A16"/>
    <mergeCell ref="F14:G14"/>
    <mergeCell ref="T14:U14"/>
    <mergeCell ref="F15:G15"/>
    <mergeCell ref="T19:U19"/>
    <mergeCell ref="F20:G20"/>
    <mergeCell ref="T20:U20"/>
    <mergeCell ref="F16:G16"/>
    <mergeCell ref="T16:U16"/>
    <mergeCell ref="T15:U15"/>
    <mergeCell ref="T17:U17"/>
    <mergeCell ref="T11:U11"/>
    <mergeCell ref="F12:G12"/>
    <mergeCell ref="T12:U12"/>
    <mergeCell ref="T18:U18"/>
    <mergeCell ref="T13:U13"/>
    <mergeCell ref="D17:E20"/>
    <mergeCell ref="F18:G18"/>
    <mergeCell ref="B13:B16"/>
    <mergeCell ref="C13:C16"/>
    <mergeCell ref="D13:E16"/>
    <mergeCell ref="F13:G13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S6:S7"/>
    <mergeCell ref="T6:U6"/>
    <mergeCell ref="J6:J7"/>
    <mergeCell ref="K6:L6"/>
    <mergeCell ref="M6:M7"/>
    <mergeCell ref="N6:N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A21:A24"/>
    <mergeCell ref="B21:B24"/>
    <mergeCell ref="C21:C24"/>
    <mergeCell ref="D21:E24"/>
    <mergeCell ref="F21:G21"/>
    <mergeCell ref="F19:G19"/>
    <mergeCell ref="A17:A20"/>
    <mergeCell ref="B17:B20"/>
    <mergeCell ref="C17:C20"/>
    <mergeCell ref="F17:G17"/>
    <mergeCell ref="T21:U21"/>
    <mergeCell ref="F22:G22"/>
    <mergeCell ref="T22:U22"/>
    <mergeCell ref="F23:G23"/>
    <mergeCell ref="T23:U23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F31:G31"/>
    <mergeCell ref="T31:U31"/>
    <mergeCell ref="F32:G32"/>
    <mergeCell ref="T32:U32"/>
    <mergeCell ref="F33:G33"/>
    <mergeCell ref="T33:U33"/>
    <mergeCell ref="F34:G34"/>
    <mergeCell ref="T34:U34"/>
    <mergeCell ref="F35:G35"/>
    <mergeCell ref="T35:U35"/>
    <mergeCell ref="F36:G36"/>
    <mergeCell ref="T36:U36"/>
    <mergeCell ref="A33:A36"/>
    <mergeCell ref="B33:B36"/>
    <mergeCell ref="C33:C36"/>
    <mergeCell ref="D33:E36"/>
    <mergeCell ref="A37:A40"/>
    <mergeCell ref="B37:B40"/>
    <mergeCell ref="C37:C40"/>
    <mergeCell ref="D37:E40"/>
    <mergeCell ref="F37:G37"/>
    <mergeCell ref="T37:U37"/>
    <mergeCell ref="F38:G38"/>
    <mergeCell ref="T38:U38"/>
    <mergeCell ref="F39:G39"/>
    <mergeCell ref="T39:U39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6:G46"/>
    <mergeCell ref="T46:U46"/>
    <mergeCell ref="F47:G47"/>
    <mergeCell ref="T47:U47"/>
    <mergeCell ref="F48:G48"/>
    <mergeCell ref="T48:U48"/>
    <mergeCell ref="A49:A52"/>
    <mergeCell ref="B49:B52"/>
    <mergeCell ref="C49:C52"/>
    <mergeCell ref="D49:E52"/>
    <mergeCell ref="F49:G49"/>
    <mergeCell ref="T49:U49"/>
    <mergeCell ref="F50:G50"/>
    <mergeCell ref="T50:U50"/>
    <mergeCell ref="F51:G51"/>
    <mergeCell ref="T51:U51"/>
    <mergeCell ref="F55:G55"/>
    <mergeCell ref="T55:U55"/>
    <mergeCell ref="F56:G56"/>
    <mergeCell ref="T56:U56"/>
    <mergeCell ref="F52:G52"/>
    <mergeCell ref="T52:U52"/>
    <mergeCell ref="F53:G53"/>
    <mergeCell ref="T53:U53"/>
    <mergeCell ref="F54:G54"/>
    <mergeCell ref="T54:U54"/>
    <mergeCell ref="A53:A56"/>
    <mergeCell ref="B53:B56"/>
    <mergeCell ref="C53:C56"/>
    <mergeCell ref="D53:E56"/>
    <mergeCell ref="A57:A60"/>
    <mergeCell ref="B57:B60"/>
    <mergeCell ref="C57:C60"/>
    <mergeCell ref="D57:E60"/>
    <mergeCell ref="F57:G57"/>
    <mergeCell ref="T57:U57"/>
    <mergeCell ref="F58:G58"/>
    <mergeCell ref="T58:U58"/>
    <mergeCell ref="F59:G59"/>
    <mergeCell ref="T59:U59"/>
    <mergeCell ref="F60:G60"/>
    <mergeCell ref="T60:U60"/>
    <mergeCell ref="A61:A64"/>
    <mergeCell ref="B61:B64"/>
    <mergeCell ref="C61:C64"/>
    <mergeCell ref="D61:E64"/>
    <mergeCell ref="F61:G61"/>
    <mergeCell ref="T61:U61"/>
    <mergeCell ref="F62:G62"/>
    <mergeCell ref="T62:U62"/>
    <mergeCell ref="F63:G63"/>
    <mergeCell ref="T63:U63"/>
    <mergeCell ref="F64:G64"/>
    <mergeCell ref="T64:U64"/>
    <mergeCell ref="A65:A68"/>
    <mergeCell ref="B65:B68"/>
    <mergeCell ref="C65:C68"/>
    <mergeCell ref="D65:E68"/>
    <mergeCell ref="F65:G65"/>
    <mergeCell ref="T65:U65"/>
    <mergeCell ref="F66:G66"/>
    <mergeCell ref="T66:U66"/>
    <mergeCell ref="F67:G67"/>
    <mergeCell ref="T67:U67"/>
    <mergeCell ref="F68:G68"/>
    <mergeCell ref="T68:U68"/>
    <mergeCell ref="A69:A72"/>
    <mergeCell ref="B69:B72"/>
    <mergeCell ref="C69:C72"/>
    <mergeCell ref="D69:E72"/>
    <mergeCell ref="F69:G69"/>
    <mergeCell ref="T69:U69"/>
    <mergeCell ref="F70:G70"/>
    <mergeCell ref="T70:U70"/>
    <mergeCell ref="F71:G71"/>
    <mergeCell ref="T71:U71"/>
    <mergeCell ref="F72:G72"/>
    <mergeCell ref="T72:U72"/>
    <mergeCell ref="A73:A76"/>
    <mergeCell ref="B73:B76"/>
    <mergeCell ref="C73:C76"/>
    <mergeCell ref="D73:E76"/>
    <mergeCell ref="F73:G73"/>
    <mergeCell ref="T73:U73"/>
    <mergeCell ref="F74:G74"/>
    <mergeCell ref="T74:U74"/>
    <mergeCell ref="F75:G75"/>
    <mergeCell ref="T75:U75"/>
    <mergeCell ref="F76:G76"/>
    <mergeCell ref="T76:U76"/>
    <mergeCell ref="A77:A80"/>
    <mergeCell ref="B77:B80"/>
    <mergeCell ref="C77:C80"/>
    <mergeCell ref="D77:E80"/>
    <mergeCell ref="F77:G77"/>
    <mergeCell ref="T77:U77"/>
    <mergeCell ref="T83:U83"/>
    <mergeCell ref="F78:G78"/>
    <mergeCell ref="T78:U78"/>
    <mergeCell ref="F79:G79"/>
    <mergeCell ref="T79:U79"/>
    <mergeCell ref="F80:G80"/>
    <mergeCell ref="T80:U80"/>
    <mergeCell ref="T86:U86"/>
    <mergeCell ref="A81:A84"/>
    <mergeCell ref="B81:B84"/>
    <mergeCell ref="C81:C84"/>
    <mergeCell ref="D81:E84"/>
    <mergeCell ref="F81:G81"/>
    <mergeCell ref="T81:U81"/>
    <mergeCell ref="F82:G82"/>
    <mergeCell ref="T82:U82"/>
    <mergeCell ref="F83:G83"/>
    <mergeCell ref="T89:U89"/>
    <mergeCell ref="F84:G84"/>
    <mergeCell ref="T84:U84"/>
    <mergeCell ref="A85:A88"/>
    <mergeCell ref="B85:B88"/>
    <mergeCell ref="C85:C88"/>
    <mergeCell ref="D85:E88"/>
    <mergeCell ref="F85:G85"/>
    <mergeCell ref="T85:U85"/>
    <mergeCell ref="F86:G86"/>
    <mergeCell ref="T92:U92"/>
    <mergeCell ref="F87:G87"/>
    <mergeCell ref="T87:U87"/>
    <mergeCell ref="F88:G88"/>
    <mergeCell ref="T88:U88"/>
    <mergeCell ref="A89:A92"/>
    <mergeCell ref="B89:B92"/>
    <mergeCell ref="C89:C92"/>
    <mergeCell ref="D89:E92"/>
    <mergeCell ref="F89:G89"/>
    <mergeCell ref="T93:U93"/>
    <mergeCell ref="F94:G94"/>
    <mergeCell ref="T94:U94"/>
    <mergeCell ref="F95:G95"/>
    <mergeCell ref="T95:U95"/>
    <mergeCell ref="F90:G90"/>
    <mergeCell ref="T90:U90"/>
    <mergeCell ref="F91:G91"/>
    <mergeCell ref="T91:U91"/>
    <mergeCell ref="F92:G92"/>
    <mergeCell ref="F100:G100"/>
    <mergeCell ref="A93:A96"/>
    <mergeCell ref="B93:B96"/>
    <mergeCell ref="C93:C96"/>
    <mergeCell ref="D93:E96"/>
    <mergeCell ref="F93:G93"/>
    <mergeCell ref="T100:U100"/>
    <mergeCell ref="F96:G96"/>
    <mergeCell ref="T96:U96"/>
    <mergeCell ref="A97:E100"/>
    <mergeCell ref="F97:G97"/>
    <mergeCell ref="T97:U97"/>
    <mergeCell ref="F98:G98"/>
    <mergeCell ref="T98:U98"/>
    <mergeCell ref="F99:G99"/>
    <mergeCell ref="T99:U99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97"/>
  <sheetViews>
    <sheetView workbookViewId="0" topLeftCell="A1">
      <selection activeCell="S9" sqref="S9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8.66015625" style="1" customWidth="1"/>
    <col min="14" max="14" width="12.83203125" style="1" customWidth="1"/>
    <col min="15" max="16384" width="9.33203125" style="1" customWidth="1"/>
  </cols>
  <sheetData>
    <row r="1" spans="1:15" ht="49.5" customHeight="1">
      <c r="A1" s="42"/>
      <c r="B1" s="42"/>
      <c r="C1" s="42"/>
      <c r="D1" s="42"/>
      <c r="E1" s="42"/>
      <c r="F1" s="42"/>
      <c r="G1" s="42"/>
      <c r="H1" s="42"/>
      <c r="I1" s="42"/>
      <c r="J1" s="225" t="s">
        <v>433</v>
      </c>
      <c r="K1" s="225"/>
      <c r="L1" s="225"/>
      <c r="M1" s="225"/>
      <c r="N1" s="225"/>
      <c r="O1" s="225"/>
    </row>
    <row r="2" spans="1:15" ht="15.75">
      <c r="A2" s="233" t="s">
        <v>215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8"/>
      <c r="O2" s="18"/>
    </row>
    <row r="3" spans="1:15" ht="27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226" t="s">
        <v>0</v>
      </c>
      <c r="N3" s="226"/>
      <c r="O3" s="226"/>
    </row>
    <row r="4" spans="1:15" ht="12.75" customHeight="1">
      <c r="A4" s="221" t="s">
        <v>98</v>
      </c>
      <c r="B4" s="221" t="s">
        <v>1</v>
      </c>
      <c r="C4" s="221" t="s">
        <v>97</v>
      </c>
      <c r="D4" s="221" t="s">
        <v>124</v>
      </c>
      <c r="E4" s="221" t="s">
        <v>123</v>
      </c>
      <c r="F4" s="230" t="s">
        <v>96</v>
      </c>
      <c r="G4" s="231"/>
      <c r="H4" s="231"/>
      <c r="I4" s="231"/>
      <c r="J4" s="231"/>
      <c r="K4" s="231"/>
      <c r="L4" s="231"/>
      <c r="M4" s="231"/>
      <c r="N4" s="232"/>
      <c r="O4" s="221" t="s">
        <v>95</v>
      </c>
    </row>
    <row r="5" spans="1:15" ht="12.75" customHeight="1">
      <c r="A5" s="221"/>
      <c r="B5" s="221"/>
      <c r="C5" s="221"/>
      <c r="D5" s="221"/>
      <c r="E5" s="221"/>
      <c r="F5" s="221" t="s">
        <v>214</v>
      </c>
      <c r="G5" s="221" t="s">
        <v>94</v>
      </c>
      <c r="H5" s="221"/>
      <c r="I5" s="221"/>
      <c r="J5" s="221"/>
      <c r="K5" s="221"/>
      <c r="L5" s="221"/>
      <c r="M5" s="221"/>
      <c r="N5" s="221"/>
      <c r="O5" s="221"/>
    </row>
    <row r="6" spans="1:15" ht="12.75" customHeight="1">
      <c r="A6" s="221"/>
      <c r="B6" s="221"/>
      <c r="C6" s="221"/>
      <c r="D6" s="221"/>
      <c r="E6" s="221"/>
      <c r="F6" s="221"/>
      <c r="G6" s="221" t="s">
        <v>93</v>
      </c>
      <c r="H6" s="234" t="s">
        <v>122</v>
      </c>
      <c r="I6" s="237" t="s">
        <v>121</v>
      </c>
      <c r="J6" s="221" t="s">
        <v>92</v>
      </c>
      <c r="K6" s="44" t="s">
        <v>23</v>
      </c>
      <c r="L6" s="221" t="s">
        <v>120</v>
      </c>
      <c r="M6" s="221"/>
      <c r="N6" s="221" t="s">
        <v>91</v>
      </c>
      <c r="O6" s="221"/>
    </row>
    <row r="7" spans="1:15" ht="12.75" customHeight="1">
      <c r="A7" s="221"/>
      <c r="B7" s="221"/>
      <c r="C7" s="221"/>
      <c r="D7" s="221"/>
      <c r="E7" s="221"/>
      <c r="F7" s="221"/>
      <c r="G7" s="221"/>
      <c r="H7" s="235"/>
      <c r="I7" s="238"/>
      <c r="J7" s="221"/>
      <c r="K7" s="222" t="s">
        <v>90</v>
      </c>
      <c r="L7" s="221"/>
      <c r="M7" s="221"/>
      <c r="N7" s="221"/>
      <c r="O7" s="221"/>
    </row>
    <row r="8" spans="1:15" ht="12.75">
      <c r="A8" s="221"/>
      <c r="B8" s="221"/>
      <c r="C8" s="221"/>
      <c r="D8" s="221"/>
      <c r="E8" s="221"/>
      <c r="F8" s="221"/>
      <c r="G8" s="221"/>
      <c r="H8" s="235"/>
      <c r="I8" s="238"/>
      <c r="J8" s="221"/>
      <c r="K8" s="222"/>
      <c r="L8" s="221"/>
      <c r="M8" s="221"/>
      <c r="N8" s="221"/>
      <c r="O8" s="221"/>
    </row>
    <row r="9" spans="1:15" ht="69" customHeight="1">
      <c r="A9" s="221"/>
      <c r="B9" s="221"/>
      <c r="C9" s="221"/>
      <c r="D9" s="221"/>
      <c r="E9" s="221"/>
      <c r="F9" s="221"/>
      <c r="G9" s="221"/>
      <c r="H9" s="236"/>
      <c r="I9" s="239"/>
      <c r="J9" s="221"/>
      <c r="K9" s="222"/>
      <c r="L9" s="221"/>
      <c r="M9" s="221"/>
      <c r="N9" s="221"/>
      <c r="O9" s="221"/>
    </row>
    <row r="10" spans="1:15" ht="12.7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223">
        <v>12</v>
      </c>
      <c r="M10" s="224"/>
      <c r="N10" s="46">
        <v>13</v>
      </c>
      <c r="O10" s="46">
        <v>14</v>
      </c>
    </row>
    <row r="11" spans="1:15" ht="63" customHeight="1">
      <c r="A11" s="47" t="s">
        <v>89</v>
      </c>
      <c r="B11" s="47">
        <v>600</v>
      </c>
      <c r="C11" s="47">
        <v>60014</v>
      </c>
      <c r="D11" s="48" t="s">
        <v>193</v>
      </c>
      <c r="E11" s="49">
        <v>233486</v>
      </c>
      <c r="F11" s="49">
        <v>233486</v>
      </c>
      <c r="G11" s="49">
        <v>113486</v>
      </c>
      <c r="H11" s="49">
        <v>0</v>
      </c>
      <c r="I11" s="49">
        <v>0</v>
      </c>
      <c r="J11" s="49">
        <v>0</v>
      </c>
      <c r="K11" s="49">
        <v>0</v>
      </c>
      <c r="L11" s="210" t="s">
        <v>229</v>
      </c>
      <c r="M11" s="211"/>
      <c r="N11" s="49">
        <v>0</v>
      </c>
      <c r="O11" s="52" t="s">
        <v>119</v>
      </c>
    </row>
    <row r="12" spans="1:15" ht="12.75">
      <c r="A12" s="47"/>
      <c r="B12" s="47"/>
      <c r="C12" s="47"/>
      <c r="D12" s="53" t="s">
        <v>106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212">
        <v>0</v>
      </c>
      <c r="M12" s="213"/>
      <c r="N12" s="49">
        <v>0</v>
      </c>
      <c r="O12" s="52"/>
    </row>
    <row r="13" spans="1:15" ht="12.75">
      <c r="A13" s="47"/>
      <c r="B13" s="47"/>
      <c r="C13" s="47"/>
      <c r="D13" s="53" t="s">
        <v>105</v>
      </c>
      <c r="E13" s="49">
        <v>233486</v>
      </c>
      <c r="F13" s="49">
        <v>233486</v>
      </c>
      <c r="G13" s="49">
        <v>113486</v>
      </c>
      <c r="H13" s="49">
        <v>0</v>
      </c>
      <c r="I13" s="49">
        <v>0</v>
      </c>
      <c r="J13" s="49">
        <v>0</v>
      </c>
      <c r="K13" s="49">
        <v>0</v>
      </c>
      <c r="L13" s="212">
        <v>120000</v>
      </c>
      <c r="M13" s="213"/>
      <c r="N13" s="49">
        <f>N11</f>
        <v>0</v>
      </c>
      <c r="O13" s="52"/>
    </row>
    <row r="14" spans="1:15" ht="56.25">
      <c r="A14" s="47" t="s">
        <v>88</v>
      </c>
      <c r="B14" s="47">
        <v>600</v>
      </c>
      <c r="C14" s="47">
        <v>60014</v>
      </c>
      <c r="D14" s="48" t="s">
        <v>194</v>
      </c>
      <c r="E14" s="49">
        <v>561913</v>
      </c>
      <c r="F14" s="49">
        <v>561913</v>
      </c>
      <c r="G14" s="49">
        <v>305913</v>
      </c>
      <c r="H14" s="49">
        <v>0</v>
      </c>
      <c r="I14" s="49">
        <v>0</v>
      </c>
      <c r="J14" s="49">
        <v>0</v>
      </c>
      <c r="K14" s="49">
        <v>0</v>
      </c>
      <c r="L14" s="210" t="s">
        <v>230</v>
      </c>
      <c r="M14" s="211"/>
      <c r="N14" s="49">
        <v>0</v>
      </c>
      <c r="O14" s="52" t="s">
        <v>119</v>
      </c>
    </row>
    <row r="15" spans="1:15" ht="12.75">
      <c r="A15" s="47"/>
      <c r="B15" s="47"/>
      <c r="C15" s="47"/>
      <c r="D15" s="53" t="s">
        <v>106</v>
      </c>
      <c r="E15" s="49">
        <v>0</v>
      </c>
      <c r="F15" s="49">
        <f>G15+J15++L15+N15</f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212">
        <v>0</v>
      </c>
      <c r="M15" s="213"/>
      <c r="N15" s="49">
        <v>0</v>
      </c>
      <c r="O15" s="52"/>
    </row>
    <row r="16" spans="1:15" ht="12.75">
      <c r="A16" s="47"/>
      <c r="B16" s="47"/>
      <c r="C16" s="47"/>
      <c r="D16" s="53" t="s">
        <v>105</v>
      </c>
      <c r="E16" s="49">
        <v>561913</v>
      </c>
      <c r="F16" s="49">
        <v>561913</v>
      </c>
      <c r="G16" s="49">
        <v>305913</v>
      </c>
      <c r="H16" s="49">
        <v>0</v>
      </c>
      <c r="I16" s="49">
        <v>0</v>
      </c>
      <c r="J16" s="49">
        <v>0</v>
      </c>
      <c r="K16" s="49">
        <v>0</v>
      </c>
      <c r="L16" s="212">
        <v>256000</v>
      </c>
      <c r="M16" s="213"/>
      <c r="N16" s="49">
        <f>N14</f>
        <v>0</v>
      </c>
      <c r="O16" s="52"/>
    </row>
    <row r="17" spans="1:15" ht="56.25">
      <c r="A17" s="47" t="s">
        <v>87</v>
      </c>
      <c r="B17" s="47">
        <v>600</v>
      </c>
      <c r="C17" s="47">
        <v>60014</v>
      </c>
      <c r="D17" s="48" t="s">
        <v>195</v>
      </c>
      <c r="E17" s="49">
        <v>441282</v>
      </c>
      <c r="F17" s="49">
        <v>441282</v>
      </c>
      <c r="G17" s="49">
        <v>161282</v>
      </c>
      <c r="H17" s="49">
        <v>0</v>
      </c>
      <c r="I17" s="49">
        <v>0</v>
      </c>
      <c r="J17" s="49">
        <v>0</v>
      </c>
      <c r="K17" s="49">
        <v>0</v>
      </c>
      <c r="L17" s="210" t="s">
        <v>231</v>
      </c>
      <c r="M17" s="211"/>
      <c r="N17" s="49">
        <v>0</v>
      </c>
      <c r="O17" s="52" t="s">
        <v>119</v>
      </c>
    </row>
    <row r="18" spans="1:15" ht="12.75">
      <c r="A18" s="47"/>
      <c r="B18" s="47"/>
      <c r="C18" s="47"/>
      <c r="D18" s="53" t="s">
        <v>106</v>
      </c>
      <c r="E18" s="49">
        <v>0</v>
      </c>
      <c r="F18" s="49">
        <f>G18+J18++L18+N18</f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212">
        <v>0</v>
      </c>
      <c r="M18" s="213"/>
      <c r="N18" s="49">
        <v>0</v>
      </c>
      <c r="O18" s="52"/>
    </row>
    <row r="19" spans="1:15" ht="12.75">
      <c r="A19" s="47"/>
      <c r="B19" s="47"/>
      <c r="C19" s="47"/>
      <c r="D19" s="53" t="s">
        <v>105</v>
      </c>
      <c r="E19" s="49">
        <v>441282</v>
      </c>
      <c r="F19" s="49">
        <v>441282</v>
      </c>
      <c r="G19" s="49">
        <v>161282</v>
      </c>
      <c r="H19" s="49">
        <v>0</v>
      </c>
      <c r="I19" s="49">
        <v>0</v>
      </c>
      <c r="J19" s="49">
        <v>0</v>
      </c>
      <c r="K19" s="49">
        <v>0</v>
      </c>
      <c r="L19" s="212">
        <v>280000</v>
      </c>
      <c r="M19" s="213"/>
      <c r="N19" s="49">
        <f>N17</f>
        <v>0</v>
      </c>
      <c r="O19" s="52"/>
    </row>
    <row r="20" spans="1:15" ht="67.5">
      <c r="A20" s="47" t="s">
        <v>86</v>
      </c>
      <c r="B20" s="47">
        <v>600</v>
      </c>
      <c r="C20" s="47">
        <v>60014</v>
      </c>
      <c r="D20" s="48" t="s">
        <v>216</v>
      </c>
      <c r="E20" s="49">
        <v>312521</v>
      </c>
      <c r="F20" s="49">
        <v>312521</v>
      </c>
      <c r="G20" s="49">
        <v>128521</v>
      </c>
      <c r="H20" s="49">
        <v>0</v>
      </c>
      <c r="I20" s="49">
        <v>0</v>
      </c>
      <c r="J20" s="49">
        <v>0</v>
      </c>
      <c r="K20" s="49">
        <v>0</v>
      </c>
      <c r="L20" s="210" t="s">
        <v>232</v>
      </c>
      <c r="M20" s="211"/>
      <c r="N20" s="49">
        <v>0</v>
      </c>
      <c r="O20" s="52" t="s">
        <v>119</v>
      </c>
    </row>
    <row r="21" spans="1:15" ht="12.75">
      <c r="A21" s="47"/>
      <c r="B21" s="47"/>
      <c r="C21" s="47"/>
      <c r="D21" s="53" t="s">
        <v>106</v>
      </c>
      <c r="E21" s="49">
        <v>0</v>
      </c>
      <c r="F21" s="49">
        <f>G21+J21++L21+N21</f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212">
        <v>0</v>
      </c>
      <c r="M21" s="213"/>
      <c r="N21" s="49">
        <v>0</v>
      </c>
      <c r="O21" s="52"/>
    </row>
    <row r="22" spans="1:15" ht="12.75">
      <c r="A22" s="47"/>
      <c r="B22" s="47"/>
      <c r="C22" s="47"/>
      <c r="D22" s="53" t="s">
        <v>105</v>
      </c>
      <c r="E22" s="49">
        <v>312521</v>
      </c>
      <c r="F22" s="49">
        <v>312521</v>
      </c>
      <c r="G22" s="49">
        <v>128521</v>
      </c>
      <c r="H22" s="49">
        <v>0</v>
      </c>
      <c r="I22" s="49">
        <v>0</v>
      </c>
      <c r="J22" s="49">
        <v>0</v>
      </c>
      <c r="K22" s="49">
        <v>0</v>
      </c>
      <c r="L22" s="212">
        <v>184000</v>
      </c>
      <c r="M22" s="213"/>
      <c r="N22" s="49">
        <f>N20</f>
        <v>0</v>
      </c>
      <c r="O22" s="52"/>
    </row>
    <row r="23" spans="1:15" ht="52.5" customHeight="1">
      <c r="A23" s="47" t="s">
        <v>85</v>
      </c>
      <c r="B23" s="47">
        <v>700</v>
      </c>
      <c r="C23" s="47">
        <v>70005</v>
      </c>
      <c r="D23" s="48" t="s">
        <v>197</v>
      </c>
      <c r="E23" s="49">
        <v>17565857</v>
      </c>
      <c r="F23" s="49">
        <v>9257884</v>
      </c>
      <c r="G23" s="49">
        <v>1599384</v>
      </c>
      <c r="H23" s="49">
        <v>0</v>
      </c>
      <c r="I23" s="49">
        <v>0</v>
      </c>
      <c r="J23" s="49">
        <v>0</v>
      </c>
      <c r="K23" s="49">
        <v>0</v>
      </c>
      <c r="L23" s="210" t="s">
        <v>213</v>
      </c>
      <c r="M23" s="211"/>
      <c r="N23" s="49">
        <v>0</v>
      </c>
      <c r="O23" s="52" t="s">
        <v>64</v>
      </c>
    </row>
    <row r="24" spans="1:15" ht="12.75">
      <c r="A24" s="47"/>
      <c r="B24" s="47"/>
      <c r="C24" s="47"/>
      <c r="D24" s="53" t="s">
        <v>106</v>
      </c>
      <c r="E24" s="49">
        <v>0</v>
      </c>
      <c r="F24" s="49">
        <f>G24+J24++L24+N24</f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212">
        <v>0</v>
      </c>
      <c r="M24" s="213"/>
      <c r="N24" s="49">
        <v>0</v>
      </c>
      <c r="O24" s="52"/>
    </row>
    <row r="25" spans="1:15" ht="12.75">
      <c r="A25" s="47"/>
      <c r="B25" s="47"/>
      <c r="C25" s="47"/>
      <c r="D25" s="53" t="s">
        <v>105</v>
      </c>
      <c r="E25" s="49">
        <v>17565857</v>
      </c>
      <c r="F25" s="49">
        <v>9257884</v>
      </c>
      <c r="G25" s="49">
        <v>1599384</v>
      </c>
      <c r="H25" s="49">
        <v>0</v>
      </c>
      <c r="I25" s="49">
        <v>0</v>
      </c>
      <c r="J25" s="49">
        <v>0</v>
      </c>
      <c r="K25" s="49">
        <v>0</v>
      </c>
      <c r="L25" s="212">
        <v>7658500</v>
      </c>
      <c r="M25" s="213"/>
      <c r="N25" s="49">
        <f>N23</f>
        <v>0</v>
      </c>
      <c r="O25" s="52"/>
    </row>
    <row r="26" spans="1:15" ht="90">
      <c r="A26" s="47" t="s">
        <v>84</v>
      </c>
      <c r="B26" s="47">
        <v>700</v>
      </c>
      <c r="C26" s="47">
        <v>70005</v>
      </c>
      <c r="D26" s="48" t="s">
        <v>200</v>
      </c>
      <c r="E26" s="49">
        <v>374070</v>
      </c>
      <c r="F26" s="49">
        <f>G26</f>
        <v>218270</v>
      </c>
      <c r="G26" s="49">
        <f>SUM(G27:G28)</f>
        <v>218270</v>
      </c>
      <c r="H26" s="49">
        <v>0</v>
      </c>
      <c r="I26" s="49">
        <v>0</v>
      </c>
      <c r="J26" s="49">
        <v>0</v>
      </c>
      <c r="K26" s="49">
        <v>0</v>
      </c>
      <c r="L26" s="210" t="s">
        <v>65</v>
      </c>
      <c r="M26" s="211"/>
      <c r="N26" s="49">
        <v>0</v>
      </c>
      <c r="O26" s="52" t="s">
        <v>64</v>
      </c>
    </row>
    <row r="27" spans="1:15" ht="12.75">
      <c r="A27" s="47"/>
      <c r="B27" s="47"/>
      <c r="C27" s="47"/>
      <c r="D27" s="53" t="s">
        <v>106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212">
        <v>0</v>
      </c>
      <c r="M27" s="213"/>
      <c r="N27" s="49">
        <v>0</v>
      </c>
      <c r="O27" s="52"/>
    </row>
    <row r="28" spans="1:15" ht="12.75">
      <c r="A28" s="47"/>
      <c r="B28" s="47"/>
      <c r="C28" s="47"/>
      <c r="D28" s="53" t="s">
        <v>105</v>
      </c>
      <c r="E28" s="49">
        <f>E26</f>
        <v>374070</v>
      </c>
      <c r="F28" s="49">
        <f>G28</f>
        <v>218270</v>
      </c>
      <c r="G28" s="49">
        <v>218270</v>
      </c>
      <c r="H28" s="49">
        <v>0</v>
      </c>
      <c r="I28" s="49">
        <v>0</v>
      </c>
      <c r="J28" s="49">
        <v>0</v>
      </c>
      <c r="K28" s="49">
        <v>0</v>
      </c>
      <c r="L28" s="212">
        <v>0</v>
      </c>
      <c r="M28" s="213"/>
      <c r="N28" s="49">
        <f>N26</f>
        <v>0</v>
      </c>
      <c r="O28" s="52"/>
    </row>
    <row r="29" spans="1:15" ht="67.5">
      <c r="A29" s="56" t="s">
        <v>83</v>
      </c>
      <c r="B29" s="56">
        <v>700</v>
      </c>
      <c r="C29" s="56">
        <v>70005</v>
      </c>
      <c r="D29" s="48" t="s">
        <v>212</v>
      </c>
      <c r="E29" s="57">
        <v>33948</v>
      </c>
      <c r="F29" s="49">
        <v>33948</v>
      </c>
      <c r="G29" s="49">
        <v>33948</v>
      </c>
      <c r="H29" s="49">
        <v>0</v>
      </c>
      <c r="I29" s="49">
        <v>0</v>
      </c>
      <c r="J29" s="49">
        <v>0</v>
      </c>
      <c r="K29" s="49">
        <v>0</v>
      </c>
      <c r="L29" s="210" t="s">
        <v>65</v>
      </c>
      <c r="M29" s="211"/>
      <c r="N29" s="49">
        <v>0</v>
      </c>
      <c r="O29" s="52" t="s">
        <v>64</v>
      </c>
    </row>
    <row r="30" spans="1:15" ht="12.75">
      <c r="A30" s="47"/>
      <c r="B30" s="47"/>
      <c r="C30" s="47"/>
      <c r="D30" s="53" t="s">
        <v>106</v>
      </c>
      <c r="E30" s="49">
        <v>0</v>
      </c>
      <c r="F30" s="49"/>
      <c r="G30" s="49"/>
      <c r="H30" s="49"/>
      <c r="I30" s="49"/>
      <c r="J30" s="49"/>
      <c r="K30" s="49"/>
      <c r="L30" s="50"/>
      <c r="M30" s="51"/>
      <c r="N30" s="49"/>
      <c r="O30" s="52"/>
    </row>
    <row r="31" spans="1:15" ht="12.75">
      <c r="A31" s="47"/>
      <c r="B31" s="47"/>
      <c r="C31" s="47"/>
      <c r="D31" s="53" t="s">
        <v>105</v>
      </c>
      <c r="E31" s="49">
        <v>33948</v>
      </c>
      <c r="F31" s="49">
        <v>33948</v>
      </c>
      <c r="G31" s="49">
        <v>33948</v>
      </c>
      <c r="H31" s="49"/>
      <c r="I31" s="49"/>
      <c r="J31" s="49"/>
      <c r="K31" s="49"/>
      <c r="L31" s="50"/>
      <c r="M31" s="51"/>
      <c r="N31" s="49"/>
      <c r="O31" s="52"/>
    </row>
    <row r="32" spans="1:15" ht="67.5">
      <c r="A32" s="47" t="s">
        <v>82</v>
      </c>
      <c r="B32" s="47">
        <v>710</v>
      </c>
      <c r="C32" s="47">
        <v>71095</v>
      </c>
      <c r="D32" s="53" t="s">
        <v>211</v>
      </c>
      <c r="E32" s="49">
        <f>SUM(E33:E34)</f>
        <v>3002600</v>
      </c>
      <c r="F32" s="49">
        <f>G32+J32+N32</f>
        <v>1380952</v>
      </c>
      <c r="G32" s="49">
        <f>SUM(G33:G34)</f>
        <v>207143</v>
      </c>
      <c r="H32" s="49">
        <v>0</v>
      </c>
      <c r="I32" s="49">
        <v>0</v>
      </c>
      <c r="J32" s="49">
        <v>0</v>
      </c>
      <c r="K32" s="49">
        <v>0</v>
      </c>
      <c r="L32" s="210" t="s">
        <v>65</v>
      </c>
      <c r="M32" s="211"/>
      <c r="N32" s="49">
        <f>SUM(N33:N34)</f>
        <v>1173809</v>
      </c>
      <c r="O32" s="52" t="s">
        <v>64</v>
      </c>
    </row>
    <row r="33" spans="1:15" ht="12.75">
      <c r="A33" s="47"/>
      <c r="B33" s="47"/>
      <c r="C33" s="47"/>
      <c r="D33" s="53" t="s">
        <v>106</v>
      </c>
      <c r="E33" s="49">
        <v>18000</v>
      </c>
      <c r="F33" s="49">
        <f>G33+J33+N33</f>
        <v>18000</v>
      </c>
      <c r="G33" s="49">
        <v>2700</v>
      </c>
      <c r="H33" s="49">
        <v>0</v>
      </c>
      <c r="I33" s="49">
        <v>0</v>
      </c>
      <c r="J33" s="49">
        <v>0</v>
      </c>
      <c r="K33" s="49">
        <v>0</v>
      </c>
      <c r="L33" s="212">
        <v>0</v>
      </c>
      <c r="M33" s="213"/>
      <c r="N33" s="49">
        <v>15300</v>
      </c>
      <c r="O33" s="52"/>
    </row>
    <row r="34" spans="1:15" ht="12.75">
      <c r="A34" s="47"/>
      <c r="B34" s="47"/>
      <c r="C34" s="47"/>
      <c r="D34" s="53" t="s">
        <v>105</v>
      </c>
      <c r="E34" s="49">
        <v>2984600</v>
      </c>
      <c r="F34" s="49">
        <f>G34+J34+N34</f>
        <v>1362952</v>
      </c>
      <c r="G34" s="49">
        <v>204443</v>
      </c>
      <c r="H34" s="49">
        <v>0</v>
      </c>
      <c r="I34" s="49">
        <v>0</v>
      </c>
      <c r="J34" s="49">
        <v>0</v>
      </c>
      <c r="K34" s="49">
        <v>0</v>
      </c>
      <c r="L34" s="212">
        <v>0</v>
      </c>
      <c r="M34" s="213"/>
      <c r="N34" s="49">
        <v>1158509</v>
      </c>
      <c r="O34" s="52"/>
    </row>
    <row r="35" spans="1:15" ht="68.25">
      <c r="A35" s="47" t="s">
        <v>81</v>
      </c>
      <c r="B35" s="47">
        <v>710</v>
      </c>
      <c r="C35" s="47">
        <v>71095</v>
      </c>
      <c r="D35" s="58" t="s">
        <v>196</v>
      </c>
      <c r="E35" s="49">
        <v>5000</v>
      </c>
      <c r="F35" s="49">
        <f>G35+J35+N35</f>
        <v>5000</v>
      </c>
      <c r="G35" s="49">
        <v>5000</v>
      </c>
      <c r="H35" s="49">
        <v>0</v>
      </c>
      <c r="I35" s="49">
        <v>0</v>
      </c>
      <c r="J35" s="49">
        <v>0</v>
      </c>
      <c r="K35" s="49">
        <v>0</v>
      </c>
      <c r="L35" s="210" t="s">
        <v>65</v>
      </c>
      <c r="M35" s="211"/>
      <c r="N35" s="49">
        <v>0</v>
      </c>
      <c r="O35" s="52" t="s">
        <v>64</v>
      </c>
    </row>
    <row r="36" spans="1:15" ht="12.75">
      <c r="A36" s="47"/>
      <c r="B36" s="47"/>
      <c r="C36" s="47"/>
      <c r="D36" s="53" t="s">
        <v>106</v>
      </c>
      <c r="E36" s="49">
        <f>E35</f>
        <v>5000</v>
      </c>
      <c r="F36" s="49">
        <f>F35</f>
        <v>5000</v>
      </c>
      <c r="G36" s="49">
        <f>G35</f>
        <v>5000</v>
      </c>
      <c r="H36" s="49">
        <v>0</v>
      </c>
      <c r="I36" s="49">
        <v>0</v>
      </c>
      <c r="J36" s="49">
        <v>0</v>
      </c>
      <c r="K36" s="49">
        <v>0</v>
      </c>
      <c r="L36" s="212">
        <v>0</v>
      </c>
      <c r="M36" s="213"/>
      <c r="N36" s="49">
        <v>0</v>
      </c>
      <c r="O36" s="52"/>
    </row>
    <row r="37" spans="1:15" ht="12.75">
      <c r="A37" s="47"/>
      <c r="B37" s="47"/>
      <c r="C37" s="47"/>
      <c r="D37" s="53" t="s">
        <v>105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212">
        <v>0</v>
      </c>
      <c r="M37" s="213"/>
      <c r="N37" s="49">
        <f>N35</f>
        <v>0</v>
      </c>
      <c r="O37" s="52"/>
    </row>
    <row r="38" spans="1:15" ht="33.75">
      <c r="A38" s="47" t="s">
        <v>80</v>
      </c>
      <c r="B38" s="47">
        <v>750</v>
      </c>
      <c r="C38" s="47">
        <v>75020</v>
      </c>
      <c r="D38" s="53" t="s">
        <v>210</v>
      </c>
      <c r="E38" s="49">
        <v>59040</v>
      </c>
      <c r="F38" s="49">
        <f>G38+J38+N38</f>
        <v>59040</v>
      </c>
      <c r="G38" s="49">
        <v>59040</v>
      </c>
      <c r="H38" s="49">
        <v>0</v>
      </c>
      <c r="I38" s="49">
        <v>0</v>
      </c>
      <c r="J38" s="49">
        <v>0</v>
      </c>
      <c r="K38" s="49">
        <v>0</v>
      </c>
      <c r="L38" s="210" t="s">
        <v>65</v>
      </c>
      <c r="M38" s="211"/>
      <c r="N38" s="49">
        <v>0</v>
      </c>
      <c r="O38" s="52" t="s">
        <v>64</v>
      </c>
    </row>
    <row r="39" spans="1:15" ht="12.75">
      <c r="A39" s="47"/>
      <c r="B39" s="47"/>
      <c r="C39" s="47"/>
      <c r="D39" s="53" t="s">
        <v>106</v>
      </c>
      <c r="E39" s="49">
        <v>59040</v>
      </c>
      <c r="F39" s="49">
        <v>59040</v>
      </c>
      <c r="G39" s="49">
        <v>59040</v>
      </c>
      <c r="H39" s="49"/>
      <c r="I39" s="49"/>
      <c r="J39" s="49"/>
      <c r="K39" s="49"/>
      <c r="L39" s="54"/>
      <c r="M39" s="55"/>
      <c r="N39" s="49"/>
      <c r="O39" s="52"/>
    </row>
    <row r="40" spans="1:15" ht="12.75">
      <c r="A40" s="47"/>
      <c r="B40" s="47"/>
      <c r="C40" s="47"/>
      <c r="D40" s="53" t="s">
        <v>105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/>
      <c r="M40" s="49">
        <v>0</v>
      </c>
      <c r="N40" s="49">
        <v>0</v>
      </c>
      <c r="O40" s="49">
        <v>0</v>
      </c>
    </row>
    <row r="41" spans="1:15" ht="136.5">
      <c r="A41" s="47" t="s">
        <v>79</v>
      </c>
      <c r="B41" s="47">
        <v>750</v>
      </c>
      <c r="C41" s="47">
        <v>75020</v>
      </c>
      <c r="D41" s="58" t="s">
        <v>209</v>
      </c>
      <c r="E41" s="49">
        <v>135980</v>
      </c>
      <c r="F41" s="49">
        <v>111315</v>
      </c>
      <c r="G41" s="49">
        <v>111315</v>
      </c>
      <c r="H41" s="49">
        <v>0</v>
      </c>
      <c r="I41" s="49">
        <v>0</v>
      </c>
      <c r="J41" s="49">
        <v>0</v>
      </c>
      <c r="K41" s="49">
        <v>0</v>
      </c>
      <c r="L41" s="210" t="s">
        <v>65</v>
      </c>
      <c r="M41" s="211"/>
      <c r="N41" s="49">
        <v>0</v>
      </c>
      <c r="O41" s="52" t="s">
        <v>64</v>
      </c>
    </row>
    <row r="42" spans="1:15" ht="12.75">
      <c r="A42" s="47"/>
      <c r="B42" s="47"/>
      <c r="C42" s="47"/>
      <c r="D42" s="53" t="s">
        <v>106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</row>
    <row r="43" spans="1:15" ht="12.75">
      <c r="A43" s="47"/>
      <c r="B43" s="47"/>
      <c r="C43" s="47"/>
      <c r="D43" s="53" t="s">
        <v>105</v>
      </c>
      <c r="E43" s="49">
        <v>135980</v>
      </c>
      <c r="F43" s="49">
        <v>111315</v>
      </c>
      <c r="G43" s="49">
        <v>111315</v>
      </c>
      <c r="H43" s="49"/>
      <c r="I43" s="49"/>
      <c r="J43" s="49"/>
      <c r="K43" s="49"/>
      <c r="L43" s="54"/>
      <c r="M43" s="55"/>
      <c r="N43" s="49"/>
      <c r="O43" s="52"/>
    </row>
    <row r="44" spans="1:15" ht="69.75" customHeight="1">
      <c r="A44" s="47" t="s">
        <v>78</v>
      </c>
      <c r="B44" s="47">
        <v>801</v>
      </c>
      <c r="C44" s="47">
        <v>80102</v>
      </c>
      <c r="D44" s="58" t="s">
        <v>118</v>
      </c>
      <c r="E44" s="49">
        <v>383810</v>
      </c>
      <c r="F44" s="49">
        <f>F45</f>
        <v>146487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210" t="s">
        <v>429</v>
      </c>
      <c r="M44" s="211"/>
      <c r="N44" s="49">
        <v>138682</v>
      </c>
      <c r="O44" s="52" t="s">
        <v>64</v>
      </c>
    </row>
    <row r="45" spans="1:15" ht="12.75">
      <c r="A45" s="47"/>
      <c r="B45" s="47"/>
      <c r="C45" s="47"/>
      <c r="D45" s="53" t="s">
        <v>106</v>
      </c>
      <c r="E45" s="49">
        <f>E44</f>
        <v>383810</v>
      </c>
      <c r="F45" s="49">
        <f>G45+J45+L45+N45</f>
        <v>146487</v>
      </c>
      <c r="G45" s="49">
        <f>G44</f>
        <v>0</v>
      </c>
      <c r="H45" s="49">
        <v>0</v>
      </c>
      <c r="I45" s="49">
        <v>0</v>
      </c>
      <c r="J45" s="49">
        <v>0</v>
      </c>
      <c r="K45" s="49">
        <v>0</v>
      </c>
      <c r="L45" s="212">
        <v>7805</v>
      </c>
      <c r="M45" s="213"/>
      <c r="N45" s="49">
        <f>N44</f>
        <v>138682</v>
      </c>
      <c r="O45" s="52"/>
    </row>
    <row r="46" spans="1:15" ht="12.75">
      <c r="A46" s="47"/>
      <c r="B46" s="47"/>
      <c r="C46" s="47"/>
      <c r="D46" s="53" t="s">
        <v>105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212">
        <v>0</v>
      </c>
      <c r="M46" s="213"/>
      <c r="N46" s="49">
        <v>0</v>
      </c>
      <c r="O46" s="52"/>
    </row>
    <row r="47" spans="1:15" ht="56.25">
      <c r="A47" s="47" t="s">
        <v>77</v>
      </c>
      <c r="B47" s="47">
        <v>851</v>
      </c>
      <c r="C47" s="47">
        <v>85195</v>
      </c>
      <c r="D47" s="48" t="s">
        <v>117</v>
      </c>
      <c r="E47" s="49">
        <v>3101491</v>
      </c>
      <c r="F47" s="49">
        <v>2907151</v>
      </c>
      <c r="G47" s="49">
        <v>1977415</v>
      </c>
      <c r="H47" s="49">
        <v>929736</v>
      </c>
      <c r="I47" s="49">
        <v>0</v>
      </c>
      <c r="J47" s="49">
        <v>0</v>
      </c>
      <c r="K47" s="49">
        <v>0</v>
      </c>
      <c r="L47" s="210" t="s">
        <v>116</v>
      </c>
      <c r="M47" s="211"/>
      <c r="N47" s="49">
        <v>0</v>
      </c>
      <c r="O47" s="52" t="s">
        <v>64</v>
      </c>
    </row>
    <row r="48" spans="1:15" ht="12.75">
      <c r="A48" s="47"/>
      <c r="B48" s="47"/>
      <c r="C48" s="47"/>
      <c r="D48" s="53" t="s">
        <v>106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212">
        <v>0</v>
      </c>
      <c r="M48" s="213"/>
      <c r="N48" s="49">
        <v>0</v>
      </c>
      <c r="O48" s="52"/>
    </row>
    <row r="49" spans="1:15" ht="12.75">
      <c r="A49" s="47"/>
      <c r="B49" s="47"/>
      <c r="C49" s="47"/>
      <c r="D49" s="53" t="s">
        <v>105</v>
      </c>
      <c r="E49" s="49">
        <f>E47</f>
        <v>3101491</v>
      </c>
      <c r="F49" s="49">
        <f>F47</f>
        <v>2907151</v>
      </c>
      <c r="G49" s="49">
        <f>G47</f>
        <v>1977415</v>
      </c>
      <c r="H49" s="49">
        <f>H47</f>
        <v>929736</v>
      </c>
      <c r="I49" s="49">
        <v>0</v>
      </c>
      <c r="J49" s="49">
        <v>0</v>
      </c>
      <c r="K49" s="49">
        <v>0</v>
      </c>
      <c r="L49" s="212">
        <v>0</v>
      </c>
      <c r="M49" s="213"/>
      <c r="N49" s="49">
        <f>N47</f>
        <v>0</v>
      </c>
      <c r="O49" s="52"/>
    </row>
    <row r="50" spans="1:15" ht="90" customHeight="1">
      <c r="A50" s="47" t="s">
        <v>76</v>
      </c>
      <c r="B50" s="56">
        <v>851</v>
      </c>
      <c r="C50" s="56">
        <v>85195</v>
      </c>
      <c r="D50" s="59" t="s">
        <v>208</v>
      </c>
      <c r="E50" s="57">
        <v>135300</v>
      </c>
      <c r="F50" s="57">
        <v>27060</v>
      </c>
      <c r="G50" s="57">
        <v>27060</v>
      </c>
      <c r="H50" s="49">
        <v>0</v>
      </c>
      <c r="I50" s="49">
        <v>0</v>
      </c>
      <c r="J50" s="49">
        <v>0</v>
      </c>
      <c r="K50" s="49">
        <v>0</v>
      </c>
      <c r="L50" s="210" t="s">
        <v>116</v>
      </c>
      <c r="M50" s="211"/>
      <c r="N50" s="49">
        <v>0</v>
      </c>
      <c r="O50" s="52" t="s">
        <v>64</v>
      </c>
    </row>
    <row r="51" spans="1:15" ht="16.5" customHeight="1">
      <c r="A51" s="47"/>
      <c r="B51" s="47"/>
      <c r="C51" s="47"/>
      <c r="D51" s="53" t="s">
        <v>106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60">
        <v>0</v>
      </c>
      <c r="M51" s="61"/>
      <c r="N51" s="62">
        <v>0</v>
      </c>
      <c r="O51" s="63" t="s">
        <v>205</v>
      </c>
    </row>
    <row r="52" spans="1:15" ht="18" customHeight="1">
      <c r="A52" s="47"/>
      <c r="B52" s="47"/>
      <c r="C52" s="47"/>
      <c r="D52" s="53" t="s">
        <v>105</v>
      </c>
      <c r="E52" s="49">
        <v>135300</v>
      </c>
      <c r="F52" s="49">
        <v>27060</v>
      </c>
      <c r="G52" s="49">
        <v>27060</v>
      </c>
      <c r="H52" s="49"/>
      <c r="I52" s="49"/>
      <c r="J52" s="49"/>
      <c r="K52" s="49"/>
      <c r="L52" s="50"/>
      <c r="M52" s="51"/>
      <c r="N52" s="49"/>
      <c r="O52" s="52"/>
    </row>
    <row r="53" spans="1:15" ht="68.25">
      <c r="A53" s="56" t="s">
        <v>75</v>
      </c>
      <c r="B53" s="64">
        <v>852</v>
      </c>
      <c r="C53" s="64">
        <v>85203</v>
      </c>
      <c r="D53" s="59" t="s">
        <v>207</v>
      </c>
      <c r="E53" s="65">
        <v>3644095</v>
      </c>
      <c r="F53" s="66">
        <v>1412879</v>
      </c>
      <c r="G53" s="66">
        <v>1412879</v>
      </c>
      <c r="H53" s="49"/>
      <c r="I53" s="49"/>
      <c r="J53" s="49"/>
      <c r="K53" s="49"/>
      <c r="L53" s="210" t="s">
        <v>206</v>
      </c>
      <c r="M53" s="211"/>
      <c r="N53" s="49"/>
      <c r="O53" s="52" t="s">
        <v>64</v>
      </c>
    </row>
    <row r="54" spans="1:15" ht="14.25" customHeight="1">
      <c r="A54" s="47"/>
      <c r="B54" s="47"/>
      <c r="C54" s="47"/>
      <c r="D54" s="53" t="s">
        <v>106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50">
        <v>0</v>
      </c>
      <c r="M54" s="51"/>
      <c r="N54" s="49">
        <v>0</v>
      </c>
      <c r="O54" s="52" t="s">
        <v>205</v>
      </c>
    </row>
    <row r="55" spans="1:15" ht="14.25" customHeight="1">
      <c r="A55" s="47"/>
      <c r="B55" s="47"/>
      <c r="C55" s="47"/>
      <c r="D55" s="53" t="s">
        <v>105</v>
      </c>
      <c r="E55" s="65">
        <v>3644095</v>
      </c>
      <c r="F55" s="66">
        <v>1412879</v>
      </c>
      <c r="G55" s="66">
        <v>1412879</v>
      </c>
      <c r="H55" s="49">
        <v>0</v>
      </c>
      <c r="I55" s="49">
        <v>0</v>
      </c>
      <c r="J55" s="49">
        <v>0</v>
      </c>
      <c r="K55" s="49">
        <v>0</v>
      </c>
      <c r="L55" s="50">
        <v>0</v>
      </c>
      <c r="M55" s="51"/>
      <c r="N55" s="49">
        <v>0</v>
      </c>
      <c r="O55" s="52" t="s">
        <v>205</v>
      </c>
    </row>
    <row r="56" spans="1:15" ht="48.75">
      <c r="A56" s="47" t="s">
        <v>74</v>
      </c>
      <c r="B56" s="47">
        <v>852</v>
      </c>
      <c r="C56" s="47">
        <v>85295</v>
      </c>
      <c r="D56" s="53" t="s">
        <v>115</v>
      </c>
      <c r="E56" s="49">
        <f>SUM(E57:E58)</f>
        <v>478020</v>
      </c>
      <c r="F56" s="49">
        <f>F57</f>
        <v>181702</v>
      </c>
      <c r="G56" s="49">
        <v>181702</v>
      </c>
      <c r="H56" s="49">
        <v>0</v>
      </c>
      <c r="I56" s="49">
        <v>0</v>
      </c>
      <c r="J56" s="49">
        <v>0</v>
      </c>
      <c r="K56" s="49">
        <v>0</v>
      </c>
      <c r="L56" s="210" t="s">
        <v>114</v>
      </c>
      <c r="M56" s="211"/>
      <c r="N56" s="49">
        <v>0</v>
      </c>
      <c r="O56" s="52" t="s">
        <v>113</v>
      </c>
    </row>
    <row r="57" spans="1:15" ht="12.75">
      <c r="A57" s="47"/>
      <c r="B57" s="47"/>
      <c r="C57" s="47"/>
      <c r="D57" s="53" t="s">
        <v>106</v>
      </c>
      <c r="E57" s="49">
        <v>478020</v>
      </c>
      <c r="F57" s="49">
        <f>G57+J57+L57+N57</f>
        <v>181702</v>
      </c>
      <c r="G57" s="49">
        <f>G56</f>
        <v>181702</v>
      </c>
      <c r="H57" s="49">
        <v>0</v>
      </c>
      <c r="I57" s="49">
        <v>0</v>
      </c>
      <c r="J57" s="49">
        <v>0</v>
      </c>
      <c r="K57" s="49">
        <v>0</v>
      </c>
      <c r="L57" s="212">
        <v>0</v>
      </c>
      <c r="M57" s="213"/>
      <c r="N57" s="49">
        <v>0</v>
      </c>
      <c r="O57" s="52"/>
    </row>
    <row r="58" spans="1:15" ht="12.75" customHeight="1">
      <c r="A58" s="47"/>
      <c r="B58" s="47"/>
      <c r="C58" s="47"/>
      <c r="D58" s="53" t="s">
        <v>105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212">
        <v>0</v>
      </c>
      <c r="M58" s="213"/>
      <c r="N58" s="49">
        <v>0</v>
      </c>
      <c r="O58" s="52"/>
    </row>
    <row r="59" spans="1:15" ht="61.5" customHeight="1">
      <c r="A59" s="47" t="s">
        <v>73</v>
      </c>
      <c r="B59" s="47">
        <v>852</v>
      </c>
      <c r="C59" s="47">
        <v>85295</v>
      </c>
      <c r="D59" s="53" t="s">
        <v>305</v>
      </c>
      <c r="E59" s="49">
        <f>SUM(E60:E61)</f>
        <v>490200</v>
      </c>
      <c r="F59" s="49">
        <f>SUM(F60:F61)</f>
        <v>202200</v>
      </c>
      <c r="G59" s="49">
        <f>SUM(G60:G61)</f>
        <v>202200</v>
      </c>
      <c r="H59" s="49">
        <v>0</v>
      </c>
      <c r="I59" s="49">
        <v>0</v>
      </c>
      <c r="J59" s="49">
        <v>0</v>
      </c>
      <c r="K59" s="49">
        <v>0</v>
      </c>
      <c r="L59" s="210" t="s">
        <v>114</v>
      </c>
      <c r="M59" s="211"/>
      <c r="N59" s="49">
        <v>0</v>
      </c>
      <c r="O59" s="52" t="s">
        <v>112</v>
      </c>
    </row>
    <row r="60" spans="1:15" ht="12.75">
      <c r="A60" s="47"/>
      <c r="B60" s="47"/>
      <c r="C60" s="47"/>
      <c r="D60" s="53" t="s">
        <v>106</v>
      </c>
      <c r="E60" s="49">
        <v>490200</v>
      </c>
      <c r="F60" s="49">
        <f>G60+J60+L60+N60</f>
        <v>202200</v>
      </c>
      <c r="G60" s="49">
        <v>202200</v>
      </c>
      <c r="H60" s="49">
        <v>0</v>
      </c>
      <c r="I60" s="49">
        <v>0</v>
      </c>
      <c r="J60" s="49">
        <v>0</v>
      </c>
      <c r="K60" s="49">
        <v>0</v>
      </c>
      <c r="L60" s="212">
        <v>0</v>
      </c>
      <c r="M60" s="213"/>
      <c r="N60" s="49">
        <f>N59</f>
        <v>0</v>
      </c>
      <c r="O60" s="52"/>
    </row>
    <row r="61" spans="1:15" ht="9.75" customHeight="1">
      <c r="A61" s="47"/>
      <c r="B61" s="47"/>
      <c r="C61" s="47"/>
      <c r="D61" s="53" t="s">
        <v>105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212">
        <v>0</v>
      </c>
      <c r="M61" s="213"/>
      <c r="N61" s="49">
        <v>0</v>
      </c>
      <c r="O61" s="52"/>
    </row>
    <row r="62" spans="1:15" ht="45">
      <c r="A62" s="47" t="s">
        <v>72</v>
      </c>
      <c r="B62" s="47">
        <v>852</v>
      </c>
      <c r="C62" s="47">
        <v>85295</v>
      </c>
      <c r="D62" s="53" t="s">
        <v>204</v>
      </c>
      <c r="E62" s="49">
        <f>SUM(E63:E64)</f>
        <v>1658720.6</v>
      </c>
      <c r="F62" s="49">
        <f>SUM(F63:F64)</f>
        <v>220398</v>
      </c>
      <c r="G62" s="49">
        <f>SUM(G63:G64)</f>
        <v>143598</v>
      </c>
      <c r="H62" s="49">
        <v>0</v>
      </c>
      <c r="I62" s="49">
        <v>0</v>
      </c>
      <c r="J62" s="49">
        <v>0</v>
      </c>
      <c r="K62" s="49">
        <v>0</v>
      </c>
      <c r="L62" s="210" t="s">
        <v>203</v>
      </c>
      <c r="M62" s="211"/>
      <c r="N62" s="49">
        <v>0</v>
      </c>
      <c r="O62" s="52" t="s">
        <v>111</v>
      </c>
    </row>
    <row r="63" spans="1:15" ht="12.75">
      <c r="A63" s="47"/>
      <c r="B63" s="47"/>
      <c r="C63" s="47"/>
      <c r="D63" s="53" t="s">
        <v>106</v>
      </c>
      <c r="E63" s="49">
        <v>1499468</v>
      </c>
      <c r="F63" s="49">
        <f>G63+J63+L63+N63</f>
        <v>220398</v>
      </c>
      <c r="G63" s="49">
        <v>143598</v>
      </c>
      <c r="H63" s="49">
        <v>0</v>
      </c>
      <c r="I63" s="49">
        <v>0</v>
      </c>
      <c r="J63" s="49">
        <v>0</v>
      </c>
      <c r="K63" s="49">
        <v>0</v>
      </c>
      <c r="L63" s="212">
        <v>76800</v>
      </c>
      <c r="M63" s="213"/>
      <c r="N63" s="49">
        <f>N62</f>
        <v>0</v>
      </c>
      <c r="O63" s="52"/>
    </row>
    <row r="64" spans="1:15" ht="12.75">
      <c r="A64" s="47"/>
      <c r="B64" s="47"/>
      <c r="C64" s="47"/>
      <c r="D64" s="53" t="s">
        <v>105</v>
      </c>
      <c r="E64" s="49">
        <v>159252.6</v>
      </c>
      <c r="F64" s="49">
        <f>G64+J64+L64+N64</f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212">
        <v>0</v>
      </c>
      <c r="M64" s="213"/>
      <c r="N64" s="49">
        <v>0</v>
      </c>
      <c r="O64" s="52"/>
    </row>
    <row r="65" spans="1:15" ht="70.5" customHeight="1">
      <c r="A65" s="47" t="s">
        <v>71</v>
      </c>
      <c r="B65" s="47">
        <v>854</v>
      </c>
      <c r="C65" s="47">
        <v>85406</v>
      </c>
      <c r="D65" s="53" t="s">
        <v>175</v>
      </c>
      <c r="E65" s="49">
        <v>411602</v>
      </c>
      <c r="F65" s="49">
        <f>G65</f>
        <v>349419</v>
      </c>
      <c r="G65" s="49">
        <v>349419</v>
      </c>
      <c r="H65" s="49">
        <v>0</v>
      </c>
      <c r="I65" s="49">
        <v>0</v>
      </c>
      <c r="J65" s="49">
        <v>0</v>
      </c>
      <c r="K65" s="49">
        <v>0</v>
      </c>
      <c r="L65" s="210" t="s">
        <v>65</v>
      </c>
      <c r="M65" s="211"/>
      <c r="N65" s="49">
        <v>0</v>
      </c>
      <c r="O65" s="52" t="s">
        <v>64</v>
      </c>
    </row>
    <row r="66" spans="1:15" ht="12.75">
      <c r="A66" s="47"/>
      <c r="B66" s="47"/>
      <c r="C66" s="47"/>
      <c r="D66" s="53" t="s">
        <v>106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212">
        <v>0</v>
      </c>
      <c r="M66" s="213"/>
      <c r="N66" s="49">
        <v>0</v>
      </c>
      <c r="O66" s="52"/>
    </row>
    <row r="67" spans="1:15" ht="12.75">
      <c r="A67" s="47"/>
      <c r="B67" s="47"/>
      <c r="C67" s="47"/>
      <c r="D67" s="53" t="s">
        <v>105</v>
      </c>
      <c r="E67" s="49">
        <f>E65</f>
        <v>411602</v>
      </c>
      <c r="F67" s="49">
        <f>G67</f>
        <v>349419</v>
      </c>
      <c r="G67" s="49">
        <v>349419</v>
      </c>
      <c r="H67" s="49">
        <v>0</v>
      </c>
      <c r="I67" s="49">
        <v>0</v>
      </c>
      <c r="J67" s="49">
        <v>0</v>
      </c>
      <c r="K67" s="49">
        <v>0</v>
      </c>
      <c r="L67" s="212">
        <v>0</v>
      </c>
      <c r="M67" s="213"/>
      <c r="N67" s="49">
        <f>N65</f>
        <v>0</v>
      </c>
      <c r="O67" s="52"/>
    </row>
    <row r="68" spans="1:15" ht="126.75">
      <c r="A68" s="47" t="s">
        <v>70</v>
      </c>
      <c r="B68" s="47">
        <v>855</v>
      </c>
      <c r="C68" s="47">
        <v>85510</v>
      </c>
      <c r="D68" s="58" t="s">
        <v>202</v>
      </c>
      <c r="E68" s="49">
        <v>130000</v>
      </c>
      <c r="F68" s="49">
        <f>G68</f>
        <v>30418</v>
      </c>
      <c r="G68" s="49">
        <v>30418</v>
      </c>
      <c r="H68" s="49">
        <v>0</v>
      </c>
      <c r="I68" s="49">
        <v>0</v>
      </c>
      <c r="J68" s="49">
        <v>0</v>
      </c>
      <c r="K68" s="49">
        <v>0</v>
      </c>
      <c r="L68" s="210" t="s">
        <v>65</v>
      </c>
      <c r="M68" s="211"/>
      <c r="N68" s="49">
        <v>0</v>
      </c>
      <c r="O68" s="52" t="s">
        <v>64</v>
      </c>
    </row>
    <row r="69" spans="1:15" ht="12.75">
      <c r="A69" s="47"/>
      <c r="B69" s="47"/>
      <c r="C69" s="47"/>
      <c r="D69" s="53" t="s">
        <v>106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212">
        <v>0</v>
      </c>
      <c r="M69" s="213"/>
      <c r="N69" s="49">
        <v>0</v>
      </c>
      <c r="O69" s="52"/>
    </row>
    <row r="70" spans="1:15" ht="15.75" customHeight="1">
      <c r="A70" s="47"/>
      <c r="B70" s="47"/>
      <c r="C70" s="47"/>
      <c r="D70" s="53" t="s">
        <v>105</v>
      </c>
      <c r="E70" s="49">
        <f>E68</f>
        <v>130000</v>
      </c>
      <c r="F70" s="49">
        <f>G70</f>
        <v>30418</v>
      </c>
      <c r="G70" s="49">
        <v>30418</v>
      </c>
      <c r="H70" s="49">
        <v>0</v>
      </c>
      <c r="I70" s="49">
        <v>0</v>
      </c>
      <c r="J70" s="49">
        <v>0</v>
      </c>
      <c r="K70" s="49">
        <v>0</v>
      </c>
      <c r="L70" s="212">
        <v>0</v>
      </c>
      <c r="M70" s="213"/>
      <c r="N70" s="49">
        <f>N68</f>
        <v>0</v>
      </c>
      <c r="O70" s="52"/>
    </row>
    <row r="71" spans="1:15" ht="68.25">
      <c r="A71" s="47" t="s">
        <v>69</v>
      </c>
      <c r="B71" s="67">
        <v>855</v>
      </c>
      <c r="C71" s="67">
        <v>85510</v>
      </c>
      <c r="D71" s="58" t="s">
        <v>201</v>
      </c>
      <c r="E71" s="49">
        <v>3139567</v>
      </c>
      <c r="F71" s="49">
        <v>3064479</v>
      </c>
      <c r="G71" s="49">
        <v>2107852</v>
      </c>
      <c r="H71" s="49">
        <v>956627</v>
      </c>
      <c r="I71" s="49">
        <v>0</v>
      </c>
      <c r="J71" s="49">
        <v>0</v>
      </c>
      <c r="K71" s="49">
        <v>0</v>
      </c>
      <c r="L71" s="210" t="s">
        <v>65</v>
      </c>
      <c r="M71" s="211"/>
      <c r="N71" s="49">
        <v>0</v>
      </c>
      <c r="O71" s="52" t="s">
        <v>64</v>
      </c>
    </row>
    <row r="72" spans="1:15" ht="12.75">
      <c r="A72" s="47"/>
      <c r="B72" s="47"/>
      <c r="C72" s="47"/>
      <c r="D72" s="53" t="s">
        <v>106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212">
        <v>0</v>
      </c>
      <c r="M72" s="213"/>
      <c r="N72" s="49">
        <v>0</v>
      </c>
      <c r="O72" s="52"/>
    </row>
    <row r="73" spans="1:15" ht="12.75">
      <c r="A73" s="47"/>
      <c r="B73" s="47"/>
      <c r="C73" s="47"/>
      <c r="D73" s="53" t="s">
        <v>105</v>
      </c>
      <c r="E73" s="49">
        <f>E71</f>
        <v>3139567</v>
      </c>
      <c r="F73" s="49">
        <v>3064479</v>
      </c>
      <c r="G73" s="49">
        <v>2107852</v>
      </c>
      <c r="H73" s="49">
        <v>956627</v>
      </c>
      <c r="I73" s="49">
        <v>0</v>
      </c>
      <c r="J73" s="49">
        <v>0</v>
      </c>
      <c r="K73" s="49">
        <v>0</v>
      </c>
      <c r="L73" s="212">
        <v>0</v>
      </c>
      <c r="M73" s="213"/>
      <c r="N73" s="49">
        <f>N71</f>
        <v>0</v>
      </c>
      <c r="O73" s="52"/>
    </row>
    <row r="74" spans="1:15" ht="53.25" customHeight="1">
      <c r="A74" s="47" t="s">
        <v>68</v>
      </c>
      <c r="B74" s="47">
        <v>921</v>
      </c>
      <c r="C74" s="47">
        <v>92195</v>
      </c>
      <c r="D74" s="53" t="s">
        <v>279</v>
      </c>
      <c r="E74" s="49">
        <v>379761</v>
      </c>
      <c r="F74" s="49">
        <f>G74</f>
        <v>132006</v>
      </c>
      <c r="G74" s="49">
        <v>132006</v>
      </c>
      <c r="H74" s="49">
        <v>0</v>
      </c>
      <c r="I74" s="49">
        <v>0</v>
      </c>
      <c r="J74" s="49">
        <v>0</v>
      </c>
      <c r="K74" s="49">
        <v>0</v>
      </c>
      <c r="L74" s="210" t="s">
        <v>65</v>
      </c>
      <c r="M74" s="211"/>
      <c r="N74" s="49">
        <v>0</v>
      </c>
      <c r="O74" s="52" t="s">
        <v>64</v>
      </c>
    </row>
    <row r="75" spans="1:15" ht="12.75">
      <c r="A75" s="47"/>
      <c r="B75" s="47"/>
      <c r="C75" s="47"/>
      <c r="D75" s="53" t="s">
        <v>106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212">
        <v>0</v>
      </c>
      <c r="M75" s="213"/>
      <c r="N75" s="49">
        <v>0</v>
      </c>
      <c r="O75" s="52"/>
    </row>
    <row r="76" spans="1:15" ht="12.75">
      <c r="A76" s="47"/>
      <c r="B76" s="47"/>
      <c r="C76" s="47"/>
      <c r="D76" s="53" t="s">
        <v>105</v>
      </c>
      <c r="E76" s="49">
        <f>E74</f>
        <v>379761</v>
      </c>
      <c r="F76" s="49">
        <f>G76</f>
        <v>132006</v>
      </c>
      <c r="G76" s="49">
        <v>132006</v>
      </c>
      <c r="H76" s="49">
        <v>0</v>
      </c>
      <c r="I76" s="49">
        <v>0</v>
      </c>
      <c r="J76" s="49">
        <v>0</v>
      </c>
      <c r="K76" s="49">
        <v>0</v>
      </c>
      <c r="L76" s="212">
        <v>0</v>
      </c>
      <c r="M76" s="213"/>
      <c r="N76" s="49">
        <f>N74</f>
        <v>0</v>
      </c>
      <c r="O76" s="52"/>
    </row>
    <row r="77" spans="1:15" ht="56.25">
      <c r="A77" s="47" t="s">
        <v>67</v>
      </c>
      <c r="B77" s="67">
        <v>926</v>
      </c>
      <c r="C77" s="67">
        <v>92695</v>
      </c>
      <c r="D77" s="68" t="s">
        <v>110</v>
      </c>
      <c r="E77" s="49">
        <f>(E78+E79)</f>
        <v>7000</v>
      </c>
      <c r="F77" s="49">
        <f>(F78+F79)</f>
        <v>1000</v>
      </c>
      <c r="G77" s="49">
        <v>1000</v>
      </c>
      <c r="H77" s="49">
        <v>0</v>
      </c>
      <c r="I77" s="49">
        <v>0</v>
      </c>
      <c r="J77" s="49">
        <v>0</v>
      </c>
      <c r="K77" s="49">
        <v>0</v>
      </c>
      <c r="L77" s="210" t="s">
        <v>107</v>
      </c>
      <c r="M77" s="211"/>
      <c r="N77" s="49">
        <f>(N78+N79)</f>
        <v>0</v>
      </c>
      <c r="O77" s="52" t="s">
        <v>64</v>
      </c>
    </row>
    <row r="78" spans="1:15" ht="12.75">
      <c r="A78" s="47"/>
      <c r="B78" s="47"/>
      <c r="C78" s="47"/>
      <c r="D78" s="53" t="s">
        <v>106</v>
      </c>
      <c r="E78" s="49">
        <v>7000</v>
      </c>
      <c r="F78" s="49">
        <f>G78+J78++L78+N78</f>
        <v>1000</v>
      </c>
      <c r="G78" s="49">
        <f>G77</f>
        <v>1000</v>
      </c>
      <c r="H78" s="49">
        <v>0</v>
      </c>
      <c r="I78" s="49">
        <v>0</v>
      </c>
      <c r="J78" s="49">
        <v>0</v>
      </c>
      <c r="K78" s="49">
        <v>0</v>
      </c>
      <c r="L78" s="212">
        <v>0</v>
      </c>
      <c r="M78" s="213"/>
      <c r="N78" s="49">
        <v>0</v>
      </c>
      <c r="O78" s="52"/>
    </row>
    <row r="79" spans="1:15" ht="13.5" customHeight="1">
      <c r="A79" s="47"/>
      <c r="B79" s="47"/>
      <c r="C79" s="47"/>
      <c r="D79" s="53" t="s">
        <v>105</v>
      </c>
      <c r="E79" s="49">
        <v>0</v>
      </c>
      <c r="F79" s="49">
        <f>G79+J79+L79+N79</f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212">
        <v>0</v>
      </c>
      <c r="M79" s="213"/>
      <c r="N79" s="49">
        <v>0</v>
      </c>
      <c r="O79" s="52"/>
    </row>
    <row r="80" spans="1:15" ht="56.25">
      <c r="A80" s="47" t="s">
        <v>66</v>
      </c>
      <c r="B80" s="67">
        <v>926</v>
      </c>
      <c r="C80" s="67">
        <v>92695</v>
      </c>
      <c r="D80" s="68" t="s">
        <v>109</v>
      </c>
      <c r="E80" s="49">
        <f>(E81+E82)</f>
        <v>7000</v>
      </c>
      <c r="F80" s="49">
        <f>(F81+F82)</f>
        <v>1000</v>
      </c>
      <c r="G80" s="49">
        <v>1000</v>
      </c>
      <c r="H80" s="49">
        <v>0</v>
      </c>
      <c r="I80" s="49">
        <v>0</v>
      </c>
      <c r="J80" s="49">
        <v>0</v>
      </c>
      <c r="K80" s="49">
        <v>0</v>
      </c>
      <c r="L80" s="210" t="s">
        <v>107</v>
      </c>
      <c r="M80" s="211"/>
      <c r="N80" s="49">
        <f>(N81+N82)</f>
        <v>0</v>
      </c>
      <c r="O80" s="52" t="s">
        <v>64</v>
      </c>
    </row>
    <row r="81" spans="1:15" ht="12.75">
      <c r="A81" s="47"/>
      <c r="B81" s="47"/>
      <c r="C81" s="47"/>
      <c r="D81" s="53" t="s">
        <v>106</v>
      </c>
      <c r="E81" s="49">
        <v>7000</v>
      </c>
      <c r="F81" s="49">
        <f>G81+J81++L81+N81</f>
        <v>1000</v>
      </c>
      <c r="G81" s="49">
        <f>G80</f>
        <v>1000</v>
      </c>
      <c r="H81" s="49">
        <v>0</v>
      </c>
      <c r="I81" s="49">
        <v>0</v>
      </c>
      <c r="J81" s="49">
        <v>0</v>
      </c>
      <c r="K81" s="49">
        <v>0</v>
      </c>
      <c r="L81" s="212">
        <v>0</v>
      </c>
      <c r="M81" s="213"/>
      <c r="N81" s="49">
        <v>0</v>
      </c>
      <c r="O81" s="52"/>
    </row>
    <row r="82" spans="1:15" ht="12.75">
      <c r="A82" s="47"/>
      <c r="B82" s="47"/>
      <c r="C82" s="47"/>
      <c r="D82" s="53" t="s">
        <v>105</v>
      </c>
      <c r="E82" s="49">
        <v>0</v>
      </c>
      <c r="F82" s="49">
        <f>G82+J82+L82+N82</f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212">
        <v>0</v>
      </c>
      <c r="M82" s="213"/>
      <c r="N82" s="49">
        <v>0</v>
      </c>
      <c r="O82" s="52"/>
    </row>
    <row r="83" spans="1:15" ht="56.25">
      <c r="A83" s="47" t="s">
        <v>99</v>
      </c>
      <c r="B83" s="67">
        <v>926</v>
      </c>
      <c r="C83" s="67">
        <v>92695</v>
      </c>
      <c r="D83" s="68" t="s">
        <v>108</v>
      </c>
      <c r="E83" s="49">
        <f>(E84+E85)</f>
        <v>7000</v>
      </c>
      <c r="F83" s="49">
        <f>(F84+F85)</f>
        <v>1000</v>
      </c>
      <c r="G83" s="49">
        <v>1000</v>
      </c>
      <c r="H83" s="49">
        <v>0</v>
      </c>
      <c r="I83" s="49">
        <v>0</v>
      </c>
      <c r="J83" s="49">
        <v>0</v>
      </c>
      <c r="K83" s="49">
        <v>0</v>
      </c>
      <c r="L83" s="210" t="s">
        <v>107</v>
      </c>
      <c r="M83" s="211"/>
      <c r="N83" s="49">
        <f>(N84+N85)</f>
        <v>0</v>
      </c>
      <c r="O83" s="52" t="s">
        <v>64</v>
      </c>
    </row>
    <row r="84" spans="1:15" ht="12.75">
      <c r="A84" s="47"/>
      <c r="B84" s="47"/>
      <c r="C84" s="47"/>
      <c r="D84" s="53" t="s">
        <v>106</v>
      </c>
      <c r="E84" s="49">
        <v>7000</v>
      </c>
      <c r="F84" s="49">
        <f>G84+J84++L84+N84</f>
        <v>1000</v>
      </c>
      <c r="G84" s="49">
        <f>G83</f>
        <v>1000</v>
      </c>
      <c r="H84" s="49">
        <v>0</v>
      </c>
      <c r="I84" s="49">
        <v>0</v>
      </c>
      <c r="J84" s="49">
        <v>0</v>
      </c>
      <c r="K84" s="49">
        <v>0</v>
      </c>
      <c r="L84" s="212">
        <v>0</v>
      </c>
      <c r="M84" s="213"/>
      <c r="N84" s="49">
        <v>0</v>
      </c>
      <c r="O84" s="52"/>
    </row>
    <row r="85" spans="1:15" ht="15" customHeight="1">
      <c r="A85" s="47"/>
      <c r="B85" s="47"/>
      <c r="C85" s="47"/>
      <c r="D85" s="53" t="s">
        <v>105</v>
      </c>
      <c r="E85" s="49">
        <v>0</v>
      </c>
      <c r="F85" s="49">
        <f>G85+J85+L85+N85</f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212">
        <v>0</v>
      </c>
      <c r="M85" s="213"/>
      <c r="N85" s="49">
        <v>0</v>
      </c>
      <c r="O85" s="52"/>
    </row>
    <row r="86" spans="1:15" ht="12.75" customHeight="1">
      <c r="A86" s="230" t="s">
        <v>101</v>
      </c>
      <c r="B86" s="231"/>
      <c r="C86" s="231"/>
      <c r="D86" s="232"/>
      <c r="E86" s="69">
        <f>SUM(E87:E88)</f>
        <v>36699263.6</v>
      </c>
      <c r="F86" s="69">
        <f>SUM(F87:F88)</f>
        <v>21292810</v>
      </c>
      <c r="G86" s="69">
        <f>SUM(G87:G88)</f>
        <v>9510851</v>
      </c>
      <c r="H86" s="69">
        <f>SUM(H87:H88)</f>
        <v>1886363</v>
      </c>
      <c r="I86" s="69"/>
      <c r="J86" s="69"/>
      <c r="K86" s="69"/>
      <c r="L86" s="215">
        <f>SUM(L87:M88)</f>
        <v>8583105</v>
      </c>
      <c r="M86" s="216"/>
      <c r="N86" s="69">
        <f>SUM(N87:N88)</f>
        <v>1312491</v>
      </c>
      <c r="O86" s="70" t="s">
        <v>63</v>
      </c>
    </row>
    <row r="87" spans="1:15" ht="17.25" customHeight="1">
      <c r="A87" s="227" t="s">
        <v>101</v>
      </c>
      <c r="B87" s="228"/>
      <c r="C87" s="229"/>
      <c r="D87" s="71" t="s">
        <v>106</v>
      </c>
      <c r="E87" s="69">
        <f aca="true" t="shared" si="0" ref="E87:J87">SUM(E12+E15+E18+E21+E24+E27+E30+E33+E36+E39+E45+E48+E51+E54+E57+E60+E63+E66+E69+E72+E75+E78+E81+E84)</f>
        <v>2954538</v>
      </c>
      <c r="F87" s="69">
        <f t="shared" si="0"/>
        <v>835827</v>
      </c>
      <c r="G87" s="69">
        <f t="shared" si="0"/>
        <v>597240</v>
      </c>
      <c r="H87" s="69">
        <f t="shared" si="0"/>
        <v>0</v>
      </c>
      <c r="I87" s="69">
        <f t="shared" si="0"/>
        <v>0</v>
      </c>
      <c r="J87" s="69">
        <f t="shared" si="0"/>
        <v>0</v>
      </c>
      <c r="K87" s="69"/>
      <c r="L87" s="217">
        <v>84605</v>
      </c>
      <c r="M87" s="218"/>
      <c r="N87" s="69">
        <f>SUM(N12+N15+N18+N21+N24+N27+N30+N33+N36+N39+N45+N48+N51+N54+N57+N60+N63+N66+N69+N72+N75+N78+N81+N84)</f>
        <v>153982</v>
      </c>
      <c r="O87" s="72" t="s">
        <v>63</v>
      </c>
    </row>
    <row r="88" spans="1:15" ht="14.25" customHeight="1">
      <c r="A88" s="227" t="s">
        <v>101</v>
      </c>
      <c r="B88" s="228"/>
      <c r="C88" s="229"/>
      <c r="D88" s="71" t="s">
        <v>105</v>
      </c>
      <c r="E88" s="69">
        <f>SUM(E13+E16+E19+E22+E25+E28+E31+E34+E37+E40+E46+E49+E52+E55+E58+E61+E64+E67+E70+E73+E76+E79+E82+E85+E43)</f>
        <v>33744725.6</v>
      </c>
      <c r="F88" s="69">
        <f aca="true" t="shared" si="1" ref="F88:K88">SUM(F13+F16+F19+F22+F25+F28+F31+F34+F37+F40+F46+F49+F52+F55+F58+F61+F64+F67+F70+F73+F76+F79+F82+F85+F43)</f>
        <v>20456983</v>
      </c>
      <c r="G88" s="69">
        <f t="shared" si="1"/>
        <v>8913611</v>
      </c>
      <c r="H88" s="69">
        <f t="shared" si="1"/>
        <v>1886363</v>
      </c>
      <c r="I88" s="69">
        <f t="shared" si="1"/>
        <v>0</v>
      </c>
      <c r="J88" s="69">
        <f t="shared" si="1"/>
        <v>0</v>
      </c>
      <c r="K88" s="69">
        <f t="shared" si="1"/>
        <v>0</v>
      </c>
      <c r="L88" s="217">
        <v>8498500</v>
      </c>
      <c r="M88" s="218"/>
      <c r="N88" s="69">
        <f>SUM(N13+N16+N19+N22+N25+N28+N31+N34+N37+N40+N46+N49+N52+N55+N58+N61+N64+N67+N70+N73+N76+N79+N82+N85+N43)</f>
        <v>1158509</v>
      </c>
      <c r="O88" s="72" t="s">
        <v>63</v>
      </c>
    </row>
    <row r="89" spans="1:15" ht="12.75" customHeight="1">
      <c r="A89" s="22"/>
      <c r="B89" s="22"/>
      <c r="C89" s="22"/>
      <c r="D89" s="22"/>
      <c r="E89" s="20"/>
      <c r="F89" s="22"/>
      <c r="G89" s="19"/>
      <c r="H89" s="19"/>
      <c r="I89" s="19"/>
      <c r="J89" s="22"/>
      <c r="K89" s="22"/>
      <c r="L89" s="219"/>
      <c r="M89" s="219"/>
      <c r="N89" s="22"/>
      <c r="O89" s="22"/>
    </row>
    <row r="90" spans="1:15" ht="12.75" customHeight="1">
      <c r="A90" s="214"/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</row>
    <row r="91" spans="1:15" ht="12.75" customHeight="1">
      <c r="A91" s="220" t="s">
        <v>104</v>
      </c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</row>
    <row r="92" spans="1:15" ht="12.75" customHeight="1">
      <c r="A92" s="214" t="s">
        <v>103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</row>
    <row r="93" spans="1:15" ht="12.75" customHeight="1">
      <c r="A93" s="214" t="s">
        <v>62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</row>
    <row r="94" spans="1:15" ht="7.5" customHeight="1">
      <c r="A94" s="214" t="s">
        <v>61</v>
      </c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</row>
    <row r="95" spans="1:15" ht="21" customHeight="1">
      <c r="A95" s="214" t="s">
        <v>102</v>
      </c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</row>
    <row r="96" spans="1:15" ht="12.75">
      <c r="A96" s="214" t="s">
        <v>60</v>
      </c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</row>
    <row r="97" spans="1:15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</sheetData>
  <sheetProtection/>
  <mergeCells count="99">
    <mergeCell ref="A2:M2"/>
    <mergeCell ref="A4:A9"/>
    <mergeCell ref="D4:D9"/>
    <mergeCell ref="F5:F9"/>
    <mergeCell ref="F4:N4"/>
    <mergeCell ref="H6:H9"/>
    <mergeCell ref="G5:N5"/>
    <mergeCell ref="I6:I9"/>
    <mergeCell ref="J6:J9"/>
    <mergeCell ref="L6:M9"/>
    <mergeCell ref="J1:O1"/>
    <mergeCell ref="M3:O3"/>
    <mergeCell ref="A87:C87"/>
    <mergeCell ref="A88:C88"/>
    <mergeCell ref="A86:D86"/>
    <mergeCell ref="B4:B9"/>
    <mergeCell ref="C4:C9"/>
    <mergeCell ref="G6:G9"/>
    <mergeCell ref="E4:E9"/>
    <mergeCell ref="O4:O9"/>
    <mergeCell ref="L28:M28"/>
    <mergeCell ref="L23:M23"/>
    <mergeCell ref="L24:M24"/>
    <mergeCell ref="L25:M25"/>
    <mergeCell ref="N6:N9"/>
    <mergeCell ref="K7:K9"/>
    <mergeCell ref="L10:M10"/>
    <mergeCell ref="L11:M11"/>
    <mergeCell ref="L12:M12"/>
    <mergeCell ref="L13:M13"/>
    <mergeCell ref="L44:M44"/>
    <mergeCell ref="L45:M45"/>
    <mergeCell ref="L37:M37"/>
    <mergeCell ref="L32:M32"/>
    <mergeCell ref="L33:M33"/>
    <mergeCell ref="L34:M34"/>
    <mergeCell ref="L35:M35"/>
    <mergeCell ref="L36:M36"/>
    <mergeCell ref="L61:M61"/>
    <mergeCell ref="L62:M62"/>
    <mergeCell ref="L63:M63"/>
    <mergeCell ref="L64:M64"/>
    <mergeCell ref="L56:M56"/>
    <mergeCell ref="L57:M57"/>
    <mergeCell ref="L58:M58"/>
    <mergeCell ref="L59:M59"/>
    <mergeCell ref="L60:M60"/>
    <mergeCell ref="L84:M84"/>
    <mergeCell ref="L71:M71"/>
    <mergeCell ref="L72:M72"/>
    <mergeCell ref="L73:M73"/>
    <mergeCell ref="L77:M77"/>
    <mergeCell ref="L78:M78"/>
    <mergeCell ref="L74:M74"/>
    <mergeCell ref="L75:M75"/>
    <mergeCell ref="L76:M76"/>
    <mergeCell ref="A96:O96"/>
    <mergeCell ref="A90:O90"/>
    <mergeCell ref="A91:O91"/>
    <mergeCell ref="A92:O92"/>
    <mergeCell ref="A93:O93"/>
    <mergeCell ref="L79:M79"/>
    <mergeCell ref="L80:M80"/>
    <mergeCell ref="L81:M81"/>
    <mergeCell ref="L82:M82"/>
    <mergeCell ref="L83:M83"/>
    <mergeCell ref="A94:O94"/>
    <mergeCell ref="A95:O95"/>
    <mergeCell ref="L85:M85"/>
    <mergeCell ref="L86:M86"/>
    <mergeCell ref="L87:M87"/>
    <mergeCell ref="L88:M88"/>
    <mergeCell ref="L89:M89"/>
    <mergeCell ref="L17:M17"/>
    <mergeCell ref="L18:M18"/>
    <mergeCell ref="L19:M19"/>
    <mergeCell ref="L14:M14"/>
    <mergeCell ref="L15:M15"/>
    <mergeCell ref="L16:M16"/>
    <mergeCell ref="L20:M20"/>
    <mergeCell ref="L21:M21"/>
    <mergeCell ref="L22:M22"/>
    <mergeCell ref="L53:M53"/>
    <mergeCell ref="L38:M38"/>
    <mergeCell ref="L41:M41"/>
    <mergeCell ref="L49:M49"/>
    <mergeCell ref="L47:M47"/>
    <mergeCell ref="L48:M48"/>
    <mergeCell ref="L46:M46"/>
    <mergeCell ref="L68:M68"/>
    <mergeCell ref="L69:M69"/>
    <mergeCell ref="L70:M70"/>
    <mergeCell ref="L27:M27"/>
    <mergeCell ref="L26:M26"/>
    <mergeCell ref="L65:M65"/>
    <mergeCell ref="L66:M66"/>
    <mergeCell ref="L67:M67"/>
    <mergeCell ref="L29:M29"/>
    <mergeCell ref="L50:M50"/>
  </mergeCells>
  <printOptions/>
  <pageMargins left="0.7086614173228347" right="0.7086614173228347" top="0.7480314960629921" bottom="0.7480314960629921" header="0.31496062992125984" footer="0.31496062992125984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44"/>
  <sheetViews>
    <sheetView view="pageLayout" workbookViewId="0" topLeftCell="A1">
      <selection activeCell="Q12" sqref="Q12"/>
    </sheetView>
  </sheetViews>
  <sheetFormatPr defaultColWidth="9.33203125" defaultRowHeight="12.75"/>
  <cols>
    <col min="1" max="1" width="4.83203125" style="8" customWidth="1"/>
    <col min="2" max="2" width="6.5" style="8" customWidth="1"/>
    <col min="3" max="3" width="7.5" style="8" customWidth="1"/>
    <col min="4" max="4" width="20.83203125" style="8" customWidth="1"/>
    <col min="5" max="5" width="12" style="8" customWidth="1"/>
    <col min="6" max="6" width="11.16015625" style="8" customWidth="1"/>
    <col min="7" max="7" width="12.33203125" style="8" customWidth="1"/>
    <col min="8" max="8" width="8.83203125" style="8" customWidth="1"/>
    <col min="9" max="9" width="7" style="8" customWidth="1"/>
    <col min="10" max="10" width="11.5" style="8" customWidth="1"/>
    <col min="11" max="11" width="9.66015625" style="8" customWidth="1"/>
    <col min="12" max="12" width="9.83203125" style="8" customWidth="1"/>
    <col min="13" max="16384" width="9.33203125" style="8" customWidth="1"/>
  </cols>
  <sheetData>
    <row r="1" spans="1:12" ht="18">
      <c r="A1" s="242" t="s">
        <v>253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74"/>
    </row>
    <row r="2" spans="1:12" ht="18">
      <c r="A2" s="73"/>
      <c r="B2" s="73"/>
      <c r="C2" s="73"/>
      <c r="D2" s="73"/>
      <c r="E2" s="73"/>
      <c r="F2" s="73"/>
      <c r="G2" s="73"/>
      <c r="H2" s="73"/>
      <c r="I2" s="73"/>
      <c r="J2" s="73"/>
      <c r="K2" s="243" t="s">
        <v>0</v>
      </c>
      <c r="L2" s="243"/>
    </row>
    <row r="3" spans="1:12" ht="10.5" customHeight="1">
      <c r="A3" s="240" t="s">
        <v>98</v>
      </c>
      <c r="B3" s="240" t="s">
        <v>1</v>
      </c>
      <c r="C3" s="240" t="s">
        <v>97</v>
      </c>
      <c r="D3" s="241" t="s">
        <v>188</v>
      </c>
      <c r="E3" s="241" t="s">
        <v>96</v>
      </c>
      <c r="F3" s="241"/>
      <c r="G3" s="241"/>
      <c r="H3" s="241"/>
      <c r="I3" s="241"/>
      <c r="J3" s="241"/>
      <c r="K3" s="241"/>
      <c r="L3" s="241" t="s">
        <v>95</v>
      </c>
    </row>
    <row r="4" spans="1:12" s="13" customFormat="1" ht="19.5" customHeight="1">
      <c r="A4" s="240"/>
      <c r="B4" s="240"/>
      <c r="C4" s="240"/>
      <c r="D4" s="241"/>
      <c r="E4" s="241" t="s">
        <v>252</v>
      </c>
      <c r="F4" s="241" t="s">
        <v>94</v>
      </c>
      <c r="G4" s="241"/>
      <c r="H4" s="241"/>
      <c r="I4" s="241"/>
      <c r="J4" s="241"/>
      <c r="K4" s="241"/>
      <c r="L4" s="241"/>
    </row>
    <row r="5" spans="1:12" s="13" customFormat="1" ht="19.5" customHeight="1">
      <c r="A5" s="240"/>
      <c r="B5" s="240"/>
      <c r="C5" s="240"/>
      <c r="D5" s="241"/>
      <c r="E5" s="241"/>
      <c r="F5" s="247" t="s">
        <v>93</v>
      </c>
      <c r="G5" s="234" t="s">
        <v>187</v>
      </c>
      <c r="H5" s="250" t="s">
        <v>92</v>
      </c>
      <c r="I5" s="45" t="s">
        <v>23</v>
      </c>
      <c r="J5" s="247" t="s">
        <v>186</v>
      </c>
      <c r="K5" s="250" t="s">
        <v>91</v>
      </c>
      <c r="L5" s="241"/>
    </row>
    <row r="6" spans="1:12" s="13" customFormat="1" ht="19.5" customHeight="1">
      <c r="A6" s="240"/>
      <c r="B6" s="240"/>
      <c r="C6" s="240"/>
      <c r="D6" s="241"/>
      <c r="E6" s="241"/>
      <c r="F6" s="248"/>
      <c r="G6" s="235"/>
      <c r="H6" s="248"/>
      <c r="I6" s="251" t="s">
        <v>90</v>
      </c>
      <c r="J6" s="248"/>
      <c r="K6" s="248"/>
      <c r="L6" s="241"/>
    </row>
    <row r="7" spans="1:12" s="13" customFormat="1" ht="29.25" customHeight="1">
      <c r="A7" s="240"/>
      <c r="B7" s="240"/>
      <c r="C7" s="240"/>
      <c r="D7" s="241"/>
      <c r="E7" s="241"/>
      <c r="F7" s="248"/>
      <c r="G7" s="235"/>
      <c r="H7" s="248"/>
      <c r="I7" s="251"/>
      <c r="J7" s="248"/>
      <c r="K7" s="248"/>
      <c r="L7" s="241"/>
    </row>
    <row r="8" spans="1:12" s="13" customFormat="1" ht="29.25" customHeight="1">
      <c r="A8" s="240"/>
      <c r="B8" s="240"/>
      <c r="C8" s="240"/>
      <c r="D8" s="241"/>
      <c r="E8" s="241"/>
      <c r="F8" s="249"/>
      <c r="G8" s="236"/>
      <c r="H8" s="249"/>
      <c r="I8" s="251"/>
      <c r="J8" s="249"/>
      <c r="K8" s="249"/>
      <c r="L8" s="241"/>
    </row>
    <row r="9" spans="1:12" s="13" customFormat="1" ht="15.75" customHeight="1">
      <c r="A9" s="75">
        <v>1</v>
      </c>
      <c r="B9" s="75">
        <v>2</v>
      </c>
      <c r="C9" s="7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  <c r="L9" s="75">
        <v>12</v>
      </c>
    </row>
    <row r="10" spans="1:12" ht="57" customHeight="1">
      <c r="A10" s="67" t="s">
        <v>89</v>
      </c>
      <c r="B10" s="67">
        <v>600</v>
      </c>
      <c r="C10" s="67">
        <v>60014</v>
      </c>
      <c r="D10" s="76" t="s">
        <v>251</v>
      </c>
      <c r="E10" s="77">
        <v>100000</v>
      </c>
      <c r="F10" s="77">
        <v>100000</v>
      </c>
      <c r="G10" s="77">
        <v>0</v>
      </c>
      <c r="H10" s="77">
        <v>0</v>
      </c>
      <c r="I10" s="77">
        <v>0</v>
      </c>
      <c r="J10" s="76" t="s">
        <v>181</v>
      </c>
      <c r="K10" s="78">
        <v>0</v>
      </c>
      <c r="L10" s="79" t="s">
        <v>185</v>
      </c>
    </row>
    <row r="11" spans="1:12" ht="57" customHeight="1">
      <c r="A11" s="67" t="s">
        <v>88</v>
      </c>
      <c r="B11" s="67">
        <v>600</v>
      </c>
      <c r="C11" s="67">
        <v>60014</v>
      </c>
      <c r="D11" s="76" t="s">
        <v>250</v>
      </c>
      <c r="E11" s="77">
        <v>250000</v>
      </c>
      <c r="F11" s="77">
        <v>250000</v>
      </c>
      <c r="G11" s="77">
        <v>0</v>
      </c>
      <c r="H11" s="77">
        <v>0</v>
      </c>
      <c r="I11" s="77">
        <v>0</v>
      </c>
      <c r="J11" s="76" t="s">
        <v>181</v>
      </c>
      <c r="K11" s="78">
        <v>0</v>
      </c>
      <c r="L11" s="79" t="s">
        <v>185</v>
      </c>
    </row>
    <row r="12" spans="1:12" ht="80.25" customHeight="1">
      <c r="A12" s="67" t="s">
        <v>87</v>
      </c>
      <c r="B12" s="67">
        <v>600</v>
      </c>
      <c r="C12" s="67">
        <v>60014</v>
      </c>
      <c r="D12" s="80" t="s">
        <v>249</v>
      </c>
      <c r="E12" s="77">
        <v>416848</v>
      </c>
      <c r="F12" s="77">
        <v>159540</v>
      </c>
      <c r="G12" s="77">
        <v>257308</v>
      </c>
      <c r="H12" s="77">
        <v>0</v>
      </c>
      <c r="I12" s="77">
        <v>0</v>
      </c>
      <c r="J12" s="76" t="s">
        <v>233</v>
      </c>
      <c r="K12" s="78">
        <v>0</v>
      </c>
      <c r="L12" s="79" t="s">
        <v>185</v>
      </c>
    </row>
    <row r="13" spans="1:12" ht="105" customHeight="1">
      <c r="A13" s="67" t="s">
        <v>86</v>
      </c>
      <c r="B13" s="67">
        <v>600</v>
      </c>
      <c r="C13" s="67">
        <v>60014</v>
      </c>
      <c r="D13" s="80" t="s">
        <v>248</v>
      </c>
      <c r="E13" s="77">
        <v>287825</v>
      </c>
      <c r="F13" s="77">
        <v>0</v>
      </c>
      <c r="G13" s="77">
        <v>287825</v>
      </c>
      <c r="H13" s="77">
        <v>0</v>
      </c>
      <c r="I13" s="77">
        <v>0</v>
      </c>
      <c r="J13" s="76" t="s">
        <v>233</v>
      </c>
      <c r="K13" s="78">
        <v>0</v>
      </c>
      <c r="L13" s="79" t="s">
        <v>185</v>
      </c>
    </row>
    <row r="14" spans="1:12" ht="92.25" customHeight="1">
      <c r="A14" s="67" t="s">
        <v>85</v>
      </c>
      <c r="B14" s="67">
        <v>600</v>
      </c>
      <c r="C14" s="67">
        <v>60014</v>
      </c>
      <c r="D14" s="76" t="s">
        <v>247</v>
      </c>
      <c r="E14" s="77">
        <v>549793</v>
      </c>
      <c r="F14" s="77">
        <v>549793</v>
      </c>
      <c r="G14" s="77">
        <v>0</v>
      </c>
      <c r="H14" s="77">
        <v>0</v>
      </c>
      <c r="I14" s="77">
        <v>0</v>
      </c>
      <c r="J14" s="76" t="s">
        <v>233</v>
      </c>
      <c r="K14" s="78">
        <v>0</v>
      </c>
      <c r="L14" s="79" t="s">
        <v>185</v>
      </c>
    </row>
    <row r="15" spans="1:12" ht="96" customHeight="1">
      <c r="A15" s="67" t="s">
        <v>84</v>
      </c>
      <c r="B15" s="67">
        <v>600</v>
      </c>
      <c r="C15" s="67">
        <v>60014</v>
      </c>
      <c r="D15" s="76" t="s">
        <v>246</v>
      </c>
      <c r="E15" s="77">
        <v>234907</v>
      </c>
      <c r="F15" s="77">
        <v>234907</v>
      </c>
      <c r="G15" s="77">
        <v>0</v>
      </c>
      <c r="H15" s="77">
        <v>0</v>
      </c>
      <c r="I15" s="77">
        <v>0</v>
      </c>
      <c r="J15" s="76" t="s">
        <v>181</v>
      </c>
      <c r="K15" s="78">
        <v>0</v>
      </c>
      <c r="L15" s="79" t="s">
        <v>185</v>
      </c>
    </row>
    <row r="16" spans="1:12" ht="101.25" customHeight="1">
      <c r="A16" s="67" t="s">
        <v>83</v>
      </c>
      <c r="B16" s="67">
        <v>600</v>
      </c>
      <c r="C16" s="67">
        <v>60014</v>
      </c>
      <c r="D16" s="76" t="s">
        <v>245</v>
      </c>
      <c r="E16" s="77">
        <v>53384</v>
      </c>
      <c r="F16" s="77">
        <v>53384</v>
      </c>
      <c r="G16" s="77">
        <v>0</v>
      </c>
      <c r="H16" s="77">
        <v>0</v>
      </c>
      <c r="I16" s="77">
        <v>0</v>
      </c>
      <c r="J16" s="76" t="s">
        <v>181</v>
      </c>
      <c r="K16" s="78">
        <v>0</v>
      </c>
      <c r="L16" s="79" t="s">
        <v>185</v>
      </c>
    </row>
    <row r="17" spans="1:12" ht="63" customHeight="1">
      <c r="A17" s="67" t="s">
        <v>82</v>
      </c>
      <c r="B17" s="67">
        <v>600</v>
      </c>
      <c r="C17" s="67">
        <v>60014</v>
      </c>
      <c r="D17" s="76" t="s">
        <v>345</v>
      </c>
      <c r="E17" s="77">
        <v>70000</v>
      </c>
      <c r="F17" s="77">
        <v>70000</v>
      </c>
      <c r="G17" s="77">
        <v>0</v>
      </c>
      <c r="H17" s="77">
        <v>0</v>
      </c>
      <c r="I17" s="77">
        <v>0</v>
      </c>
      <c r="J17" s="76" t="s">
        <v>181</v>
      </c>
      <c r="K17" s="78">
        <v>0</v>
      </c>
      <c r="L17" s="79" t="s">
        <v>185</v>
      </c>
    </row>
    <row r="18" spans="1:12" ht="60" customHeight="1">
      <c r="A18" s="67" t="s">
        <v>81</v>
      </c>
      <c r="B18" s="67">
        <v>710</v>
      </c>
      <c r="C18" s="67">
        <v>71012</v>
      </c>
      <c r="D18" s="76" t="s">
        <v>244</v>
      </c>
      <c r="E18" s="77">
        <v>50000</v>
      </c>
      <c r="F18" s="77">
        <v>50000</v>
      </c>
      <c r="G18" s="77">
        <v>0</v>
      </c>
      <c r="H18" s="77">
        <v>0</v>
      </c>
      <c r="I18" s="77">
        <v>0</v>
      </c>
      <c r="J18" s="76" t="s">
        <v>65</v>
      </c>
      <c r="K18" s="78">
        <v>0</v>
      </c>
      <c r="L18" s="79" t="s">
        <v>64</v>
      </c>
    </row>
    <row r="19" spans="1:12" ht="60" customHeight="1">
      <c r="A19" s="67" t="s">
        <v>80</v>
      </c>
      <c r="B19" s="67">
        <v>750</v>
      </c>
      <c r="C19" s="67">
        <v>75020</v>
      </c>
      <c r="D19" s="76" t="s">
        <v>243</v>
      </c>
      <c r="E19" s="77">
        <f>F19</f>
        <v>30000</v>
      </c>
      <c r="F19" s="77">
        <v>30000</v>
      </c>
      <c r="G19" s="77">
        <v>0</v>
      </c>
      <c r="H19" s="77">
        <v>0</v>
      </c>
      <c r="I19" s="77">
        <v>0</v>
      </c>
      <c r="J19" s="76" t="s">
        <v>65</v>
      </c>
      <c r="K19" s="78">
        <v>0</v>
      </c>
      <c r="L19" s="79" t="s">
        <v>64</v>
      </c>
    </row>
    <row r="20" spans="1:12" ht="84" customHeight="1">
      <c r="A20" s="67" t="s">
        <v>79</v>
      </c>
      <c r="B20" s="67">
        <v>801</v>
      </c>
      <c r="C20" s="67">
        <v>80115</v>
      </c>
      <c r="D20" s="76" t="s">
        <v>347</v>
      </c>
      <c r="E20" s="77">
        <v>67500</v>
      </c>
      <c r="F20" s="77">
        <v>67500</v>
      </c>
      <c r="G20" s="77">
        <v>0</v>
      </c>
      <c r="H20" s="77">
        <v>0</v>
      </c>
      <c r="I20" s="77">
        <v>0</v>
      </c>
      <c r="J20" s="76" t="s">
        <v>65</v>
      </c>
      <c r="K20" s="78">
        <v>0</v>
      </c>
      <c r="L20" s="79" t="s">
        <v>346</v>
      </c>
    </row>
    <row r="21" spans="1:12" ht="69" customHeight="1">
      <c r="A21" s="67" t="s">
        <v>78</v>
      </c>
      <c r="B21" s="67">
        <v>801</v>
      </c>
      <c r="C21" s="67">
        <v>80195</v>
      </c>
      <c r="D21" s="76" t="s">
        <v>242</v>
      </c>
      <c r="E21" s="77">
        <v>459136</v>
      </c>
      <c r="F21" s="77">
        <v>459136</v>
      </c>
      <c r="G21" s="77">
        <v>0</v>
      </c>
      <c r="H21" s="77">
        <v>0</v>
      </c>
      <c r="I21" s="77">
        <v>0</v>
      </c>
      <c r="J21" s="76" t="s">
        <v>65</v>
      </c>
      <c r="K21" s="78">
        <v>0</v>
      </c>
      <c r="L21" s="79" t="s">
        <v>241</v>
      </c>
    </row>
    <row r="22" spans="1:12" ht="39">
      <c r="A22" s="67" t="s">
        <v>77</v>
      </c>
      <c r="B22" s="67">
        <v>801</v>
      </c>
      <c r="C22" s="67">
        <v>80120</v>
      </c>
      <c r="D22" s="76" t="s">
        <v>240</v>
      </c>
      <c r="E22" s="77">
        <f>F22</f>
        <v>367205</v>
      </c>
      <c r="F22" s="77">
        <v>367205</v>
      </c>
      <c r="G22" s="77">
        <v>0</v>
      </c>
      <c r="H22" s="77">
        <v>0</v>
      </c>
      <c r="I22" s="77">
        <v>0</v>
      </c>
      <c r="J22" s="76" t="s">
        <v>65</v>
      </c>
      <c r="K22" s="78">
        <v>0</v>
      </c>
      <c r="L22" s="79" t="s">
        <v>64</v>
      </c>
    </row>
    <row r="23" spans="1:12" ht="40.5" customHeight="1">
      <c r="A23" s="67" t="s">
        <v>76</v>
      </c>
      <c r="B23" s="67">
        <v>801</v>
      </c>
      <c r="C23" s="67">
        <v>80120</v>
      </c>
      <c r="D23" s="76" t="s">
        <v>239</v>
      </c>
      <c r="E23" s="77">
        <f>F23</f>
        <v>93898</v>
      </c>
      <c r="F23" s="77">
        <v>93898</v>
      </c>
      <c r="G23" s="77">
        <v>0</v>
      </c>
      <c r="H23" s="77">
        <v>0</v>
      </c>
      <c r="I23" s="77">
        <v>0</v>
      </c>
      <c r="J23" s="76" t="s">
        <v>65</v>
      </c>
      <c r="K23" s="78">
        <v>0</v>
      </c>
      <c r="L23" s="79" t="s">
        <v>64</v>
      </c>
    </row>
    <row r="24" spans="1:12" ht="39.75" customHeight="1">
      <c r="A24" s="67" t="s">
        <v>75</v>
      </c>
      <c r="B24" s="67">
        <v>852</v>
      </c>
      <c r="C24" s="67">
        <v>85202</v>
      </c>
      <c r="D24" s="76" t="s">
        <v>238</v>
      </c>
      <c r="E24" s="77">
        <v>70000</v>
      </c>
      <c r="F24" s="77">
        <v>70000</v>
      </c>
      <c r="G24" s="77">
        <v>0</v>
      </c>
      <c r="H24" s="77">
        <v>0</v>
      </c>
      <c r="I24" s="77">
        <v>0</v>
      </c>
      <c r="J24" s="76" t="s">
        <v>182</v>
      </c>
      <c r="K24" s="77">
        <v>0</v>
      </c>
      <c r="L24" s="79" t="s">
        <v>183</v>
      </c>
    </row>
    <row r="25" spans="1:12" ht="55.5" customHeight="1">
      <c r="A25" s="67" t="s">
        <v>74</v>
      </c>
      <c r="B25" s="67">
        <v>852</v>
      </c>
      <c r="C25" s="67">
        <v>85202</v>
      </c>
      <c r="D25" s="76" t="s">
        <v>238</v>
      </c>
      <c r="E25" s="77">
        <v>40000</v>
      </c>
      <c r="F25" s="77">
        <v>40000</v>
      </c>
      <c r="G25" s="77">
        <v>0</v>
      </c>
      <c r="H25" s="77">
        <v>0</v>
      </c>
      <c r="I25" s="77">
        <v>0</v>
      </c>
      <c r="J25" s="76" t="s">
        <v>182</v>
      </c>
      <c r="K25" s="77">
        <v>0</v>
      </c>
      <c r="L25" s="79" t="s">
        <v>184</v>
      </c>
    </row>
    <row r="26" spans="1:12" ht="39">
      <c r="A26" s="67" t="s">
        <v>73</v>
      </c>
      <c r="B26" s="67">
        <v>853</v>
      </c>
      <c r="C26" s="67">
        <v>85311</v>
      </c>
      <c r="D26" s="76" t="s">
        <v>344</v>
      </c>
      <c r="E26" s="77">
        <v>76700</v>
      </c>
      <c r="F26" s="77">
        <v>76700</v>
      </c>
      <c r="G26" s="77">
        <v>0</v>
      </c>
      <c r="H26" s="77">
        <v>0</v>
      </c>
      <c r="I26" s="77">
        <v>0</v>
      </c>
      <c r="J26" s="76" t="s">
        <v>181</v>
      </c>
      <c r="K26" s="78">
        <v>0</v>
      </c>
      <c r="L26" s="79" t="s">
        <v>183</v>
      </c>
    </row>
    <row r="27" spans="1:12" ht="39">
      <c r="A27" s="67" t="s">
        <v>72</v>
      </c>
      <c r="B27" s="67">
        <v>853</v>
      </c>
      <c r="C27" s="67">
        <v>85333</v>
      </c>
      <c r="D27" s="76" t="s">
        <v>237</v>
      </c>
      <c r="E27" s="77">
        <v>80000</v>
      </c>
      <c r="F27" s="77">
        <v>80000</v>
      </c>
      <c r="G27" s="77">
        <v>0</v>
      </c>
      <c r="H27" s="77">
        <v>0</v>
      </c>
      <c r="I27" s="77">
        <v>0</v>
      </c>
      <c r="J27" s="76" t="s">
        <v>181</v>
      </c>
      <c r="K27" s="78">
        <v>0</v>
      </c>
      <c r="L27" s="79" t="s">
        <v>236</v>
      </c>
    </row>
    <row r="28" spans="1:12" ht="48.75">
      <c r="A28" s="67" t="s">
        <v>71</v>
      </c>
      <c r="B28" s="67">
        <v>854</v>
      </c>
      <c r="C28" s="67">
        <v>85403</v>
      </c>
      <c r="D28" s="76" t="s">
        <v>238</v>
      </c>
      <c r="E28" s="77">
        <v>80000</v>
      </c>
      <c r="F28" s="77">
        <v>80000</v>
      </c>
      <c r="G28" s="77">
        <v>0</v>
      </c>
      <c r="H28" s="77">
        <v>0</v>
      </c>
      <c r="I28" s="77">
        <v>0</v>
      </c>
      <c r="J28" s="76" t="s">
        <v>182</v>
      </c>
      <c r="K28" s="77">
        <v>0</v>
      </c>
      <c r="L28" s="79" t="s">
        <v>290</v>
      </c>
    </row>
    <row r="29" spans="1:12" ht="90.75" customHeight="1">
      <c r="A29" s="67" t="s">
        <v>70</v>
      </c>
      <c r="B29" s="67">
        <v>900</v>
      </c>
      <c r="C29" s="67">
        <v>90019</v>
      </c>
      <c r="D29" s="76" t="s">
        <v>235</v>
      </c>
      <c r="E29" s="77">
        <v>100000</v>
      </c>
      <c r="F29" s="77">
        <v>100000</v>
      </c>
      <c r="G29" s="77">
        <v>0</v>
      </c>
      <c r="H29" s="77">
        <v>0</v>
      </c>
      <c r="I29" s="77">
        <v>0</v>
      </c>
      <c r="J29" s="76" t="s">
        <v>181</v>
      </c>
      <c r="K29" s="78">
        <v>0</v>
      </c>
      <c r="L29" s="79" t="s">
        <v>64</v>
      </c>
    </row>
    <row r="30" spans="1:12" ht="50.25" customHeight="1">
      <c r="A30" s="67" t="s">
        <v>69</v>
      </c>
      <c r="B30" s="67">
        <v>921</v>
      </c>
      <c r="C30" s="67">
        <v>92195</v>
      </c>
      <c r="D30" s="76" t="s">
        <v>234</v>
      </c>
      <c r="E30" s="77">
        <v>61500</v>
      </c>
      <c r="F30" s="77">
        <v>61500</v>
      </c>
      <c r="G30" s="77">
        <v>0</v>
      </c>
      <c r="H30" s="77">
        <v>0</v>
      </c>
      <c r="I30" s="77">
        <v>0</v>
      </c>
      <c r="J30" s="76" t="s">
        <v>233</v>
      </c>
      <c r="K30" s="78">
        <v>0</v>
      </c>
      <c r="L30" s="79" t="s">
        <v>64</v>
      </c>
    </row>
    <row r="31" spans="1:12" ht="37.5" customHeight="1">
      <c r="A31" s="244" t="s">
        <v>180</v>
      </c>
      <c r="B31" s="245"/>
      <c r="C31" s="245"/>
      <c r="D31" s="246"/>
      <c r="E31" s="81">
        <f>SUM(E10:E30)</f>
        <v>3538696</v>
      </c>
      <c r="F31" s="81">
        <f>SUM(F10:F30)</f>
        <v>2993563</v>
      </c>
      <c r="G31" s="81">
        <f>SUM(G10:G30)</f>
        <v>545133</v>
      </c>
      <c r="H31" s="81">
        <f>SUM(H10:H30)</f>
        <v>0</v>
      </c>
      <c r="I31" s="81">
        <f>SUM(I10:I30)</f>
        <v>0</v>
      </c>
      <c r="J31" s="82">
        <v>0</v>
      </c>
      <c r="K31" s="81">
        <f>SUM(K10:K30)</f>
        <v>0</v>
      </c>
      <c r="L31" s="83" t="s">
        <v>63</v>
      </c>
    </row>
    <row r="32" spans="1:12" ht="16.5" customHeight="1">
      <c r="A32" s="13"/>
      <c r="B32" s="13"/>
      <c r="C32" s="13"/>
      <c r="D32" s="13"/>
      <c r="E32" s="15"/>
      <c r="F32" s="13"/>
      <c r="G32" s="13"/>
      <c r="H32" s="13"/>
      <c r="I32" s="13"/>
      <c r="J32" s="13"/>
      <c r="K32" s="13"/>
      <c r="L32" s="13"/>
    </row>
    <row r="33" spans="1:12" ht="12.75">
      <c r="A33" s="13" t="s">
        <v>179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2.75">
      <c r="A34" s="13" t="s">
        <v>62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2.75">
      <c r="A35" s="13" t="s">
        <v>61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2.75">
      <c r="A36" s="13" t="s">
        <v>178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2.75">
      <c r="A37" s="13" t="s">
        <v>60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2.75">
      <c r="A41" s="13"/>
      <c r="B41" s="13"/>
      <c r="C41" s="13"/>
      <c r="D41" s="13"/>
      <c r="E41" s="14"/>
      <c r="F41" s="13"/>
      <c r="G41" s="13"/>
      <c r="H41" s="13"/>
      <c r="I41" s="13"/>
      <c r="J41" s="13"/>
      <c r="K41" s="13"/>
      <c r="L41" s="13"/>
    </row>
    <row r="42" spans="1:12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9" ht="12.75">
      <c r="A44" s="13"/>
      <c r="B44" s="13"/>
      <c r="C44" s="13"/>
      <c r="D44" s="13"/>
      <c r="E44" s="13"/>
      <c r="F44" s="13"/>
      <c r="G44" s="13"/>
      <c r="H44" s="13"/>
      <c r="I44" s="13"/>
    </row>
  </sheetData>
  <sheetProtection/>
  <mergeCells count="17">
    <mergeCell ref="A31:D31"/>
    <mergeCell ref="L3:L8"/>
    <mergeCell ref="E4:E8"/>
    <mergeCell ref="F4:K4"/>
    <mergeCell ref="F5:F8"/>
    <mergeCell ref="G5:G8"/>
    <mergeCell ref="H5:H8"/>
    <mergeCell ref="J5:J8"/>
    <mergeCell ref="K5:K8"/>
    <mergeCell ref="I6:I8"/>
    <mergeCell ref="A3:A8"/>
    <mergeCell ref="B3:B8"/>
    <mergeCell ref="C3:C8"/>
    <mergeCell ref="D3:D8"/>
    <mergeCell ref="A1:K1"/>
    <mergeCell ref="E3:K3"/>
    <mergeCell ref="K2:L2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Rady Powiatu w Opatowie nr LIV.15.2022
z dnia 14 lutego 2022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49"/>
  <sheetViews>
    <sheetView zoomScalePageLayoutView="0" workbookViewId="0" topLeftCell="A1">
      <selection activeCell="X13" sqref="X13"/>
    </sheetView>
  </sheetViews>
  <sheetFormatPr defaultColWidth="9.33203125" defaultRowHeight="12.75"/>
  <cols>
    <col min="1" max="1" width="4.66015625" style="85" customWidth="1"/>
    <col min="2" max="2" width="23.66015625" style="85" customWidth="1"/>
    <col min="3" max="3" width="10.66015625" style="85" customWidth="1"/>
    <col min="4" max="4" width="12" style="85" customWidth="1"/>
    <col min="5" max="5" width="7" style="85" customWidth="1"/>
    <col min="6" max="6" width="8.83203125" style="85" customWidth="1"/>
    <col min="7" max="7" width="19" style="85" customWidth="1"/>
    <col min="8" max="8" width="12.33203125" style="85" customWidth="1"/>
    <col min="9" max="9" width="12.66015625" style="85" customWidth="1"/>
    <col min="10" max="16384" width="9.33203125" style="85" customWidth="1"/>
  </cols>
  <sheetData>
    <row r="1" spans="1:9" ht="40.5" customHeight="1">
      <c r="A1" s="84"/>
      <c r="B1" s="84"/>
      <c r="C1" s="84"/>
      <c r="D1" s="84"/>
      <c r="E1" s="84"/>
      <c r="F1" s="84"/>
      <c r="G1" s="252" t="s">
        <v>434</v>
      </c>
      <c r="H1" s="252"/>
      <c r="I1" s="252"/>
    </row>
    <row r="2" spans="1:9" ht="12.75">
      <c r="A2" s="253" t="s">
        <v>278</v>
      </c>
      <c r="B2" s="253"/>
      <c r="C2" s="253"/>
      <c r="D2" s="253"/>
      <c r="E2" s="253"/>
      <c r="F2" s="253"/>
      <c r="G2" s="253"/>
      <c r="H2" s="253"/>
      <c r="I2" s="253"/>
    </row>
    <row r="3" spans="1:9" ht="12.75">
      <c r="A3" s="253"/>
      <c r="B3" s="253"/>
      <c r="C3" s="253"/>
      <c r="D3" s="253"/>
      <c r="E3" s="253"/>
      <c r="F3" s="253"/>
      <c r="G3" s="253"/>
      <c r="H3" s="253"/>
      <c r="I3" s="253"/>
    </row>
    <row r="4" spans="1:9" ht="12.75">
      <c r="A4" s="253"/>
      <c r="B4" s="253"/>
      <c r="C4" s="253"/>
      <c r="D4" s="253"/>
      <c r="E4" s="253"/>
      <c r="F4" s="253"/>
      <c r="G4" s="253"/>
      <c r="H4" s="253"/>
      <c r="I4" s="253"/>
    </row>
    <row r="5" spans="1:9" ht="12.75">
      <c r="A5" s="86"/>
      <c r="B5" s="86"/>
      <c r="C5" s="86"/>
      <c r="D5" s="86"/>
      <c r="E5" s="86"/>
      <c r="F5" s="86"/>
      <c r="G5" s="86"/>
      <c r="H5" s="86"/>
      <c r="I5" s="86"/>
    </row>
    <row r="6" spans="1:9" ht="22.5" customHeight="1">
      <c r="A6" s="254" t="s">
        <v>277</v>
      </c>
      <c r="B6" s="254" t="s">
        <v>276</v>
      </c>
      <c r="C6" s="254" t="s">
        <v>275</v>
      </c>
      <c r="D6" s="254" t="s">
        <v>95</v>
      </c>
      <c r="E6" s="254" t="s">
        <v>1</v>
      </c>
      <c r="F6" s="254" t="s">
        <v>2</v>
      </c>
      <c r="G6" s="254" t="s">
        <v>274</v>
      </c>
      <c r="H6" s="254"/>
      <c r="I6" s="254" t="s">
        <v>273</v>
      </c>
    </row>
    <row r="7" spans="1:9" ht="52.5" customHeight="1">
      <c r="A7" s="254"/>
      <c r="B7" s="254"/>
      <c r="C7" s="254"/>
      <c r="D7" s="254"/>
      <c r="E7" s="254"/>
      <c r="F7" s="254"/>
      <c r="G7" s="87" t="s">
        <v>272</v>
      </c>
      <c r="H7" s="87" t="s">
        <v>271</v>
      </c>
      <c r="I7" s="254"/>
    </row>
    <row r="8" spans="1:9" ht="12.75">
      <c r="A8" s="88">
        <v>1</v>
      </c>
      <c r="B8" s="88">
        <v>2</v>
      </c>
      <c r="C8" s="88">
        <v>3</v>
      </c>
      <c r="D8" s="88">
        <v>4</v>
      </c>
      <c r="E8" s="88">
        <v>5</v>
      </c>
      <c r="F8" s="88">
        <v>6</v>
      </c>
      <c r="G8" s="88">
        <v>7</v>
      </c>
      <c r="H8" s="88">
        <v>8</v>
      </c>
      <c r="I8" s="88">
        <v>9</v>
      </c>
    </row>
    <row r="9" spans="1:9" ht="44.25" customHeight="1">
      <c r="A9" s="258" t="s">
        <v>89</v>
      </c>
      <c r="B9" s="89" t="s">
        <v>266</v>
      </c>
      <c r="C9" s="279" t="s">
        <v>270</v>
      </c>
      <c r="D9" s="279" t="s">
        <v>64</v>
      </c>
      <c r="E9" s="255" t="s">
        <v>198</v>
      </c>
      <c r="F9" s="255" t="s">
        <v>269</v>
      </c>
      <c r="G9" s="91" t="s">
        <v>264</v>
      </c>
      <c r="H9" s="92">
        <f>H10+H14</f>
        <v>3002600</v>
      </c>
      <c r="I9" s="92">
        <f>I10+I14</f>
        <v>1380952</v>
      </c>
    </row>
    <row r="10" spans="1:9" ht="27" customHeight="1">
      <c r="A10" s="259"/>
      <c r="B10" s="89" t="s">
        <v>268</v>
      </c>
      <c r="C10" s="280"/>
      <c r="D10" s="280"/>
      <c r="E10" s="256"/>
      <c r="F10" s="256"/>
      <c r="G10" s="91" t="s">
        <v>259</v>
      </c>
      <c r="H10" s="92">
        <f>H11+H12+H13</f>
        <v>18000</v>
      </c>
      <c r="I10" s="92">
        <f>I11+I12+I13</f>
        <v>18000</v>
      </c>
    </row>
    <row r="11" spans="1:9" ht="15" customHeight="1">
      <c r="A11" s="259"/>
      <c r="B11" s="261" t="s">
        <v>267</v>
      </c>
      <c r="C11" s="280"/>
      <c r="D11" s="280"/>
      <c r="E11" s="256"/>
      <c r="F11" s="256"/>
      <c r="G11" s="93" t="s">
        <v>257</v>
      </c>
      <c r="H11" s="94">
        <v>2700</v>
      </c>
      <c r="I11" s="94">
        <v>2700</v>
      </c>
    </row>
    <row r="12" spans="1:9" ht="24.75" customHeight="1">
      <c r="A12" s="259"/>
      <c r="B12" s="264"/>
      <c r="C12" s="280"/>
      <c r="D12" s="280"/>
      <c r="E12" s="256"/>
      <c r="F12" s="256"/>
      <c r="G12" s="95" t="s">
        <v>256</v>
      </c>
      <c r="H12" s="94">
        <v>0</v>
      </c>
      <c r="I12" s="94">
        <v>0</v>
      </c>
    </row>
    <row r="13" spans="1:9" ht="36" customHeight="1">
      <c r="A13" s="259"/>
      <c r="B13" s="264"/>
      <c r="C13" s="280"/>
      <c r="D13" s="280"/>
      <c r="E13" s="256"/>
      <c r="F13" s="256"/>
      <c r="G13" s="95" t="s">
        <v>255</v>
      </c>
      <c r="H13" s="94">
        <v>15300</v>
      </c>
      <c r="I13" s="94">
        <v>15300</v>
      </c>
    </row>
    <row r="14" spans="1:9" ht="14.25" customHeight="1">
      <c r="A14" s="259"/>
      <c r="B14" s="264"/>
      <c r="C14" s="280"/>
      <c r="D14" s="280"/>
      <c r="E14" s="256"/>
      <c r="F14" s="256"/>
      <c r="G14" s="91" t="s">
        <v>258</v>
      </c>
      <c r="H14" s="92">
        <f>H15+H16+H17+H18</f>
        <v>2984600</v>
      </c>
      <c r="I14" s="92">
        <f>I15+I16+I17+I18</f>
        <v>1362952</v>
      </c>
    </row>
    <row r="15" spans="1:9" ht="16.5" customHeight="1">
      <c r="A15" s="259"/>
      <c r="B15" s="264"/>
      <c r="C15" s="280"/>
      <c r="D15" s="280"/>
      <c r="E15" s="256"/>
      <c r="F15" s="256"/>
      <c r="G15" s="93" t="s">
        <v>257</v>
      </c>
      <c r="H15" s="94">
        <v>447690</v>
      </c>
      <c r="I15" s="94">
        <v>204443</v>
      </c>
    </row>
    <row r="16" spans="1:9" ht="24.75" customHeight="1">
      <c r="A16" s="259"/>
      <c r="B16" s="264"/>
      <c r="C16" s="280"/>
      <c r="D16" s="280"/>
      <c r="E16" s="256"/>
      <c r="F16" s="256"/>
      <c r="G16" s="95" t="s">
        <v>256</v>
      </c>
      <c r="H16" s="94">
        <v>0</v>
      </c>
      <c r="I16" s="94">
        <v>0</v>
      </c>
    </row>
    <row r="17" spans="1:9" ht="36" customHeight="1">
      <c r="A17" s="259"/>
      <c r="B17" s="264"/>
      <c r="C17" s="280"/>
      <c r="D17" s="280"/>
      <c r="E17" s="256"/>
      <c r="F17" s="256"/>
      <c r="G17" s="95" t="s">
        <v>255</v>
      </c>
      <c r="H17" s="94">
        <v>2536910</v>
      </c>
      <c r="I17" s="94">
        <v>1158509</v>
      </c>
    </row>
    <row r="18" spans="1:9" ht="48.75" customHeight="1">
      <c r="A18" s="260"/>
      <c r="B18" s="265"/>
      <c r="C18" s="281"/>
      <c r="D18" s="281"/>
      <c r="E18" s="257"/>
      <c r="F18" s="257"/>
      <c r="G18" s="89" t="s">
        <v>254</v>
      </c>
      <c r="H18" s="94">
        <v>0</v>
      </c>
      <c r="I18" s="94">
        <v>0</v>
      </c>
    </row>
    <row r="19" spans="1:9" ht="17.25" customHeight="1">
      <c r="A19" s="258" t="s">
        <v>88</v>
      </c>
      <c r="B19" s="261" t="s">
        <v>266</v>
      </c>
      <c r="C19" s="90" t="s">
        <v>265</v>
      </c>
      <c r="D19" s="261" t="s">
        <v>64</v>
      </c>
      <c r="E19" s="96">
        <v>801</v>
      </c>
      <c r="F19" s="96">
        <v>80102</v>
      </c>
      <c r="G19" s="91" t="s">
        <v>264</v>
      </c>
      <c r="H19" s="92">
        <f>SUM(H20+H24)</f>
        <v>383810</v>
      </c>
      <c r="I19" s="92">
        <f>SUM(I20+I24)</f>
        <v>146487</v>
      </c>
    </row>
    <row r="20" spans="1:9" ht="18.75" customHeight="1">
      <c r="A20" s="259"/>
      <c r="B20" s="262"/>
      <c r="C20" s="97"/>
      <c r="D20" s="264"/>
      <c r="E20" s="98"/>
      <c r="F20" s="98"/>
      <c r="G20" s="91" t="s">
        <v>259</v>
      </c>
      <c r="H20" s="92">
        <f>SUM(H21:H23)</f>
        <v>383810</v>
      </c>
      <c r="I20" s="92">
        <f>SUM(I21:I23)</f>
        <v>146487</v>
      </c>
    </row>
    <row r="21" spans="1:9" ht="18.75" customHeight="1">
      <c r="A21" s="259"/>
      <c r="B21" s="262"/>
      <c r="C21" s="97"/>
      <c r="D21" s="264"/>
      <c r="E21" s="98"/>
      <c r="F21" s="98"/>
      <c r="G21" s="93" t="s">
        <v>257</v>
      </c>
      <c r="H21" s="94">
        <v>0</v>
      </c>
      <c r="I21" s="94">
        <v>0</v>
      </c>
    </row>
    <row r="22" spans="1:9" ht="26.25" customHeight="1">
      <c r="A22" s="259"/>
      <c r="B22" s="263"/>
      <c r="C22" s="97"/>
      <c r="D22" s="264"/>
      <c r="E22" s="98"/>
      <c r="F22" s="98"/>
      <c r="G22" s="95" t="s">
        <v>256</v>
      </c>
      <c r="H22" s="94">
        <v>20446</v>
      </c>
      <c r="I22" s="94">
        <v>7805</v>
      </c>
    </row>
    <row r="23" spans="1:9" ht="39" customHeight="1">
      <c r="A23" s="259"/>
      <c r="B23" s="90" t="s">
        <v>263</v>
      </c>
      <c r="C23" s="97"/>
      <c r="D23" s="264"/>
      <c r="E23" s="98"/>
      <c r="F23" s="98"/>
      <c r="G23" s="95" t="s">
        <v>255</v>
      </c>
      <c r="H23" s="94">
        <v>363364</v>
      </c>
      <c r="I23" s="94">
        <v>138682</v>
      </c>
    </row>
    <row r="24" spans="1:9" ht="22.5" customHeight="1">
      <c r="A24" s="259"/>
      <c r="B24" s="264" t="s">
        <v>262</v>
      </c>
      <c r="C24" s="97"/>
      <c r="D24" s="264"/>
      <c r="E24" s="98"/>
      <c r="F24" s="98"/>
      <c r="G24" s="91" t="s">
        <v>258</v>
      </c>
      <c r="H24" s="92">
        <f>SUM(H25:H28)</f>
        <v>0</v>
      </c>
      <c r="I24" s="92">
        <f>SUM(I25:I28)</f>
        <v>0</v>
      </c>
    </row>
    <row r="25" spans="1:9" ht="27.75" customHeight="1">
      <c r="A25" s="259"/>
      <c r="B25" s="264"/>
      <c r="C25" s="97"/>
      <c r="D25" s="264"/>
      <c r="E25" s="98"/>
      <c r="F25" s="98"/>
      <c r="G25" s="93" t="s">
        <v>257</v>
      </c>
      <c r="H25" s="94">
        <v>0</v>
      </c>
      <c r="I25" s="94">
        <v>0</v>
      </c>
    </row>
    <row r="26" spans="1:9" ht="26.25" customHeight="1">
      <c r="A26" s="259"/>
      <c r="B26" s="264"/>
      <c r="C26" s="97"/>
      <c r="D26" s="264"/>
      <c r="E26" s="98"/>
      <c r="F26" s="98"/>
      <c r="G26" s="95" t="s">
        <v>256</v>
      </c>
      <c r="H26" s="94">
        <v>0</v>
      </c>
      <c r="I26" s="94">
        <v>0</v>
      </c>
    </row>
    <row r="27" spans="1:9" ht="36" customHeight="1">
      <c r="A27" s="259"/>
      <c r="B27" s="264" t="s">
        <v>261</v>
      </c>
      <c r="C27" s="97"/>
      <c r="D27" s="264"/>
      <c r="E27" s="98"/>
      <c r="F27" s="98"/>
      <c r="G27" s="95" t="s">
        <v>255</v>
      </c>
      <c r="H27" s="94">
        <v>0</v>
      </c>
      <c r="I27" s="94">
        <v>0</v>
      </c>
    </row>
    <row r="28" spans="1:9" ht="48.75" customHeight="1">
      <c r="A28" s="260"/>
      <c r="B28" s="265"/>
      <c r="C28" s="99"/>
      <c r="D28" s="265"/>
      <c r="E28" s="100"/>
      <c r="F28" s="100"/>
      <c r="G28" s="89" t="s">
        <v>254</v>
      </c>
      <c r="H28" s="94">
        <v>0</v>
      </c>
      <c r="I28" s="94">
        <v>0</v>
      </c>
    </row>
    <row r="29" spans="1:9" ht="19.5" customHeight="1">
      <c r="A29" s="101"/>
      <c r="B29" s="91" t="s">
        <v>260</v>
      </c>
      <c r="C29" s="268"/>
      <c r="D29" s="269"/>
      <c r="E29" s="269"/>
      <c r="F29" s="269"/>
      <c r="G29" s="270"/>
      <c r="H29" s="92">
        <f>H30+H35</f>
        <v>3386410</v>
      </c>
      <c r="I29" s="92">
        <f>I30+I35</f>
        <v>1527439</v>
      </c>
    </row>
    <row r="30" spans="1:9" ht="21.75" customHeight="1">
      <c r="A30" s="102"/>
      <c r="B30" s="91" t="s">
        <v>259</v>
      </c>
      <c r="C30" s="268"/>
      <c r="D30" s="269"/>
      <c r="E30" s="269"/>
      <c r="F30" s="269"/>
      <c r="G30" s="270"/>
      <c r="H30" s="92">
        <f aca="true" t="shared" si="0" ref="H30:I33">H10+H20</f>
        <v>401810</v>
      </c>
      <c r="I30" s="92">
        <f t="shared" si="0"/>
        <v>164487</v>
      </c>
    </row>
    <row r="31" spans="1:9" ht="18" customHeight="1">
      <c r="A31" s="102"/>
      <c r="B31" s="93" t="s">
        <v>257</v>
      </c>
      <c r="C31" s="271"/>
      <c r="D31" s="272"/>
      <c r="E31" s="272"/>
      <c r="F31" s="272"/>
      <c r="G31" s="273"/>
      <c r="H31" s="94">
        <f t="shared" si="0"/>
        <v>2700</v>
      </c>
      <c r="I31" s="94">
        <f t="shared" si="0"/>
        <v>2700</v>
      </c>
    </row>
    <row r="32" spans="1:9" ht="19.5" customHeight="1">
      <c r="A32" s="102"/>
      <c r="B32" s="93" t="s">
        <v>256</v>
      </c>
      <c r="C32" s="271"/>
      <c r="D32" s="272"/>
      <c r="E32" s="272"/>
      <c r="F32" s="272"/>
      <c r="G32" s="273"/>
      <c r="H32" s="94">
        <f t="shared" si="0"/>
        <v>20446</v>
      </c>
      <c r="I32" s="94">
        <f t="shared" si="0"/>
        <v>7805</v>
      </c>
    </row>
    <row r="33" spans="1:9" ht="32.25" customHeight="1">
      <c r="A33" s="102"/>
      <c r="B33" s="95" t="s">
        <v>255</v>
      </c>
      <c r="C33" s="271"/>
      <c r="D33" s="272"/>
      <c r="E33" s="272"/>
      <c r="F33" s="272"/>
      <c r="G33" s="273"/>
      <c r="H33" s="94">
        <f t="shared" si="0"/>
        <v>378664</v>
      </c>
      <c r="I33" s="94">
        <f t="shared" si="0"/>
        <v>153982</v>
      </c>
    </row>
    <row r="34" spans="1:9" ht="32.25" customHeight="1">
      <c r="A34" s="102"/>
      <c r="B34" s="89" t="s">
        <v>254</v>
      </c>
      <c r="C34" s="271"/>
      <c r="D34" s="272"/>
      <c r="E34" s="272"/>
      <c r="F34" s="272"/>
      <c r="G34" s="273"/>
      <c r="H34" s="92">
        <v>0</v>
      </c>
      <c r="I34" s="92">
        <v>0</v>
      </c>
    </row>
    <row r="35" spans="1:9" ht="16.5" customHeight="1">
      <c r="A35" s="102"/>
      <c r="B35" s="103" t="s">
        <v>258</v>
      </c>
      <c r="C35" s="268"/>
      <c r="D35" s="269"/>
      <c r="E35" s="269"/>
      <c r="F35" s="269"/>
      <c r="G35" s="270"/>
      <c r="H35" s="92">
        <f aca="true" t="shared" si="1" ref="H35:I39">H14+H24</f>
        <v>2984600</v>
      </c>
      <c r="I35" s="92">
        <f t="shared" si="1"/>
        <v>1362952</v>
      </c>
    </row>
    <row r="36" spans="1:9" ht="18.75" customHeight="1">
      <c r="A36" s="102"/>
      <c r="B36" s="104" t="s">
        <v>257</v>
      </c>
      <c r="C36" s="271"/>
      <c r="D36" s="272"/>
      <c r="E36" s="272"/>
      <c r="F36" s="272"/>
      <c r="G36" s="273"/>
      <c r="H36" s="94">
        <f t="shared" si="1"/>
        <v>447690</v>
      </c>
      <c r="I36" s="94">
        <f t="shared" si="1"/>
        <v>204443</v>
      </c>
    </row>
    <row r="37" spans="1:9" ht="20.25" customHeight="1">
      <c r="A37" s="102"/>
      <c r="B37" s="104" t="s">
        <v>256</v>
      </c>
      <c r="C37" s="271"/>
      <c r="D37" s="274"/>
      <c r="E37" s="274"/>
      <c r="F37" s="274"/>
      <c r="G37" s="275"/>
      <c r="H37" s="94">
        <f t="shared" si="1"/>
        <v>0</v>
      </c>
      <c r="I37" s="94">
        <f t="shared" si="1"/>
        <v>0</v>
      </c>
    </row>
    <row r="38" spans="1:9" ht="32.25" customHeight="1">
      <c r="A38" s="102"/>
      <c r="B38" s="105" t="s">
        <v>255</v>
      </c>
      <c r="C38" s="271"/>
      <c r="D38" s="274"/>
      <c r="E38" s="274"/>
      <c r="F38" s="274"/>
      <c r="G38" s="275"/>
      <c r="H38" s="94">
        <f t="shared" si="1"/>
        <v>2536910</v>
      </c>
      <c r="I38" s="94">
        <f t="shared" si="1"/>
        <v>1158509</v>
      </c>
    </row>
    <row r="39" spans="1:9" ht="33" customHeight="1">
      <c r="A39" s="102"/>
      <c r="B39" s="106" t="s">
        <v>254</v>
      </c>
      <c r="C39" s="277"/>
      <c r="D39" s="278"/>
      <c r="E39" s="278"/>
      <c r="F39" s="278"/>
      <c r="G39" s="278"/>
      <c r="H39" s="94">
        <f t="shared" si="1"/>
        <v>0</v>
      </c>
      <c r="I39" s="94">
        <f t="shared" si="1"/>
        <v>0</v>
      </c>
    </row>
    <row r="40" spans="1:9" ht="12.75">
      <c r="A40" s="107"/>
      <c r="B40" s="107"/>
      <c r="C40" s="107"/>
      <c r="D40" s="107"/>
      <c r="E40" s="107"/>
      <c r="F40" s="107"/>
      <c r="G40" s="107"/>
      <c r="H40" s="107"/>
      <c r="I40" s="107"/>
    </row>
    <row r="41" spans="1:9" ht="12.75" customHeight="1" hidden="1">
      <c r="A41" s="108"/>
      <c r="B41" s="276"/>
      <c r="C41" s="276"/>
      <c r="D41" s="276"/>
      <c r="E41" s="276"/>
      <c r="F41" s="276"/>
      <c r="G41" s="276"/>
      <c r="H41" s="276"/>
      <c r="I41" s="276"/>
    </row>
    <row r="42" spans="1:9" ht="8.25" customHeight="1">
      <c r="A42" s="266"/>
      <c r="B42" s="267"/>
      <c r="C42" s="267"/>
      <c r="D42" s="267"/>
      <c r="E42" s="267"/>
      <c r="F42" s="267"/>
      <c r="G42" s="267"/>
      <c r="H42" s="267"/>
      <c r="I42" s="267"/>
    </row>
    <row r="43" spans="1:9" ht="39" customHeight="1">
      <c r="A43" s="266"/>
      <c r="B43" s="267"/>
      <c r="C43" s="267"/>
      <c r="D43" s="267"/>
      <c r="E43" s="267"/>
      <c r="F43" s="267"/>
      <c r="G43" s="267"/>
      <c r="H43" s="267"/>
      <c r="I43" s="267"/>
    </row>
    <row r="44" spans="1:9" ht="12.75" customHeight="1" hidden="1">
      <c r="A44" s="266"/>
      <c r="B44" s="267"/>
      <c r="C44" s="267"/>
      <c r="D44" s="267"/>
      <c r="E44" s="267"/>
      <c r="F44" s="267"/>
      <c r="G44" s="267"/>
      <c r="H44" s="267"/>
      <c r="I44" s="267"/>
    </row>
    <row r="45" spans="1:9" ht="12.75">
      <c r="A45" s="84"/>
      <c r="B45" s="84"/>
      <c r="C45" s="84"/>
      <c r="D45" s="84"/>
      <c r="E45" s="84"/>
      <c r="F45" s="84"/>
      <c r="G45" s="84"/>
      <c r="H45" s="84"/>
      <c r="I45" s="84"/>
    </row>
    <row r="46" spans="1:9" ht="12.75">
      <c r="A46" s="84"/>
      <c r="B46" s="84"/>
      <c r="C46" s="84"/>
      <c r="D46" s="84"/>
      <c r="E46" s="84"/>
      <c r="F46" s="84"/>
      <c r="G46" s="84"/>
      <c r="H46" s="84"/>
      <c r="I46" s="84"/>
    </row>
    <row r="47" spans="1:9" ht="12.75">
      <c r="A47" s="84"/>
      <c r="B47" s="84"/>
      <c r="C47" s="84"/>
      <c r="D47" s="84"/>
      <c r="E47" s="84"/>
      <c r="F47" s="84"/>
      <c r="G47" s="84"/>
      <c r="H47" s="84"/>
      <c r="I47" s="84"/>
    </row>
    <row r="48" spans="1:9" ht="12.75">
      <c r="A48" s="84"/>
      <c r="B48" s="84"/>
      <c r="C48" s="84"/>
      <c r="D48" s="84"/>
      <c r="E48" s="84"/>
      <c r="F48" s="84"/>
      <c r="G48" s="84"/>
      <c r="H48" s="84"/>
      <c r="I48" s="84"/>
    </row>
    <row r="49" spans="1:9" ht="12.75">
      <c r="A49" s="84"/>
      <c r="B49" s="84"/>
      <c r="C49" s="84"/>
      <c r="D49" s="84"/>
      <c r="E49" s="84"/>
      <c r="F49" s="84"/>
      <c r="G49" s="84"/>
      <c r="H49" s="84"/>
      <c r="I49" s="84"/>
    </row>
  </sheetData>
  <sheetProtection/>
  <mergeCells count="35">
    <mergeCell ref="C34:G34"/>
    <mergeCell ref="C30:G30"/>
    <mergeCell ref="C29:G29"/>
    <mergeCell ref="F9:F18"/>
    <mergeCell ref="B11:B18"/>
    <mergeCell ref="C9:C18"/>
    <mergeCell ref="D9:D18"/>
    <mergeCell ref="C31:G31"/>
    <mergeCell ref="C32:G32"/>
    <mergeCell ref="C33:G33"/>
    <mergeCell ref="A42:A44"/>
    <mergeCell ref="B42:I44"/>
    <mergeCell ref="C35:G35"/>
    <mergeCell ref="C36:G36"/>
    <mergeCell ref="C37:G37"/>
    <mergeCell ref="B41:I41"/>
    <mergeCell ref="C38:G38"/>
    <mergeCell ref="C39:G39"/>
    <mergeCell ref="E9:E18"/>
    <mergeCell ref="A19:A28"/>
    <mergeCell ref="B19:B22"/>
    <mergeCell ref="D19:D28"/>
    <mergeCell ref="B24:B26"/>
    <mergeCell ref="B27:B28"/>
    <mergeCell ref="A9:A18"/>
    <mergeCell ref="G1:I1"/>
    <mergeCell ref="A2:I4"/>
    <mergeCell ref="A6:A7"/>
    <mergeCell ref="B6:B7"/>
    <mergeCell ref="C6:C7"/>
    <mergeCell ref="I6:I7"/>
    <mergeCell ref="E6:E7"/>
    <mergeCell ref="F6:F7"/>
    <mergeCell ref="G6:H6"/>
    <mergeCell ref="D6:D7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view="pageLayout" workbookViewId="0" topLeftCell="A1">
      <selection activeCell="E12" sqref="E12"/>
    </sheetView>
  </sheetViews>
  <sheetFormatPr defaultColWidth="9.33203125" defaultRowHeight="12.75"/>
  <cols>
    <col min="1" max="1" width="9.33203125" style="9" customWidth="1"/>
    <col min="2" max="2" width="69.33203125" style="9" customWidth="1"/>
    <col min="3" max="3" width="18" style="9" customWidth="1"/>
    <col min="4" max="4" width="19.5" style="9" customWidth="1"/>
    <col min="5" max="16384" width="9.33203125" style="9" customWidth="1"/>
  </cols>
  <sheetData>
    <row r="1" spans="1:4" ht="12.75">
      <c r="A1" s="16"/>
      <c r="B1" s="16"/>
      <c r="C1" s="16"/>
      <c r="D1" s="16"/>
    </row>
    <row r="2" spans="1:4" ht="18">
      <c r="A2" s="282" t="s">
        <v>228</v>
      </c>
      <c r="B2" s="282"/>
      <c r="C2" s="282"/>
      <c r="D2" s="282"/>
    </row>
    <row r="3" spans="1:4" ht="12.75">
      <c r="A3" s="12"/>
      <c r="B3" s="17"/>
      <c r="C3" s="17"/>
      <c r="D3" s="17"/>
    </row>
    <row r="4" spans="1:8" ht="12.75">
      <c r="A4" s="74"/>
      <c r="B4" s="74"/>
      <c r="C4" s="74"/>
      <c r="D4" s="109" t="s">
        <v>0</v>
      </c>
      <c r="H4" s="11"/>
    </row>
    <row r="5" spans="1:4" ht="12.75">
      <c r="A5" s="283" t="s">
        <v>98</v>
      </c>
      <c r="B5" s="283" t="s">
        <v>174</v>
      </c>
      <c r="C5" s="284" t="s">
        <v>173</v>
      </c>
      <c r="D5" s="285" t="s">
        <v>227</v>
      </c>
    </row>
    <row r="6" spans="1:4" ht="12.75">
      <c r="A6" s="283"/>
      <c r="B6" s="283"/>
      <c r="C6" s="283"/>
      <c r="D6" s="285"/>
    </row>
    <row r="7" spans="1:4" ht="12.75">
      <c r="A7" s="283"/>
      <c r="B7" s="283"/>
      <c r="C7" s="283"/>
      <c r="D7" s="285"/>
    </row>
    <row r="8" spans="1:4" ht="12.75">
      <c r="A8" s="110">
        <v>1</v>
      </c>
      <c r="B8" s="110">
        <v>2</v>
      </c>
      <c r="C8" s="110">
        <v>3</v>
      </c>
      <c r="D8" s="110">
        <v>4</v>
      </c>
    </row>
    <row r="9" spans="1:4" ht="12.75">
      <c r="A9" s="286" t="s">
        <v>172</v>
      </c>
      <c r="B9" s="286"/>
      <c r="C9" s="111"/>
      <c r="D9" s="112">
        <f>SUM(D10:D28)</f>
        <v>10397020</v>
      </c>
    </row>
    <row r="10" spans="1:4" ht="12.75">
      <c r="A10" s="113" t="s">
        <v>89</v>
      </c>
      <c r="B10" s="114" t="s">
        <v>226</v>
      </c>
      <c r="C10" s="110" t="s">
        <v>171</v>
      </c>
      <c r="D10" s="115">
        <v>0</v>
      </c>
    </row>
    <row r="11" spans="1:4" ht="22.5">
      <c r="A11" s="116" t="s">
        <v>148</v>
      </c>
      <c r="B11" s="117" t="s">
        <v>165</v>
      </c>
      <c r="C11" s="118" t="s">
        <v>171</v>
      </c>
      <c r="D11" s="115">
        <v>0</v>
      </c>
    </row>
    <row r="12" spans="1:4" ht="12.75">
      <c r="A12" s="113" t="s">
        <v>88</v>
      </c>
      <c r="B12" s="117" t="s">
        <v>225</v>
      </c>
      <c r="C12" s="110" t="s">
        <v>171</v>
      </c>
      <c r="D12" s="115">
        <v>0</v>
      </c>
    </row>
    <row r="13" spans="1:4" ht="22.5">
      <c r="A13" s="113" t="s">
        <v>87</v>
      </c>
      <c r="B13" s="117" t="s">
        <v>170</v>
      </c>
      <c r="C13" s="110" t="s">
        <v>169</v>
      </c>
      <c r="D13" s="115">
        <v>0</v>
      </c>
    </row>
    <row r="14" spans="1:4" ht="22.5">
      <c r="A14" s="113" t="s">
        <v>86</v>
      </c>
      <c r="B14" s="117" t="s">
        <v>168</v>
      </c>
      <c r="C14" s="110" t="s">
        <v>167</v>
      </c>
      <c r="D14" s="115">
        <v>0</v>
      </c>
    </row>
    <row r="15" spans="1:4" ht="12.75">
      <c r="A15" s="113" t="s">
        <v>85</v>
      </c>
      <c r="B15" s="117" t="s">
        <v>166</v>
      </c>
      <c r="C15" s="110" t="s">
        <v>164</v>
      </c>
      <c r="D15" s="115">
        <v>0</v>
      </c>
    </row>
    <row r="16" spans="1:4" ht="22.5">
      <c r="A16" s="113" t="s">
        <v>139</v>
      </c>
      <c r="B16" s="117" t="s">
        <v>165</v>
      </c>
      <c r="C16" s="110" t="s">
        <v>164</v>
      </c>
      <c r="D16" s="115">
        <v>0</v>
      </c>
    </row>
    <row r="17" spans="1:4" ht="22.5">
      <c r="A17" s="113" t="s">
        <v>84</v>
      </c>
      <c r="B17" s="117" t="s">
        <v>224</v>
      </c>
      <c r="C17" s="110" t="s">
        <v>162</v>
      </c>
      <c r="D17" s="115">
        <v>0</v>
      </c>
    </row>
    <row r="18" spans="1:4" ht="22.5">
      <c r="A18" s="113" t="s">
        <v>136</v>
      </c>
      <c r="B18" s="117" t="s">
        <v>163</v>
      </c>
      <c r="C18" s="110" t="s">
        <v>162</v>
      </c>
      <c r="D18" s="115">
        <v>0</v>
      </c>
    </row>
    <row r="19" spans="1:4" ht="22.5">
      <c r="A19" s="113" t="s">
        <v>83</v>
      </c>
      <c r="B19" s="117" t="s">
        <v>223</v>
      </c>
      <c r="C19" s="110" t="s">
        <v>162</v>
      </c>
      <c r="D19" s="115">
        <v>0</v>
      </c>
    </row>
    <row r="20" spans="1:4" ht="22.5">
      <c r="A20" s="116" t="s">
        <v>82</v>
      </c>
      <c r="B20" s="117" t="s">
        <v>222</v>
      </c>
      <c r="C20" s="119" t="s">
        <v>161</v>
      </c>
      <c r="D20" s="115">
        <v>0</v>
      </c>
    </row>
    <row r="21" spans="1:4" ht="22.5">
      <c r="A21" s="113" t="s">
        <v>81</v>
      </c>
      <c r="B21" s="117" t="s">
        <v>221</v>
      </c>
      <c r="C21" s="110" t="s">
        <v>160</v>
      </c>
      <c r="D21" s="115">
        <v>7965524</v>
      </c>
    </row>
    <row r="22" spans="1:4" ht="12.75">
      <c r="A22" s="113" t="s">
        <v>80</v>
      </c>
      <c r="B22" s="117" t="s">
        <v>220</v>
      </c>
      <c r="C22" s="110" t="s">
        <v>159</v>
      </c>
      <c r="D22" s="115">
        <v>0</v>
      </c>
    </row>
    <row r="23" spans="1:4" ht="12.75">
      <c r="A23" s="113" t="s">
        <v>79</v>
      </c>
      <c r="B23" s="120" t="s">
        <v>158</v>
      </c>
      <c r="C23" s="110" t="s">
        <v>157</v>
      </c>
      <c r="D23" s="115">
        <v>0</v>
      </c>
    </row>
    <row r="24" spans="1:4" ht="45">
      <c r="A24" s="113" t="s">
        <v>78</v>
      </c>
      <c r="B24" s="117" t="s">
        <v>219</v>
      </c>
      <c r="C24" s="121" t="s">
        <v>156</v>
      </c>
      <c r="D24" s="115">
        <v>2431496</v>
      </c>
    </row>
    <row r="25" spans="1:4" ht="33.75">
      <c r="A25" s="113" t="s">
        <v>77</v>
      </c>
      <c r="B25" s="117" t="s">
        <v>218</v>
      </c>
      <c r="C25" s="121" t="s">
        <v>155</v>
      </c>
      <c r="D25" s="115">
        <v>0</v>
      </c>
    </row>
    <row r="26" spans="1:4" ht="12.75">
      <c r="A26" s="113" t="s">
        <v>76</v>
      </c>
      <c r="B26" s="114" t="s">
        <v>154</v>
      </c>
      <c r="C26" s="110" t="s">
        <v>127</v>
      </c>
      <c r="D26" s="115">
        <v>0</v>
      </c>
    </row>
    <row r="27" spans="1:4" ht="12.75">
      <c r="A27" s="113" t="s">
        <v>75</v>
      </c>
      <c r="B27" s="114" t="s">
        <v>153</v>
      </c>
      <c r="C27" s="110" t="s">
        <v>152</v>
      </c>
      <c r="D27" s="115">
        <v>0</v>
      </c>
    </row>
    <row r="28" spans="1:4" ht="12.75">
      <c r="A28" s="113" t="s">
        <v>74</v>
      </c>
      <c r="B28" s="117" t="s">
        <v>151</v>
      </c>
      <c r="C28" s="110" t="s">
        <v>125</v>
      </c>
      <c r="D28" s="115">
        <v>0</v>
      </c>
    </row>
    <row r="29" spans="1:4" ht="12.75">
      <c r="A29" s="240" t="s">
        <v>150</v>
      </c>
      <c r="B29" s="240"/>
      <c r="C29" s="111"/>
      <c r="D29" s="122">
        <f>SUM(D30:D36)</f>
        <v>0</v>
      </c>
    </row>
    <row r="30" spans="1:4" ht="12.75">
      <c r="A30" s="123" t="s">
        <v>89</v>
      </c>
      <c r="B30" s="114" t="s">
        <v>149</v>
      </c>
      <c r="C30" s="111" t="s">
        <v>146</v>
      </c>
      <c r="D30" s="115">
        <v>0</v>
      </c>
    </row>
    <row r="31" spans="1:4" ht="22.5">
      <c r="A31" s="123" t="s">
        <v>148</v>
      </c>
      <c r="B31" s="68" t="s">
        <v>138</v>
      </c>
      <c r="C31" s="111" t="s">
        <v>146</v>
      </c>
      <c r="D31" s="115">
        <v>0</v>
      </c>
    </row>
    <row r="32" spans="1:4" ht="12.75">
      <c r="A32" s="123" t="s">
        <v>88</v>
      </c>
      <c r="B32" s="120" t="s">
        <v>147</v>
      </c>
      <c r="C32" s="111" t="s">
        <v>146</v>
      </c>
      <c r="D32" s="115">
        <v>0</v>
      </c>
    </row>
    <row r="33" spans="1:4" ht="22.5">
      <c r="A33" s="123" t="s">
        <v>145</v>
      </c>
      <c r="B33" s="68" t="s">
        <v>144</v>
      </c>
      <c r="C33" s="111" t="s">
        <v>143</v>
      </c>
      <c r="D33" s="115">
        <v>0</v>
      </c>
    </row>
    <row r="34" spans="1:4" ht="22.5">
      <c r="A34" s="123" t="s">
        <v>86</v>
      </c>
      <c r="B34" s="68" t="s">
        <v>142</v>
      </c>
      <c r="C34" s="111" t="s">
        <v>141</v>
      </c>
      <c r="D34" s="115">
        <v>0</v>
      </c>
    </row>
    <row r="35" spans="1:4" ht="12.75">
      <c r="A35" s="123" t="s">
        <v>85</v>
      </c>
      <c r="B35" s="68" t="s">
        <v>140</v>
      </c>
      <c r="C35" s="111" t="s">
        <v>137</v>
      </c>
      <c r="D35" s="115">
        <v>0</v>
      </c>
    </row>
    <row r="36" spans="1:4" ht="22.5">
      <c r="A36" s="123" t="s">
        <v>139</v>
      </c>
      <c r="B36" s="68" t="s">
        <v>138</v>
      </c>
      <c r="C36" s="111" t="s">
        <v>137</v>
      </c>
      <c r="D36" s="115">
        <v>0</v>
      </c>
    </row>
    <row r="37" spans="1:4" ht="22.5">
      <c r="A37" s="123" t="s">
        <v>84</v>
      </c>
      <c r="B37" s="117" t="s">
        <v>217</v>
      </c>
      <c r="C37" s="111" t="s">
        <v>133</v>
      </c>
      <c r="D37" s="115">
        <v>0</v>
      </c>
    </row>
    <row r="38" spans="1:4" ht="22.5">
      <c r="A38" s="123" t="s">
        <v>136</v>
      </c>
      <c r="B38" s="68" t="s">
        <v>135</v>
      </c>
      <c r="C38" s="111" t="s">
        <v>133</v>
      </c>
      <c r="D38" s="115">
        <v>0</v>
      </c>
    </row>
    <row r="39" spans="1:4" ht="22.5">
      <c r="A39" s="123" t="s">
        <v>83</v>
      </c>
      <c r="B39" s="68" t="s">
        <v>134</v>
      </c>
      <c r="C39" s="111" t="s">
        <v>133</v>
      </c>
      <c r="D39" s="115">
        <v>0</v>
      </c>
    </row>
    <row r="40" spans="1:4" ht="12.75">
      <c r="A40" s="123" t="s">
        <v>82</v>
      </c>
      <c r="B40" s="117" t="s">
        <v>132</v>
      </c>
      <c r="C40" s="121" t="s">
        <v>131</v>
      </c>
      <c r="D40" s="115">
        <v>0</v>
      </c>
    </row>
    <row r="41" spans="1:4" ht="12.75">
      <c r="A41" s="123" t="s">
        <v>81</v>
      </c>
      <c r="B41" s="120" t="s">
        <v>130</v>
      </c>
      <c r="C41" s="111" t="s">
        <v>129</v>
      </c>
      <c r="D41" s="115">
        <v>0</v>
      </c>
    </row>
    <row r="42" spans="1:4" ht="12.75">
      <c r="A42" s="124" t="s">
        <v>80</v>
      </c>
      <c r="B42" s="120" t="s">
        <v>128</v>
      </c>
      <c r="C42" s="111" t="s">
        <v>127</v>
      </c>
      <c r="D42" s="115">
        <v>0</v>
      </c>
    </row>
    <row r="43" spans="1:4" ht="12.75">
      <c r="A43" s="124" t="s">
        <v>79</v>
      </c>
      <c r="B43" s="117" t="s">
        <v>126</v>
      </c>
      <c r="C43" s="111" t="s">
        <v>125</v>
      </c>
      <c r="D43" s="115">
        <v>0</v>
      </c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&amp;RZałącznik nr &amp;A
do uchwały Rady Powiatu w Opatowie nr LIV.15.2022
z dnia 14 lutego 2022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43"/>
  <sheetViews>
    <sheetView view="pageLayout" zoomScale="90" zoomScalePageLayoutView="90" workbookViewId="0" topLeftCell="A1">
      <selection activeCell="Q7" sqref="Q7"/>
    </sheetView>
  </sheetViews>
  <sheetFormatPr defaultColWidth="9.33203125" defaultRowHeight="12.75"/>
  <cols>
    <col min="1" max="1" width="5.66015625" style="8" customWidth="1"/>
    <col min="2" max="2" width="11" style="8" customWidth="1"/>
    <col min="3" max="3" width="8.66015625" style="8" customWidth="1"/>
    <col min="4" max="4" width="15" style="8" customWidth="1"/>
    <col min="5" max="5" width="16.83203125" style="8" customWidth="1"/>
    <col min="6" max="6" width="14.16015625" style="8" customWidth="1"/>
    <col min="7" max="7" width="14.33203125" style="8" customWidth="1"/>
    <col min="8" max="8" width="14.5" style="8" customWidth="1"/>
    <col min="9" max="9" width="10.66015625" style="8" customWidth="1"/>
    <col min="10" max="10" width="12.66015625" style="8" customWidth="1"/>
    <col min="11" max="11" width="10.83203125" style="9" customWidth="1"/>
    <col min="12" max="12" width="15" style="9" customWidth="1"/>
    <col min="13" max="14" width="12.33203125" style="9" bestFit="1" customWidth="1"/>
    <col min="15" max="15" width="12.16015625" style="9" customWidth="1"/>
    <col min="16" max="16384" width="9.33203125" style="9" customWidth="1"/>
  </cols>
  <sheetData>
    <row r="1" spans="1:17" ht="36" customHeight="1">
      <c r="A1" s="288" t="s">
        <v>304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30"/>
    </row>
    <row r="2" spans="1:7" ht="18">
      <c r="A2" s="29"/>
      <c r="B2" s="29"/>
      <c r="C2" s="29"/>
      <c r="D2" s="29"/>
      <c r="E2" s="29"/>
      <c r="F2" s="29"/>
      <c r="G2" s="29"/>
    </row>
    <row r="3" spans="1:16" s="28" customFormat="1" ht="18.75" customHeight="1">
      <c r="A3" s="125"/>
      <c r="B3" s="125"/>
      <c r="C3" s="125"/>
      <c r="D3" s="125"/>
      <c r="E3" s="125"/>
      <c r="F3" s="125"/>
      <c r="G3" s="126"/>
      <c r="H3" s="126"/>
      <c r="I3" s="126"/>
      <c r="J3" s="126"/>
      <c r="K3" s="126"/>
      <c r="L3" s="127"/>
      <c r="M3" s="127"/>
      <c r="N3" s="127"/>
      <c r="O3" s="127"/>
      <c r="P3" s="128" t="s">
        <v>303</v>
      </c>
    </row>
    <row r="4" spans="1:16" s="28" customFormat="1" ht="12.75">
      <c r="A4" s="289" t="s">
        <v>1</v>
      </c>
      <c r="B4" s="289" t="s">
        <v>2</v>
      </c>
      <c r="C4" s="289" t="s">
        <v>3</v>
      </c>
      <c r="D4" s="289" t="s">
        <v>302</v>
      </c>
      <c r="E4" s="292" t="s">
        <v>301</v>
      </c>
      <c r="F4" s="295" t="s">
        <v>22</v>
      </c>
      <c r="G4" s="296"/>
      <c r="H4" s="296"/>
      <c r="I4" s="296"/>
      <c r="J4" s="296"/>
      <c r="K4" s="296"/>
      <c r="L4" s="296"/>
      <c r="M4" s="296"/>
      <c r="N4" s="296"/>
      <c r="O4" s="296"/>
      <c r="P4" s="297"/>
    </row>
    <row r="5" spans="1:16" s="28" customFormat="1" ht="12.75">
      <c r="A5" s="290"/>
      <c r="B5" s="290"/>
      <c r="C5" s="290"/>
      <c r="D5" s="290"/>
      <c r="E5" s="293"/>
      <c r="F5" s="292" t="s">
        <v>28</v>
      </c>
      <c r="G5" s="298" t="s">
        <v>22</v>
      </c>
      <c r="H5" s="298"/>
      <c r="I5" s="298"/>
      <c r="J5" s="298"/>
      <c r="K5" s="298"/>
      <c r="L5" s="292" t="s">
        <v>300</v>
      </c>
      <c r="M5" s="299" t="s">
        <v>22</v>
      </c>
      <c r="N5" s="300"/>
      <c r="O5" s="300"/>
      <c r="P5" s="301"/>
    </row>
    <row r="6" spans="1:16" s="28" customFormat="1" ht="25.5" customHeight="1">
      <c r="A6" s="290"/>
      <c r="B6" s="290"/>
      <c r="C6" s="290"/>
      <c r="D6" s="290"/>
      <c r="E6" s="293"/>
      <c r="F6" s="293"/>
      <c r="G6" s="295" t="s">
        <v>299</v>
      </c>
      <c r="H6" s="297"/>
      <c r="I6" s="292" t="s">
        <v>298</v>
      </c>
      <c r="J6" s="292" t="s">
        <v>297</v>
      </c>
      <c r="K6" s="292" t="s">
        <v>296</v>
      </c>
      <c r="L6" s="293"/>
      <c r="M6" s="295" t="s">
        <v>24</v>
      </c>
      <c r="N6" s="129" t="s">
        <v>23</v>
      </c>
      <c r="O6" s="298" t="s">
        <v>27</v>
      </c>
      <c r="P6" s="298" t="s">
        <v>295</v>
      </c>
    </row>
    <row r="7" spans="1:16" s="28" customFormat="1" ht="84">
      <c r="A7" s="291"/>
      <c r="B7" s="291"/>
      <c r="C7" s="291"/>
      <c r="D7" s="291"/>
      <c r="E7" s="294"/>
      <c r="F7" s="294"/>
      <c r="G7" s="132" t="s">
        <v>17</v>
      </c>
      <c r="H7" s="132" t="s">
        <v>294</v>
      </c>
      <c r="I7" s="294"/>
      <c r="J7" s="294"/>
      <c r="K7" s="294"/>
      <c r="L7" s="294"/>
      <c r="M7" s="298"/>
      <c r="N7" s="130" t="s">
        <v>19</v>
      </c>
      <c r="O7" s="298"/>
      <c r="P7" s="298"/>
    </row>
    <row r="8" spans="1:16" s="28" customFormat="1" ht="10.5" customHeight="1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>
        <v>8</v>
      </c>
      <c r="I8" s="133">
        <v>9</v>
      </c>
      <c r="J8" s="133">
        <v>10</v>
      </c>
      <c r="K8" s="133">
        <v>11</v>
      </c>
      <c r="L8" s="133">
        <v>12</v>
      </c>
      <c r="M8" s="133">
        <v>13</v>
      </c>
      <c r="N8" s="133">
        <v>14</v>
      </c>
      <c r="O8" s="133">
        <v>15</v>
      </c>
      <c r="P8" s="133">
        <v>16</v>
      </c>
    </row>
    <row r="9" spans="1:16" s="28" customFormat="1" ht="13.5">
      <c r="A9" s="134" t="s">
        <v>293</v>
      </c>
      <c r="B9" s="135"/>
      <c r="C9" s="136"/>
      <c r="D9" s="137">
        <f>SUM(D10:D10)</f>
        <v>90000</v>
      </c>
      <c r="E9" s="137">
        <f>SUM(E10:E10)</f>
        <v>90000</v>
      </c>
      <c r="F9" s="137">
        <f>SUM(F10:F10)</f>
        <v>90000</v>
      </c>
      <c r="G9" s="137">
        <f>SUM(G10:G10)</f>
        <v>0</v>
      </c>
      <c r="H9" s="137">
        <f>SUM(H10:H10)</f>
        <v>90000</v>
      </c>
      <c r="I9" s="137">
        <v>0</v>
      </c>
      <c r="J9" s="137">
        <v>0</v>
      </c>
      <c r="K9" s="137">
        <v>0</v>
      </c>
      <c r="L9" s="137">
        <f>SUM(L10:L10)</f>
        <v>0</v>
      </c>
      <c r="M9" s="137">
        <f>SUM(M10:M10)</f>
        <v>0</v>
      </c>
      <c r="N9" s="137">
        <f>SUM(N10:N10)</f>
        <v>0</v>
      </c>
      <c r="O9" s="137">
        <v>0</v>
      </c>
      <c r="P9" s="137">
        <v>0</v>
      </c>
    </row>
    <row r="10" spans="1:16" s="28" customFormat="1" ht="12.75">
      <c r="A10" s="138" t="s">
        <v>293</v>
      </c>
      <c r="B10" s="139" t="s">
        <v>292</v>
      </c>
      <c r="C10" s="140">
        <v>2110</v>
      </c>
      <c r="D10" s="141">
        <v>90000</v>
      </c>
      <c r="E10" s="141">
        <f>F10+L10</f>
        <v>90000</v>
      </c>
      <c r="F10" s="141">
        <f>H10</f>
        <v>90000</v>
      </c>
      <c r="G10" s="142">
        <v>0</v>
      </c>
      <c r="H10" s="142">
        <v>90000</v>
      </c>
      <c r="I10" s="142">
        <v>0</v>
      </c>
      <c r="J10" s="142">
        <v>0</v>
      </c>
      <c r="K10" s="142">
        <f>-T10</f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</row>
    <row r="11" spans="1:16" s="28" customFormat="1" ht="13.5">
      <c r="A11" s="143">
        <v>600</v>
      </c>
      <c r="B11" s="144"/>
      <c r="C11" s="136"/>
      <c r="D11" s="137">
        <f aca="true" t="shared" si="0" ref="D11:N11">SUM(D12:D12)</f>
        <v>1870</v>
      </c>
      <c r="E11" s="137">
        <f t="shared" si="0"/>
        <v>1870</v>
      </c>
      <c r="F11" s="137">
        <f t="shared" si="0"/>
        <v>1870</v>
      </c>
      <c r="G11" s="137">
        <f t="shared" si="0"/>
        <v>1870</v>
      </c>
      <c r="H11" s="137">
        <f t="shared" si="0"/>
        <v>0</v>
      </c>
      <c r="I11" s="137">
        <f t="shared" si="0"/>
        <v>0</v>
      </c>
      <c r="J11" s="137">
        <f t="shared" si="0"/>
        <v>0</v>
      </c>
      <c r="K11" s="137">
        <f t="shared" si="0"/>
        <v>0</v>
      </c>
      <c r="L11" s="137">
        <f t="shared" si="0"/>
        <v>0</v>
      </c>
      <c r="M11" s="137">
        <f t="shared" si="0"/>
        <v>0</v>
      </c>
      <c r="N11" s="137">
        <f t="shared" si="0"/>
        <v>0</v>
      </c>
      <c r="O11" s="137">
        <f>O13+O15</f>
        <v>0</v>
      </c>
      <c r="P11" s="137">
        <f>P13+P15</f>
        <v>0</v>
      </c>
    </row>
    <row r="12" spans="1:16" s="28" customFormat="1" ht="12.75">
      <c r="A12" s="145">
        <v>600</v>
      </c>
      <c r="B12" s="88">
        <v>60095</v>
      </c>
      <c r="C12" s="140">
        <v>2110</v>
      </c>
      <c r="D12" s="141">
        <v>1870</v>
      </c>
      <c r="E12" s="141">
        <f>SUM(F12)</f>
        <v>1870</v>
      </c>
      <c r="F12" s="141">
        <f>SUM(G12:H12)</f>
        <v>1870</v>
      </c>
      <c r="G12" s="142">
        <v>1870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f>SUM(O12+Q12+R12)</f>
        <v>0</v>
      </c>
      <c r="O12" s="142">
        <v>0</v>
      </c>
      <c r="P12" s="142">
        <v>0</v>
      </c>
    </row>
    <row r="13" spans="1:16" s="28" customFormat="1" ht="13.5">
      <c r="A13" s="134" t="s">
        <v>291</v>
      </c>
      <c r="B13" s="146"/>
      <c r="C13" s="136"/>
      <c r="D13" s="137">
        <f aca="true" t="shared" si="1" ref="D13:M13">SUM(D14)</f>
        <v>72000</v>
      </c>
      <c r="E13" s="137">
        <f t="shared" si="1"/>
        <v>72000</v>
      </c>
      <c r="F13" s="137">
        <f t="shared" si="1"/>
        <v>72000</v>
      </c>
      <c r="G13" s="137">
        <f t="shared" si="1"/>
        <v>48856</v>
      </c>
      <c r="H13" s="137">
        <f t="shared" si="1"/>
        <v>23144</v>
      </c>
      <c r="I13" s="137">
        <f t="shared" si="1"/>
        <v>0</v>
      </c>
      <c r="J13" s="137">
        <f t="shared" si="1"/>
        <v>0</v>
      </c>
      <c r="K13" s="137">
        <f t="shared" si="1"/>
        <v>0</v>
      </c>
      <c r="L13" s="137">
        <f t="shared" si="1"/>
        <v>0</v>
      </c>
      <c r="M13" s="137">
        <f t="shared" si="1"/>
        <v>0</v>
      </c>
      <c r="N13" s="137">
        <v>0</v>
      </c>
      <c r="O13" s="137">
        <f>SUM(O14)</f>
        <v>0</v>
      </c>
      <c r="P13" s="137">
        <f>SUM(P14)</f>
        <v>0</v>
      </c>
    </row>
    <row r="14" spans="1:18" s="28" customFormat="1" ht="12.75">
      <c r="A14" s="145">
        <v>700</v>
      </c>
      <c r="B14" s="88">
        <v>70005</v>
      </c>
      <c r="C14" s="140">
        <v>2110</v>
      </c>
      <c r="D14" s="141">
        <v>72000</v>
      </c>
      <c r="E14" s="141">
        <f>SUM(F14)</f>
        <v>72000</v>
      </c>
      <c r="F14" s="141">
        <f>SUM(G14:H14)</f>
        <v>72000</v>
      </c>
      <c r="G14" s="142">
        <v>48856</v>
      </c>
      <c r="H14" s="142">
        <v>23144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f>SUM(O14+Q14+R14)</f>
        <v>0</v>
      </c>
      <c r="O14" s="142">
        <v>0</v>
      </c>
      <c r="P14" s="142">
        <v>0</v>
      </c>
      <c r="Q14" s="26"/>
      <c r="R14" s="26"/>
    </row>
    <row r="15" spans="1:16" s="28" customFormat="1" ht="13.5">
      <c r="A15" s="143">
        <v>710</v>
      </c>
      <c r="B15" s="144"/>
      <c r="C15" s="136"/>
      <c r="D15" s="137">
        <f aca="true" t="shared" si="2" ref="D15:P15">SUM(D16:D17)</f>
        <v>747000</v>
      </c>
      <c r="E15" s="137">
        <f t="shared" si="2"/>
        <v>747000</v>
      </c>
      <c r="F15" s="137">
        <f t="shared" si="2"/>
        <v>747000</v>
      </c>
      <c r="G15" s="137">
        <f t="shared" si="2"/>
        <v>518818</v>
      </c>
      <c r="H15" s="137">
        <f t="shared" si="2"/>
        <v>228182</v>
      </c>
      <c r="I15" s="137">
        <f t="shared" si="2"/>
        <v>0</v>
      </c>
      <c r="J15" s="137">
        <f t="shared" si="2"/>
        <v>0</v>
      </c>
      <c r="K15" s="137">
        <f t="shared" si="2"/>
        <v>0</v>
      </c>
      <c r="L15" s="137">
        <f t="shared" si="2"/>
        <v>0</v>
      </c>
      <c r="M15" s="137">
        <f t="shared" si="2"/>
        <v>0</v>
      </c>
      <c r="N15" s="137">
        <f t="shared" si="2"/>
        <v>0</v>
      </c>
      <c r="O15" s="137">
        <f t="shared" si="2"/>
        <v>0</v>
      </c>
      <c r="P15" s="137">
        <f t="shared" si="2"/>
        <v>0</v>
      </c>
    </row>
    <row r="16" spans="1:18" s="28" customFormat="1" ht="12.75">
      <c r="A16" s="145">
        <v>710</v>
      </c>
      <c r="B16" s="88">
        <v>71012</v>
      </c>
      <c r="C16" s="140">
        <v>2110</v>
      </c>
      <c r="D16" s="141">
        <v>371000</v>
      </c>
      <c r="E16" s="141">
        <f>SUM(N16+F16)</f>
        <v>371000</v>
      </c>
      <c r="F16" s="141">
        <f>SUM(G16:K16)</f>
        <v>371000</v>
      </c>
      <c r="G16" s="142">
        <v>210000</v>
      </c>
      <c r="H16" s="142">
        <v>161000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f>SUM(O16+Q16+R16)</f>
        <v>0</v>
      </c>
      <c r="O16" s="142">
        <v>0</v>
      </c>
      <c r="P16" s="142">
        <v>0</v>
      </c>
      <c r="Q16" s="26"/>
      <c r="R16" s="26"/>
    </row>
    <row r="17" spans="1:16" s="28" customFormat="1" ht="12.75">
      <c r="A17" s="145">
        <v>710</v>
      </c>
      <c r="B17" s="88">
        <v>71015</v>
      </c>
      <c r="C17" s="140">
        <v>2110</v>
      </c>
      <c r="D17" s="141">
        <v>376000</v>
      </c>
      <c r="E17" s="141">
        <f>SUM(F17)</f>
        <v>376000</v>
      </c>
      <c r="F17" s="141">
        <f>SUM(G17:H17)</f>
        <v>376000</v>
      </c>
      <c r="G17" s="142">
        <v>308818</v>
      </c>
      <c r="H17" s="142">
        <v>67182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f>SUM(O17+Q17+R17)</f>
        <v>0</v>
      </c>
      <c r="O17" s="142">
        <v>0</v>
      </c>
      <c r="P17" s="142">
        <v>0</v>
      </c>
    </row>
    <row r="18" spans="1:16" s="28" customFormat="1" ht="13.5">
      <c r="A18" s="143">
        <v>750</v>
      </c>
      <c r="B18" s="144"/>
      <c r="C18" s="136"/>
      <c r="D18" s="137">
        <f aca="true" t="shared" si="3" ref="D18:P18">SUM(D19:D19)</f>
        <v>25200</v>
      </c>
      <c r="E18" s="137">
        <f t="shared" si="3"/>
        <v>25200</v>
      </c>
      <c r="F18" s="137">
        <f t="shared" si="3"/>
        <v>25200</v>
      </c>
      <c r="G18" s="137">
        <f t="shared" si="3"/>
        <v>17383</v>
      </c>
      <c r="H18" s="137">
        <f t="shared" si="3"/>
        <v>7817</v>
      </c>
      <c r="I18" s="137">
        <f t="shared" si="3"/>
        <v>0</v>
      </c>
      <c r="J18" s="137">
        <f t="shared" si="3"/>
        <v>0</v>
      </c>
      <c r="K18" s="137">
        <f t="shared" si="3"/>
        <v>0</v>
      </c>
      <c r="L18" s="137">
        <f t="shared" si="3"/>
        <v>0</v>
      </c>
      <c r="M18" s="137">
        <f t="shared" si="3"/>
        <v>0</v>
      </c>
      <c r="N18" s="137">
        <f t="shared" si="3"/>
        <v>0</v>
      </c>
      <c r="O18" s="137">
        <f t="shared" si="3"/>
        <v>0</v>
      </c>
      <c r="P18" s="137">
        <f t="shared" si="3"/>
        <v>0</v>
      </c>
    </row>
    <row r="19" spans="1:16" s="28" customFormat="1" ht="12.75">
      <c r="A19" s="145">
        <v>750</v>
      </c>
      <c r="B19" s="88">
        <v>75045</v>
      </c>
      <c r="C19" s="140">
        <v>2110</v>
      </c>
      <c r="D19" s="141">
        <v>25200</v>
      </c>
      <c r="E19" s="141">
        <f>SUM(F19)</f>
        <v>25200</v>
      </c>
      <c r="F19" s="141">
        <f>SUM(G19:H19)</f>
        <v>25200</v>
      </c>
      <c r="G19" s="142">
        <v>17383</v>
      </c>
      <c r="H19" s="142">
        <v>7817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f>SUM(O19+Q19+R19)</f>
        <v>0</v>
      </c>
      <c r="O19" s="142">
        <v>0</v>
      </c>
      <c r="P19" s="142">
        <v>0</v>
      </c>
    </row>
    <row r="20" spans="1:16" s="27" customFormat="1" ht="14.25" customHeight="1">
      <c r="A20" s="143">
        <v>754</v>
      </c>
      <c r="B20" s="144"/>
      <c r="C20" s="136"/>
      <c r="D20" s="137">
        <f>SUM(D21:D21)</f>
        <v>4935767</v>
      </c>
      <c r="E20" s="137">
        <f>E21</f>
        <v>4935767</v>
      </c>
      <c r="F20" s="137">
        <f aca="true" t="shared" si="4" ref="F20:K20">SUM(F21)</f>
        <v>4935767</v>
      </c>
      <c r="G20" s="137">
        <f t="shared" si="4"/>
        <v>4505730</v>
      </c>
      <c r="H20" s="137">
        <f t="shared" si="4"/>
        <v>241437</v>
      </c>
      <c r="I20" s="137">
        <f t="shared" si="4"/>
        <v>0</v>
      </c>
      <c r="J20" s="137">
        <f t="shared" si="4"/>
        <v>188600</v>
      </c>
      <c r="K20" s="137">
        <f t="shared" si="4"/>
        <v>0</v>
      </c>
      <c r="L20" s="137">
        <f>SUM(L21:L21)</f>
        <v>0</v>
      </c>
      <c r="M20" s="137">
        <f>SUM(M21:M21)</f>
        <v>0</v>
      </c>
      <c r="N20" s="137">
        <f>SUM(N21)</f>
        <v>0</v>
      </c>
      <c r="O20" s="137">
        <f>SUM(O21)</f>
        <v>0</v>
      </c>
      <c r="P20" s="137">
        <f>SUM(P21)</f>
        <v>0</v>
      </c>
    </row>
    <row r="21" spans="1:16" ht="12.75" customHeight="1">
      <c r="A21" s="145">
        <v>754</v>
      </c>
      <c r="B21" s="88">
        <v>75411</v>
      </c>
      <c r="C21" s="140">
        <v>2110</v>
      </c>
      <c r="D21" s="141">
        <v>4935767</v>
      </c>
      <c r="E21" s="141">
        <f>SUM(F21)</f>
        <v>4935767</v>
      </c>
      <c r="F21" s="141">
        <f>SUM(G21:J21)</f>
        <v>4935767</v>
      </c>
      <c r="G21" s="142">
        <v>4505730</v>
      </c>
      <c r="H21" s="142">
        <v>241437</v>
      </c>
      <c r="I21" s="142">
        <v>0</v>
      </c>
      <c r="J21" s="142">
        <v>188600</v>
      </c>
      <c r="K21" s="142">
        <v>0</v>
      </c>
      <c r="L21" s="142">
        <v>0</v>
      </c>
      <c r="M21" s="142">
        <v>0</v>
      </c>
      <c r="N21" s="142">
        <f>SUM(O21+Q21+R21)</f>
        <v>0</v>
      </c>
      <c r="O21" s="142">
        <v>0</v>
      </c>
      <c r="P21" s="142"/>
    </row>
    <row r="22" spans="1:16" ht="12.75" customHeight="1">
      <c r="A22" s="143">
        <v>755</v>
      </c>
      <c r="B22" s="144"/>
      <c r="C22" s="136"/>
      <c r="D22" s="137">
        <f>SUM(D23:D23)</f>
        <v>132000</v>
      </c>
      <c r="E22" s="137">
        <f>E23</f>
        <v>132000</v>
      </c>
      <c r="F22" s="137">
        <f aca="true" t="shared" si="5" ref="F22:K22">SUM(F23)</f>
        <v>132000</v>
      </c>
      <c r="G22" s="137">
        <f t="shared" si="5"/>
        <v>30030</v>
      </c>
      <c r="H22" s="137">
        <f t="shared" si="5"/>
        <v>37950</v>
      </c>
      <c r="I22" s="137">
        <f t="shared" si="5"/>
        <v>64020</v>
      </c>
      <c r="J22" s="137">
        <f t="shared" si="5"/>
        <v>0</v>
      </c>
      <c r="K22" s="137">
        <f t="shared" si="5"/>
        <v>0</v>
      </c>
      <c r="L22" s="137">
        <f>SUM(L23:L23)</f>
        <v>0</v>
      </c>
      <c r="M22" s="137">
        <f>SUM(M23:M23)</f>
        <v>0</v>
      </c>
      <c r="N22" s="137">
        <f>SUM(N23)</f>
        <v>0</v>
      </c>
      <c r="O22" s="137">
        <f>SUM(O23)</f>
        <v>0</v>
      </c>
      <c r="P22" s="137">
        <f>SUM(P23)</f>
        <v>0</v>
      </c>
    </row>
    <row r="23" spans="1:16" ht="17.25" customHeight="1">
      <c r="A23" s="145">
        <v>755</v>
      </c>
      <c r="B23" s="88">
        <v>75515</v>
      </c>
      <c r="C23" s="140">
        <v>2110</v>
      </c>
      <c r="D23" s="141">
        <v>132000</v>
      </c>
      <c r="E23" s="141">
        <f>SUM(F23)</f>
        <v>132000</v>
      </c>
      <c r="F23" s="141">
        <f>SUM(G23:J23)</f>
        <v>132000</v>
      </c>
      <c r="G23" s="142">
        <v>30030</v>
      </c>
      <c r="H23" s="142">
        <v>37950</v>
      </c>
      <c r="I23" s="142">
        <v>64020</v>
      </c>
      <c r="J23" s="142">
        <v>0</v>
      </c>
      <c r="K23" s="142">
        <v>0</v>
      </c>
      <c r="L23" s="142">
        <v>0</v>
      </c>
      <c r="M23" s="142">
        <v>0</v>
      </c>
      <c r="N23" s="142">
        <f>SUM(O23+Q23+R23)</f>
        <v>0</v>
      </c>
      <c r="O23" s="142">
        <v>0</v>
      </c>
      <c r="P23" s="142"/>
    </row>
    <row r="24" spans="1:16" ht="13.5">
      <c r="A24" s="143">
        <v>851</v>
      </c>
      <c r="B24" s="87"/>
      <c r="C24" s="136"/>
      <c r="D24" s="147">
        <f>D25</f>
        <v>2397521</v>
      </c>
      <c r="E24" s="147">
        <f aca="true" t="shared" si="6" ref="E24:P24">SUM(E25)</f>
        <v>2397521</v>
      </c>
      <c r="F24" s="147">
        <f t="shared" si="6"/>
        <v>2397521</v>
      </c>
      <c r="G24" s="147">
        <f t="shared" si="6"/>
        <v>0</v>
      </c>
      <c r="H24" s="147">
        <f t="shared" si="6"/>
        <v>2397521</v>
      </c>
      <c r="I24" s="147">
        <f t="shared" si="6"/>
        <v>0</v>
      </c>
      <c r="J24" s="147">
        <f t="shared" si="6"/>
        <v>0</v>
      </c>
      <c r="K24" s="147">
        <f t="shared" si="6"/>
        <v>0</v>
      </c>
      <c r="L24" s="147">
        <f t="shared" si="6"/>
        <v>0</v>
      </c>
      <c r="M24" s="147">
        <f t="shared" si="6"/>
        <v>0</v>
      </c>
      <c r="N24" s="147">
        <f t="shared" si="6"/>
        <v>0</v>
      </c>
      <c r="O24" s="147">
        <f t="shared" si="6"/>
        <v>0</v>
      </c>
      <c r="P24" s="147">
        <f t="shared" si="6"/>
        <v>0</v>
      </c>
    </row>
    <row r="25" spans="1:17" ht="12.75">
      <c r="A25" s="145">
        <v>851</v>
      </c>
      <c r="B25" s="88">
        <v>85156</v>
      </c>
      <c r="C25" s="140">
        <v>2110</v>
      </c>
      <c r="D25" s="142">
        <v>2397521</v>
      </c>
      <c r="E25" s="141">
        <f>SUM(H25)</f>
        <v>2397521</v>
      </c>
      <c r="F25" s="141">
        <f>SUM(H25)</f>
        <v>2397521</v>
      </c>
      <c r="G25" s="142">
        <v>0</v>
      </c>
      <c r="H25" s="142">
        <v>2397521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f>SUM(O25+Q25+R25)</f>
        <v>0</v>
      </c>
      <c r="O25" s="142">
        <v>0</v>
      </c>
      <c r="P25" s="142">
        <v>0</v>
      </c>
      <c r="Q25" s="26"/>
    </row>
    <row r="26" spans="1:17" ht="13.5">
      <c r="A26" s="143">
        <v>852</v>
      </c>
      <c r="B26" s="87"/>
      <c r="C26" s="136"/>
      <c r="D26" s="147">
        <f>D27</f>
        <v>1583040</v>
      </c>
      <c r="E26" s="147">
        <f aca="true" t="shared" si="7" ref="E26:P26">SUM(E27)</f>
        <v>1583040</v>
      </c>
      <c r="F26" s="147">
        <f t="shared" si="7"/>
        <v>1583040</v>
      </c>
      <c r="G26" s="147">
        <f t="shared" si="7"/>
        <v>1067559</v>
      </c>
      <c r="H26" s="147">
        <f t="shared" si="7"/>
        <v>515181</v>
      </c>
      <c r="I26" s="147">
        <f t="shared" si="7"/>
        <v>0</v>
      </c>
      <c r="J26" s="147">
        <f t="shared" si="7"/>
        <v>300</v>
      </c>
      <c r="K26" s="147">
        <f t="shared" si="7"/>
        <v>0</v>
      </c>
      <c r="L26" s="147">
        <f t="shared" si="7"/>
        <v>0</v>
      </c>
      <c r="M26" s="147">
        <f t="shared" si="7"/>
        <v>0</v>
      </c>
      <c r="N26" s="147">
        <f t="shared" si="7"/>
        <v>0</v>
      </c>
      <c r="O26" s="147">
        <f t="shared" si="7"/>
        <v>0</v>
      </c>
      <c r="P26" s="147">
        <f t="shared" si="7"/>
        <v>0</v>
      </c>
      <c r="Q26" s="26"/>
    </row>
    <row r="27" spans="1:17" ht="12.75">
      <c r="A27" s="145">
        <v>852</v>
      </c>
      <c r="B27" s="88">
        <v>85203</v>
      </c>
      <c r="C27" s="140">
        <v>2110</v>
      </c>
      <c r="D27" s="142">
        <v>1583040</v>
      </c>
      <c r="E27" s="141">
        <f>SUM(F27)</f>
        <v>1583040</v>
      </c>
      <c r="F27" s="141">
        <f>SUM(G27:J27)</f>
        <v>1583040</v>
      </c>
      <c r="G27" s="142">
        <v>1067559</v>
      </c>
      <c r="H27" s="142">
        <v>515181</v>
      </c>
      <c r="I27" s="142">
        <v>0</v>
      </c>
      <c r="J27" s="142">
        <v>300</v>
      </c>
      <c r="K27" s="142">
        <v>0</v>
      </c>
      <c r="L27" s="142">
        <v>0</v>
      </c>
      <c r="M27" s="142">
        <v>0</v>
      </c>
      <c r="N27" s="142">
        <f>SUM(O27+Q27+R27)</f>
        <v>0</v>
      </c>
      <c r="O27" s="142">
        <v>0</v>
      </c>
      <c r="P27" s="142">
        <v>0</v>
      </c>
      <c r="Q27" s="26"/>
    </row>
    <row r="28" spans="1:16" ht="13.5">
      <c r="A28" s="143">
        <v>853</v>
      </c>
      <c r="B28" s="87"/>
      <c r="C28" s="136"/>
      <c r="D28" s="147">
        <f>SUM(D29)</f>
        <v>710000</v>
      </c>
      <c r="E28" s="147">
        <f>E29</f>
        <v>710000</v>
      </c>
      <c r="F28" s="147">
        <f>F29</f>
        <v>710000</v>
      </c>
      <c r="G28" s="147">
        <f>G29</f>
        <v>562400</v>
      </c>
      <c r="H28" s="147">
        <f>H29</f>
        <v>147600</v>
      </c>
      <c r="I28" s="147">
        <f aca="true" t="shared" si="8" ref="I28:P28">SUM(I29)</f>
        <v>0</v>
      </c>
      <c r="J28" s="147">
        <f t="shared" si="8"/>
        <v>0</v>
      </c>
      <c r="K28" s="147">
        <f t="shared" si="8"/>
        <v>0</v>
      </c>
      <c r="L28" s="147">
        <f t="shared" si="8"/>
        <v>0</v>
      </c>
      <c r="M28" s="147">
        <f t="shared" si="8"/>
        <v>0</v>
      </c>
      <c r="N28" s="147">
        <f t="shared" si="8"/>
        <v>0</v>
      </c>
      <c r="O28" s="147">
        <f t="shared" si="8"/>
        <v>0</v>
      </c>
      <c r="P28" s="147">
        <f t="shared" si="8"/>
        <v>0</v>
      </c>
    </row>
    <row r="29" spans="1:16" ht="12.75">
      <c r="A29" s="145">
        <v>853</v>
      </c>
      <c r="B29" s="88">
        <v>85321</v>
      </c>
      <c r="C29" s="140">
        <v>2110</v>
      </c>
      <c r="D29" s="142">
        <v>710000</v>
      </c>
      <c r="E29" s="141">
        <f>SUM(H29+G29+E37)</f>
        <v>710000</v>
      </c>
      <c r="F29" s="142">
        <f>SUM(G29:K29)</f>
        <v>710000</v>
      </c>
      <c r="G29" s="142">
        <v>562400</v>
      </c>
      <c r="H29" s="142">
        <v>147600</v>
      </c>
      <c r="I29" s="142">
        <v>0</v>
      </c>
      <c r="J29" s="142">
        <v>0</v>
      </c>
      <c r="K29" s="142">
        <v>0</v>
      </c>
      <c r="L29" s="142">
        <v>0</v>
      </c>
      <c r="M29" s="142">
        <f>SUM(N29+P29+Q29)</f>
        <v>0</v>
      </c>
      <c r="N29" s="142">
        <v>0</v>
      </c>
      <c r="O29" s="142">
        <v>0</v>
      </c>
      <c r="P29" s="142">
        <v>0</v>
      </c>
    </row>
    <row r="30" spans="1:16" ht="13.5">
      <c r="A30" s="143">
        <v>855</v>
      </c>
      <c r="B30" s="87"/>
      <c r="C30" s="136"/>
      <c r="D30" s="147">
        <f aca="true" t="shared" si="9" ref="D30:P30">SUM(D31:D32)</f>
        <v>233097</v>
      </c>
      <c r="E30" s="147">
        <f t="shared" si="9"/>
        <v>233097</v>
      </c>
      <c r="F30" s="147">
        <f t="shared" si="9"/>
        <v>233097</v>
      </c>
      <c r="G30" s="147">
        <f t="shared" si="9"/>
        <v>2170</v>
      </c>
      <c r="H30" s="147">
        <f t="shared" si="9"/>
        <v>37</v>
      </c>
      <c r="I30" s="147">
        <f t="shared" si="9"/>
        <v>0</v>
      </c>
      <c r="J30" s="147">
        <f t="shared" si="9"/>
        <v>230890</v>
      </c>
      <c r="K30" s="147">
        <f t="shared" si="9"/>
        <v>0</v>
      </c>
      <c r="L30" s="147">
        <f t="shared" si="9"/>
        <v>0</v>
      </c>
      <c r="M30" s="147">
        <f t="shared" si="9"/>
        <v>0</v>
      </c>
      <c r="N30" s="147">
        <f t="shared" si="9"/>
        <v>0</v>
      </c>
      <c r="O30" s="147">
        <f t="shared" si="9"/>
        <v>0</v>
      </c>
      <c r="P30" s="147">
        <f t="shared" si="9"/>
        <v>0</v>
      </c>
    </row>
    <row r="31" spans="1:16" ht="12.75">
      <c r="A31" s="145">
        <v>855</v>
      </c>
      <c r="B31" s="88">
        <v>85508</v>
      </c>
      <c r="C31" s="140">
        <v>2160</v>
      </c>
      <c r="D31" s="142">
        <v>83727</v>
      </c>
      <c r="E31" s="141">
        <f>SUM(H31+G31+J31)</f>
        <v>83727</v>
      </c>
      <c r="F31" s="142">
        <f>SUM(G31:K31)</f>
        <v>83727</v>
      </c>
      <c r="G31" s="142">
        <v>800</v>
      </c>
      <c r="H31" s="142">
        <v>37</v>
      </c>
      <c r="I31" s="142">
        <v>0</v>
      </c>
      <c r="J31" s="142">
        <v>82890</v>
      </c>
      <c r="K31" s="142">
        <v>0</v>
      </c>
      <c r="L31" s="142">
        <v>0</v>
      </c>
      <c r="M31" s="142">
        <f>SUM(N31+P31+Q31)</f>
        <v>0</v>
      </c>
      <c r="N31" s="142">
        <v>0</v>
      </c>
      <c r="O31" s="142">
        <v>0</v>
      </c>
      <c r="P31" s="142">
        <v>0</v>
      </c>
    </row>
    <row r="32" spans="1:16" ht="12.75">
      <c r="A32" s="145">
        <v>855</v>
      </c>
      <c r="B32" s="88">
        <v>85510</v>
      </c>
      <c r="C32" s="140">
        <v>2160</v>
      </c>
      <c r="D32" s="142">
        <v>149370</v>
      </c>
      <c r="E32" s="141">
        <f>SUM(H32+G32+J32)</f>
        <v>149370</v>
      </c>
      <c r="F32" s="142">
        <f>SUM(G32:K32)</f>
        <v>149370</v>
      </c>
      <c r="G32" s="142">
        <v>1370</v>
      </c>
      <c r="H32" s="142">
        <v>0</v>
      </c>
      <c r="I32" s="142">
        <v>0</v>
      </c>
      <c r="J32" s="142">
        <v>148000</v>
      </c>
      <c r="K32" s="142">
        <v>0</v>
      </c>
      <c r="L32" s="142">
        <v>0</v>
      </c>
      <c r="M32" s="142">
        <f>SUM(N32+P32+Q32)</f>
        <v>0</v>
      </c>
      <c r="N32" s="142">
        <v>0</v>
      </c>
      <c r="O32" s="142">
        <v>0</v>
      </c>
      <c r="P32" s="142">
        <v>0</v>
      </c>
    </row>
    <row r="33" spans="1:16" ht="14.25">
      <c r="A33" s="287" t="s">
        <v>101</v>
      </c>
      <c r="B33" s="287"/>
      <c r="C33" s="287"/>
      <c r="D33" s="147">
        <f aca="true" t="shared" si="10" ref="D33:P33">SUM(D9+D11+D13+D15+D18+D20+D22+D24+D26+D28+D30)</f>
        <v>10927495</v>
      </c>
      <c r="E33" s="147">
        <f t="shared" si="10"/>
        <v>10927495</v>
      </c>
      <c r="F33" s="147">
        <f t="shared" si="10"/>
        <v>10927495</v>
      </c>
      <c r="G33" s="147">
        <f t="shared" si="10"/>
        <v>6754816</v>
      </c>
      <c r="H33" s="147">
        <f t="shared" si="10"/>
        <v>3688869</v>
      </c>
      <c r="I33" s="147">
        <f t="shared" si="10"/>
        <v>64020</v>
      </c>
      <c r="J33" s="147">
        <f t="shared" si="10"/>
        <v>419790</v>
      </c>
      <c r="K33" s="147">
        <f t="shared" si="10"/>
        <v>0</v>
      </c>
      <c r="L33" s="147">
        <f t="shared" si="10"/>
        <v>0</v>
      </c>
      <c r="M33" s="147">
        <f t="shared" si="10"/>
        <v>0</v>
      </c>
      <c r="N33" s="147">
        <f t="shared" si="10"/>
        <v>0</v>
      </c>
      <c r="O33" s="147">
        <f t="shared" si="10"/>
        <v>0</v>
      </c>
      <c r="P33" s="147">
        <f t="shared" si="10"/>
        <v>0</v>
      </c>
    </row>
    <row r="34" ht="12.75">
      <c r="E34" s="25"/>
    </row>
    <row r="36" spans="7:8" ht="12.75">
      <c r="G36" s="23"/>
      <c r="H36" s="23"/>
    </row>
    <row r="37" spans="1:16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10"/>
      <c r="L37" s="10"/>
      <c r="M37" s="10"/>
      <c r="N37" s="10"/>
      <c r="O37" s="10"/>
      <c r="P37" s="10"/>
    </row>
    <row r="43" spans="1:10" ht="12.75">
      <c r="A43" s="9"/>
      <c r="B43" s="9"/>
      <c r="C43" s="9"/>
      <c r="D43" s="9"/>
      <c r="E43" s="9"/>
      <c r="F43" s="9"/>
      <c r="G43" s="9"/>
      <c r="H43" s="9"/>
      <c r="I43" s="9"/>
      <c r="J43" s="23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33:C33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&amp;RZałącznik nr &amp;A
do uchwały Rady Powiatu w Opatowie Nr LIV.15.2022 
z dnia 14 lutego 2022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U23"/>
  <sheetViews>
    <sheetView view="pageLayout" zoomScale="78" zoomScalePageLayoutView="78" workbookViewId="0" topLeftCell="A1">
      <selection activeCell="W9" sqref="W9"/>
    </sheetView>
  </sheetViews>
  <sheetFormatPr defaultColWidth="9.33203125" defaultRowHeight="12.75"/>
  <cols>
    <col min="1" max="1" width="32.16015625" style="148" customWidth="1"/>
    <col min="2" max="2" width="4.66015625" style="148" customWidth="1"/>
    <col min="3" max="3" width="6.83203125" style="148" customWidth="1"/>
    <col min="4" max="4" width="9.16015625" style="148" customWidth="1"/>
    <col min="5" max="5" width="13.33203125" style="148" customWidth="1"/>
    <col min="6" max="6" width="14.5" style="148" customWidth="1"/>
    <col min="7" max="7" width="13.66015625" style="148" customWidth="1"/>
    <col min="8" max="8" width="11.16015625" style="148" customWidth="1"/>
    <col min="9" max="9" width="13.16015625" style="148" customWidth="1"/>
    <col min="10" max="10" width="12.5" style="148" customWidth="1"/>
    <col min="11" max="12" width="9.83203125" style="148" customWidth="1"/>
    <col min="13" max="13" width="7.5" style="148" customWidth="1"/>
    <col min="14" max="14" width="9" style="148" customWidth="1"/>
    <col min="15" max="15" width="13.83203125" style="148" customWidth="1"/>
    <col min="16" max="16" width="14.33203125" style="149" customWidth="1"/>
    <col min="17" max="17" width="12.5" style="149" customWidth="1"/>
    <col min="18" max="18" width="8.83203125" style="149" customWidth="1"/>
    <col min="19" max="19" width="11.5" style="149" customWidth="1"/>
    <col min="20" max="20" width="9.33203125" style="149" customWidth="1"/>
    <col min="21" max="21" width="10.83203125" style="149" bestFit="1" customWidth="1"/>
    <col min="22" max="16384" width="9.33203125" style="149" customWidth="1"/>
  </cols>
  <sheetData>
    <row r="1" spans="1:19" ht="18.75" customHeight="1">
      <c r="A1" s="302" t="s">
        <v>343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</row>
    <row r="2" spans="1:19" ht="18.75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</row>
    <row r="3" spans="1:19" ht="12.75">
      <c r="A3" s="125"/>
      <c r="B3" s="125"/>
      <c r="C3" s="125"/>
      <c r="D3" s="125"/>
      <c r="E3" s="125"/>
      <c r="F3" s="125"/>
      <c r="G3" s="125"/>
      <c r="H3" s="126"/>
      <c r="I3" s="126"/>
      <c r="J3" s="126"/>
      <c r="K3" s="126"/>
      <c r="L3" s="126"/>
      <c r="M3" s="126"/>
      <c r="N3" s="126"/>
      <c r="O3" s="126"/>
      <c r="P3" s="127"/>
      <c r="Q3" s="127"/>
      <c r="R3" s="127"/>
      <c r="S3" s="128" t="s">
        <v>303</v>
      </c>
    </row>
    <row r="4" spans="1:19" s="151" customFormat="1" ht="11.25">
      <c r="A4" s="289" t="s">
        <v>342</v>
      </c>
      <c r="B4" s="292" t="s">
        <v>1</v>
      </c>
      <c r="C4" s="292" t="s">
        <v>2</v>
      </c>
      <c r="D4" s="289" t="s">
        <v>3</v>
      </c>
      <c r="E4" s="289" t="s">
        <v>341</v>
      </c>
      <c r="F4" s="289" t="s">
        <v>340</v>
      </c>
      <c r="G4" s="303" t="s">
        <v>22</v>
      </c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5"/>
    </row>
    <row r="5" spans="1:19" s="151" customFormat="1" ht="11.25">
      <c r="A5" s="290"/>
      <c r="B5" s="293"/>
      <c r="C5" s="293"/>
      <c r="D5" s="290"/>
      <c r="E5" s="290"/>
      <c r="F5" s="290"/>
      <c r="G5" s="289" t="s">
        <v>28</v>
      </c>
      <c r="H5" s="254" t="s">
        <v>22</v>
      </c>
      <c r="I5" s="254"/>
      <c r="J5" s="254"/>
      <c r="K5" s="254"/>
      <c r="L5" s="254"/>
      <c r="M5" s="254"/>
      <c r="N5" s="254"/>
      <c r="O5" s="289" t="s">
        <v>300</v>
      </c>
      <c r="P5" s="306" t="s">
        <v>22</v>
      </c>
      <c r="Q5" s="307"/>
      <c r="R5" s="307"/>
      <c r="S5" s="308"/>
    </row>
    <row r="6" spans="1:19" s="151" customFormat="1" ht="11.25">
      <c r="A6" s="290"/>
      <c r="B6" s="293"/>
      <c r="C6" s="293"/>
      <c r="D6" s="290"/>
      <c r="E6" s="290"/>
      <c r="F6" s="290"/>
      <c r="G6" s="290"/>
      <c r="H6" s="303" t="s">
        <v>299</v>
      </c>
      <c r="I6" s="305"/>
      <c r="J6" s="289" t="s">
        <v>298</v>
      </c>
      <c r="K6" s="289" t="s">
        <v>297</v>
      </c>
      <c r="L6" s="289" t="s">
        <v>296</v>
      </c>
      <c r="M6" s="289" t="s">
        <v>339</v>
      </c>
      <c r="N6" s="289" t="s">
        <v>338</v>
      </c>
      <c r="O6" s="290"/>
      <c r="P6" s="303" t="s">
        <v>24</v>
      </c>
      <c r="Q6" s="150" t="s">
        <v>23</v>
      </c>
      <c r="R6" s="254" t="s">
        <v>27</v>
      </c>
      <c r="S6" s="254" t="s">
        <v>337</v>
      </c>
    </row>
    <row r="7" spans="1:19" s="151" customFormat="1" ht="94.5">
      <c r="A7" s="291"/>
      <c r="B7" s="294"/>
      <c r="C7" s="294"/>
      <c r="D7" s="291"/>
      <c r="E7" s="291"/>
      <c r="F7" s="291"/>
      <c r="G7" s="291"/>
      <c r="H7" s="131" t="s">
        <v>17</v>
      </c>
      <c r="I7" s="131" t="s">
        <v>294</v>
      </c>
      <c r="J7" s="291"/>
      <c r="K7" s="291"/>
      <c r="L7" s="291"/>
      <c r="M7" s="291"/>
      <c r="N7" s="291"/>
      <c r="O7" s="291"/>
      <c r="P7" s="254"/>
      <c r="Q7" s="87" t="s">
        <v>19</v>
      </c>
      <c r="R7" s="254"/>
      <c r="S7" s="254"/>
    </row>
    <row r="8" spans="1:19" ht="12" customHeight="1">
      <c r="A8" s="152">
        <v>1</v>
      </c>
      <c r="B8" s="152">
        <v>2</v>
      </c>
      <c r="C8" s="152">
        <v>3</v>
      </c>
      <c r="D8" s="152">
        <v>4</v>
      </c>
      <c r="E8" s="152">
        <v>5</v>
      </c>
      <c r="F8" s="152">
        <v>6</v>
      </c>
      <c r="G8" s="152">
        <v>7</v>
      </c>
      <c r="H8" s="152">
        <v>8</v>
      </c>
      <c r="I8" s="152">
        <v>9</v>
      </c>
      <c r="J8" s="152">
        <v>10</v>
      </c>
      <c r="K8" s="152">
        <v>11</v>
      </c>
      <c r="L8" s="152">
        <v>12</v>
      </c>
      <c r="M8" s="152">
        <v>13</v>
      </c>
      <c r="N8" s="152">
        <v>14</v>
      </c>
      <c r="O8" s="152">
        <v>15</v>
      </c>
      <c r="P8" s="152">
        <v>16</v>
      </c>
      <c r="Q8" s="152">
        <v>17</v>
      </c>
      <c r="R8" s="152">
        <v>18</v>
      </c>
      <c r="S8" s="152">
        <v>19</v>
      </c>
    </row>
    <row r="9" spans="1:21" ht="48.75" customHeight="1">
      <c r="A9" s="309" t="s">
        <v>336</v>
      </c>
      <c r="B9" s="309"/>
      <c r="C9" s="309"/>
      <c r="D9" s="153"/>
      <c r="E9" s="154">
        <f aca="true" t="shared" si="0" ref="E9:S9">SUM(E10:E18)</f>
        <v>4639024</v>
      </c>
      <c r="F9" s="154">
        <f t="shared" si="0"/>
        <v>695058</v>
      </c>
      <c r="G9" s="154">
        <f t="shared" si="0"/>
        <v>695058</v>
      </c>
      <c r="H9" s="154">
        <f t="shared" si="0"/>
        <v>0</v>
      </c>
      <c r="I9" s="154">
        <f t="shared" si="0"/>
        <v>160800</v>
      </c>
      <c r="J9" s="154">
        <f t="shared" si="0"/>
        <v>534258</v>
      </c>
      <c r="K9" s="154">
        <f t="shared" si="0"/>
        <v>0</v>
      </c>
      <c r="L9" s="154">
        <f t="shared" si="0"/>
        <v>0</v>
      </c>
      <c r="M9" s="154">
        <f t="shared" si="0"/>
        <v>0</v>
      </c>
      <c r="N9" s="154">
        <f t="shared" si="0"/>
        <v>0</v>
      </c>
      <c r="O9" s="154">
        <f t="shared" si="0"/>
        <v>0</v>
      </c>
      <c r="P9" s="154">
        <f t="shared" si="0"/>
        <v>0</v>
      </c>
      <c r="Q9" s="154">
        <f t="shared" si="0"/>
        <v>0</v>
      </c>
      <c r="R9" s="154">
        <f t="shared" si="0"/>
        <v>0</v>
      </c>
      <c r="S9" s="154">
        <f t="shared" si="0"/>
        <v>0</v>
      </c>
      <c r="U9" s="155"/>
    </row>
    <row r="10" spans="1:19" s="159" customFormat="1" ht="20.25" customHeight="1">
      <c r="A10" s="156" t="s">
        <v>335</v>
      </c>
      <c r="B10" s="157">
        <v>600</v>
      </c>
      <c r="C10" s="157">
        <v>60004</v>
      </c>
      <c r="D10" s="139" t="s">
        <v>334</v>
      </c>
      <c r="E10" s="158">
        <v>150000</v>
      </c>
      <c r="F10" s="158">
        <f aca="true" t="shared" si="1" ref="F10:F18">G10</f>
        <v>150000</v>
      </c>
      <c r="G10" s="158">
        <f aca="true" t="shared" si="2" ref="G10:G18">H10+I10+J10+K10+L10+M10+N10</f>
        <v>150000</v>
      </c>
      <c r="H10" s="158">
        <v>0</v>
      </c>
      <c r="I10" s="158">
        <v>150000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58">
        <v>0</v>
      </c>
    </row>
    <row r="11" spans="1:19" s="159" customFormat="1" ht="20.25" customHeight="1">
      <c r="A11" s="156" t="s">
        <v>333</v>
      </c>
      <c r="B11" s="157">
        <v>853</v>
      </c>
      <c r="C11" s="157">
        <v>85321</v>
      </c>
      <c r="D11" s="139">
        <v>2320</v>
      </c>
      <c r="E11" s="158">
        <v>10800</v>
      </c>
      <c r="F11" s="158">
        <f t="shared" si="1"/>
        <v>10800</v>
      </c>
      <c r="G11" s="158">
        <f t="shared" si="2"/>
        <v>10800</v>
      </c>
      <c r="H11" s="158">
        <v>0</v>
      </c>
      <c r="I11" s="158">
        <v>10800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</row>
    <row r="12" spans="1:19" s="159" customFormat="1" ht="20.25" customHeight="1">
      <c r="A12" s="156" t="s">
        <v>331</v>
      </c>
      <c r="B12" s="157">
        <v>853</v>
      </c>
      <c r="C12" s="157">
        <v>85311</v>
      </c>
      <c r="D12" s="139" t="s">
        <v>332</v>
      </c>
      <c r="E12" s="158">
        <v>185712</v>
      </c>
      <c r="F12" s="158">
        <f t="shared" si="1"/>
        <v>29456</v>
      </c>
      <c r="G12" s="158">
        <f t="shared" si="2"/>
        <v>29456</v>
      </c>
      <c r="H12" s="158">
        <v>0</v>
      </c>
      <c r="I12" s="158">
        <v>0</v>
      </c>
      <c r="J12" s="158">
        <v>29456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</row>
    <row r="13" spans="1:19" ht="21.75" customHeight="1">
      <c r="A13" s="156" t="s">
        <v>331</v>
      </c>
      <c r="B13" s="157">
        <v>853</v>
      </c>
      <c r="C13" s="157">
        <v>85311</v>
      </c>
      <c r="D13" s="139">
        <v>2580</v>
      </c>
      <c r="E13" s="158">
        <v>0</v>
      </c>
      <c r="F13" s="158">
        <f t="shared" si="1"/>
        <v>425802</v>
      </c>
      <c r="G13" s="158">
        <f t="shared" si="2"/>
        <v>425802</v>
      </c>
      <c r="H13" s="158">
        <v>0</v>
      </c>
      <c r="I13" s="158">
        <v>0</v>
      </c>
      <c r="J13" s="158">
        <v>425802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0</v>
      </c>
      <c r="Q13" s="158">
        <v>0</v>
      </c>
      <c r="R13" s="158">
        <v>0</v>
      </c>
      <c r="S13" s="158">
        <v>0</v>
      </c>
    </row>
    <row r="14" spans="1:19" ht="21.75" customHeight="1">
      <c r="A14" s="156" t="s">
        <v>330</v>
      </c>
      <c r="B14" s="157">
        <v>855</v>
      </c>
      <c r="C14" s="157">
        <v>85508</v>
      </c>
      <c r="D14" s="139" t="s">
        <v>329</v>
      </c>
      <c r="E14" s="158">
        <v>164392</v>
      </c>
      <c r="F14" s="158">
        <f t="shared" si="1"/>
        <v>0</v>
      </c>
      <c r="G14" s="158">
        <f t="shared" si="2"/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58">
        <v>0</v>
      </c>
      <c r="S14" s="158">
        <v>0</v>
      </c>
    </row>
    <row r="15" spans="1:19" ht="21.75" customHeight="1">
      <c r="A15" s="156" t="s">
        <v>330</v>
      </c>
      <c r="B15" s="157">
        <v>855</v>
      </c>
      <c r="C15" s="157">
        <v>85508</v>
      </c>
      <c r="D15" s="139">
        <v>2320</v>
      </c>
      <c r="E15" s="158">
        <v>76524</v>
      </c>
      <c r="F15" s="158">
        <f t="shared" si="1"/>
        <v>54000</v>
      </c>
      <c r="G15" s="158">
        <f t="shared" si="2"/>
        <v>54000</v>
      </c>
      <c r="H15" s="158">
        <v>0</v>
      </c>
      <c r="I15" s="158">
        <v>0</v>
      </c>
      <c r="J15" s="158">
        <v>54000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58">
        <v>0</v>
      </c>
      <c r="S15" s="158">
        <v>0</v>
      </c>
    </row>
    <row r="16" spans="1:19" ht="21.75" customHeight="1">
      <c r="A16" s="156" t="s">
        <v>328</v>
      </c>
      <c r="B16" s="157">
        <v>855</v>
      </c>
      <c r="C16" s="157">
        <v>85510</v>
      </c>
      <c r="D16" s="139" t="s">
        <v>329</v>
      </c>
      <c r="E16" s="158">
        <v>599076</v>
      </c>
      <c r="F16" s="158">
        <f t="shared" si="1"/>
        <v>0</v>
      </c>
      <c r="G16" s="158">
        <f t="shared" si="2"/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</row>
    <row r="17" spans="1:19" ht="21.75" customHeight="1">
      <c r="A17" s="156" t="s">
        <v>328</v>
      </c>
      <c r="B17" s="157">
        <v>855</v>
      </c>
      <c r="C17" s="157">
        <v>85510</v>
      </c>
      <c r="D17" s="139">
        <v>2320</v>
      </c>
      <c r="E17" s="158">
        <v>3452520</v>
      </c>
      <c r="F17" s="158">
        <f t="shared" si="1"/>
        <v>0</v>
      </c>
      <c r="G17" s="158">
        <f t="shared" si="2"/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8">
        <v>0</v>
      </c>
      <c r="S17" s="158">
        <v>0</v>
      </c>
    </row>
    <row r="18" spans="1:19" ht="27.75" customHeight="1">
      <c r="A18" s="156" t="s">
        <v>327</v>
      </c>
      <c r="B18" s="157">
        <v>921</v>
      </c>
      <c r="C18" s="157">
        <v>92116</v>
      </c>
      <c r="D18" s="139">
        <v>2310</v>
      </c>
      <c r="E18" s="158">
        <v>0</v>
      </c>
      <c r="F18" s="158">
        <f t="shared" si="1"/>
        <v>25000</v>
      </c>
      <c r="G18" s="158">
        <f t="shared" si="2"/>
        <v>25000</v>
      </c>
      <c r="H18" s="158">
        <v>0</v>
      </c>
      <c r="I18" s="158">
        <v>0</v>
      </c>
      <c r="J18" s="158">
        <v>25000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8">
        <v>0</v>
      </c>
      <c r="S18" s="158">
        <v>0</v>
      </c>
    </row>
    <row r="19" spans="1:19" ht="30.75" customHeight="1">
      <c r="A19" s="240" t="s">
        <v>101</v>
      </c>
      <c r="B19" s="240"/>
      <c r="C19" s="240"/>
      <c r="D19" s="160"/>
      <c r="E19" s="154">
        <f aca="true" t="shared" si="3" ref="E19:S19">SUM(E9)</f>
        <v>4639024</v>
      </c>
      <c r="F19" s="154">
        <f t="shared" si="3"/>
        <v>695058</v>
      </c>
      <c r="G19" s="154">
        <f t="shared" si="3"/>
        <v>695058</v>
      </c>
      <c r="H19" s="154">
        <f t="shared" si="3"/>
        <v>0</v>
      </c>
      <c r="I19" s="154">
        <f t="shared" si="3"/>
        <v>160800</v>
      </c>
      <c r="J19" s="154">
        <f t="shared" si="3"/>
        <v>534258</v>
      </c>
      <c r="K19" s="154">
        <f t="shared" si="3"/>
        <v>0</v>
      </c>
      <c r="L19" s="154">
        <f t="shared" si="3"/>
        <v>0</v>
      </c>
      <c r="M19" s="154">
        <f t="shared" si="3"/>
        <v>0</v>
      </c>
      <c r="N19" s="154">
        <f t="shared" si="3"/>
        <v>0</v>
      </c>
      <c r="O19" s="154">
        <f t="shared" si="3"/>
        <v>0</v>
      </c>
      <c r="P19" s="154">
        <f t="shared" si="3"/>
        <v>0</v>
      </c>
      <c r="Q19" s="154">
        <f t="shared" si="3"/>
        <v>0</v>
      </c>
      <c r="R19" s="154">
        <f t="shared" si="3"/>
        <v>0</v>
      </c>
      <c r="S19" s="154">
        <f t="shared" si="3"/>
        <v>0</v>
      </c>
    </row>
    <row r="20" spans="1:19" ht="12.75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7"/>
      <c r="Q20" s="127"/>
      <c r="R20" s="127"/>
      <c r="S20" s="127"/>
    </row>
    <row r="21" spans="1:19" ht="12.75">
      <c r="A21" s="126"/>
      <c r="B21" s="126"/>
      <c r="C21" s="126"/>
      <c r="D21" s="126"/>
      <c r="E21" s="161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7"/>
      <c r="Q21" s="127"/>
      <c r="R21" s="127"/>
      <c r="S21" s="127"/>
    </row>
    <row r="22" spans="1:19" ht="12.75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7"/>
      <c r="Q22" s="127"/>
      <c r="R22" s="127"/>
      <c r="S22" s="127"/>
    </row>
    <row r="23" spans="5:9" ht="12.75">
      <c r="E23" s="162"/>
      <c r="F23" s="162"/>
      <c r="G23" s="162"/>
      <c r="H23" s="162"/>
      <c r="I23" s="162"/>
    </row>
  </sheetData>
  <sheetProtection/>
  <mergeCells count="23">
    <mergeCell ref="A9:C9"/>
    <mergeCell ref="D4:D7"/>
    <mergeCell ref="H5:N5"/>
    <mergeCell ref="L6:L7"/>
    <mergeCell ref="H6:I6"/>
    <mergeCell ref="C4:C7"/>
    <mergeCell ref="A19:C19"/>
    <mergeCell ref="G4:S4"/>
    <mergeCell ref="P5:S5"/>
    <mergeCell ref="M6:M7"/>
    <mergeCell ref="P6:P7"/>
    <mergeCell ref="F4:F7"/>
    <mergeCell ref="K6:K7"/>
    <mergeCell ref="R6:R7"/>
    <mergeCell ref="N6:N7"/>
    <mergeCell ref="G5:G7"/>
    <mergeCell ref="A1:S2"/>
    <mergeCell ref="O5:O7"/>
    <mergeCell ref="A4:A7"/>
    <mergeCell ref="J6:J7"/>
    <mergeCell ref="B4:B7"/>
    <mergeCell ref="E4:E7"/>
    <mergeCell ref="S6:S7"/>
  </mergeCells>
  <printOptions horizontalCentered="1"/>
  <pageMargins left="0.2755905511811024" right="0.4724409448818898" top="1.1023622047244095" bottom="0.7874015748031497" header="0.5118110236220472" footer="0.5118110236220472"/>
  <pageSetup orientation="landscape" paperSize="9" scale="73" r:id="rId1"/>
  <headerFooter alignWithMargins="0">
    <oddHeader>&amp;RZałącznik nr &amp;A
do uchwały Rady Powiatu w Opatowie nr LIV.15.2022 
z dnia 14 lutego 2022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F14"/>
  <sheetViews>
    <sheetView view="pageLayout" workbookViewId="0" topLeftCell="A1">
      <selection activeCell="G7" sqref="G7"/>
    </sheetView>
  </sheetViews>
  <sheetFormatPr defaultColWidth="9.33203125" defaultRowHeight="12.75"/>
  <cols>
    <col min="1" max="2" width="9.33203125" style="84" customWidth="1"/>
    <col min="3" max="3" width="13.16015625" style="84" customWidth="1"/>
    <col min="4" max="4" width="23.16015625" style="84" customWidth="1"/>
    <col min="5" max="5" width="22.16015625" style="84" customWidth="1"/>
    <col min="6" max="6" width="18.5" style="84" customWidth="1"/>
    <col min="7" max="16384" width="9.33203125" style="84" customWidth="1"/>
  </cols>
  <sheetData>
    <row r="1" spans="1:6" ht="12.75">
      <c r="A1" s="85"/>
      <c r="B1" s="85"/>
      <c r="C1" s="85"/>
      <c r="D1" s="85"/>
      <c r="E1" s="85"/>
      <c r="F1" s="85"/>
    </row>
    <row r="2" spans="1:6" ht="18">
      <c r="A2" s="310" t="s">
        <v>326</v>
      </c>
      <c r="B2" s="310"/>
      <c r="C2" s="310"/>
      <c r="D2" s="310"/>
      <c r="E2" s="310"/>
      <c r="F2" s="310"/>
    </row>
    <row r="3" spans="4:6" ht="12.75">
      <c r="D3" s="74"/>
      <c r="E3" s="74"/>
      <c r="F3" s="163" t="s">
        <v>0</v>
      </c>
    </row>
    <row r="4" spans="1:6" ht="51" customHeight="1">
      <c r="A4" s="164" t="s">
        <v>98</v>
      </c>
      <c r="B4" s="164" t="s">
        <v>1</v>
      </c>
      <c r="C4" s="164" t="s">
        <v>2</v>
      </c>
      <c r="D4" s="165" t="s">
        <v>318</v>
      </c>
      <c r="E4" s="164" t="s">
        <v>317</v>
      </c>
      <c r="F4" s="165" t="s">
        <v>316</v>
      </c>
    </row>
    <row r="5" spans="1:6" ht="12.75">
      <c r="A5" s="166">
        <v>1</v>
      </c>
      <c r="B5" s="166">
        <v>2</v>
      </c>
      <c r="C5" s="166">
        <v>3</v>
      </c>
      <c r="D5" s="166">
        <v>4</v>
      </c>
      <c r="E5" s="166">
        <v>5</v>
      </c>
      <c r="F5" s="166">
        <v>6</v>
      </c>
    </row>
    <row r="6" spans="1:6" ht="21" customHeight="1">
      <c r="A6" s="314" t="s">
        <v>315</v>
      </c>
      <c r="B6" s="315"/>
      <c r="C6" s="315"/>
      <c r="D6" s="315"/>
      <c r="E6" s="316"/>
      <c r="F6" s="167">
        <f>SUM(F7)</f>
        <v>350000</v>
      </c>
    </row>
    <row r="7" spans="1:6" ht="72">
      <c r="A7" s="168" t="s">
        <v>89</v>
      </c>
      <c r="B7" s="168">
        <v>921</v>
      </c>
      <c r="C7" s="168">
        <v>92113</v>
      </c>
      <c r="D7" s="169" t="s">
        <v>325</v>
      </c>
      <c r="E7" s="170" t="s">
        <v>324</v>
      </c>
      <c r="F7" s="171">
        <v>350000</v>
      </c>
    </row>
    <row r="8" spans="1:6" ht="27.75" customHeight="1">
      <c r="A8" s="314" t="s">
        <v>308</v>
      </c>
      <c r="B8" s="315"/>
      <c r="C8" s="315"/>
      <c r="D8" s="315"/>
      <c r="E8" s="316"/>
      <c r="F8" s="167">
        <f>SUM(F9:F13)</f>
        <v>2465802</v>
      </c>
    </row>
    <row r="9" spans="1:6" ht="30.75" customHeight="1">
      <c r="A9" s="168" t="s">
        <v>89</v>
      </c>
      <c r="B9" s="168">
        <v>801</v>
      </c>
      <c r="C9" s="168">
        <v>80115</v>
      </c>
      <c r="D9" s="169" t="s">
        <v>323</v>
      </c>
      <c r="E9" s="169" t="s">
        <v>322</v>
      </c>
      <c r="F9" s="171">
        <v>1060000</v>
      </c>
    </row>
    <row r="10" spans="1:6" ht="31.5" customHeight="1">
      <c r="A10" s="168" t="s">
        <v>88</v>
      </c>
      <c r="B10" s="168">
        <v>801</v>
      </c>
      <c r="C10" s="168">
        <v>80116</v>
      </c>
      <c r="D10" s="169" t="s">
        <v>323</v>
      </c>
      <c r="E10" s="169" t="s">
        <v>322</v>
      </c>
      <c r="F10" s="171">
        <v>900000</v>
      </c>
    </row>
    <row r="11" spans="1:6" ht="31.5" customHeight="1">
      <c r="A11" s="168" t="s">
        <v>87</v>
      </c>
      <c r="B11" s="168">
        <v>801</v>
      </c>
      <c r="C11" s="168">
        <v>80120</v>
      </c>
      <c r="D11" s="169" t="s">
        <v>323</v>
      </c>
      <c r="E11" s="169" t="s">
        <v>322</v>
      </c>
      <c r="F11" s="171">
        <v>80000</v>
      </c>
    </row>
    <row r="12" spans="1:6" ht="57.75" customHeight="1">
      <c r="A12" s="168" t="s">
        <v>86</v>
      </c>
      <c r="B12" s="168">
        <v>853</v>
      </c>
      <c r="C12" s="168">
        <v>85311</v>
      </c>
      <c r="D12" s="169" t="s">
        <v>321</v>
      </c>
      <c r="E12" s="169" t="s">
        <v>313</v>
      </c>
      <c r="F12" s="171">
        <v>265122</v>
      </c>
    </row>
    <row r="13" spans="1:6" ht="67.5" customHeight="1">
      <c r="A13" s="168" t="s">
        <v>85</v>
      </c>
      <c r="B13" s="168">
        <v>853</v>
      </c>
      <c r="C13" s="168">
        <v>85311</v>
      </c>
      <c r="D13" s="169" t="s">
        <v>320</v>
      </c>
      <c r="E13" s="169" t="s">
        <v>313</v>
      </c>
      <c r="F13" s="171">
        <v>160680</v>
      </c>
    </row>
    <row r="14" spans="1:6" ht="28.5" customHeight="1">
      <c r="A14" s="311" t="s">
        <v>101</v>
      </c>
      <c r="B14" s="312"/>
      <c r="C14" s="312"/>
      <c r="D14" s="313"/>
      <c r="E14" s="172"/>
      <c r="F14" s="173">
        <f>(F6+F8)</f>
        <v>2815802</v>
      </c>
    </row>
  </sheetData>
  <sheetProtection/>
  <mergeCells count="4">
    <mergeCell ref="A2:F2"/>
    <mergeCell ref="A14:D14"/>
    <mergeCell ref="A8:E8"/>
    <mergeCell ref="A6:E6"/>
  </mergeCells>
  <printOptions/>
  <pageMargins left="0.75" right="0.75" top="1.0729166666666667" bottom="1" header="0.5" footer="0.5"/>
  <pageSetup orientation="portrait" paperSize="9" r:id="rId1"/>
  <headerFooter alignWithMargins="0">
    <oddHeader xml:space="preserve">&amp;RZałącznik nr &amp;A
do uchwały Rady Powiatu w Opatowie nr LIV.15.2022
z dnia 14 lutego 2022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2022-02-04T10:46:01Z</cp:lastPrinted>
  <dcterms:created xsi:type="dcterms:W3CDTF">2014-11-12T06:55:05Z</dcterms:created>
  <dcterms:modified xsi:type="dcterms:W3CDTF">2022-03-09T08:39:27Z</dcterms:modified>
  <cp:category/>
  <cp:version/>
  <cp:contentType/>
  <cp:contentStatus/>
</cp:coreProperties>
</file>