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<sst xmlns="http://schemas.openxmlformats.org/spreadsheetml/2006/main" count="1046" uniqueCount="427">
  <si>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</si>
  <si>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</si>
  <si>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</si>
  <si>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</si>
  <si>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</si>
  <si>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</si>
  <si>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</si>
  <si>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</si>
  <si>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</si>
  <si>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</si>
  <si>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</si>
  <si>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</si>
  <si>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</si>
  <si>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Oświata i wychowanie</t>
  </si>
  <si>
    <t>Pozostała działalność</t>
  </si>
  <si>
    <t>852</t>
  </si>
  <si>
    <t>Pomoc społeczna</t>
  </si>
  <si>
    <t>854</t>
  </si>
  <si>
    <t>Edukacyjna opieka wychowawcza</t>
  </si>
  <si>
    <t>85403</t>
  </si>
  <si>
    <t>Specjalne ośrodki szkolno-wychowawcze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</si>
  <si>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</si>
  <si>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</si>
  <si>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</si>
  <si>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</si>
  <si>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</si>
  <si>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</si>
  <si>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</si>
  <si>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</si>
  <si>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</si>
  <si>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</si>
  <si>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</si>
  <si>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</si>
  <si>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</si>
  <si>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</si>
  <si>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</si>
  <si>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</si>
  <si>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</si>
  <si>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801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</si>
  <si>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</si>
  <si>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</si>
  <si>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</si>
  <si>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</si>
  <si>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</si>
  <si>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</si>
  <si>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</si>
  <si>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</si>
  <si>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</si>
  <si>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</si>
  <si>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</si>
  <si>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</si>
  <si>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</si>
  <si>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</si>
  <si>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</si>
  <si>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</si>
  <si>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</si>
  <si>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</si>
  <si>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</si>
  <si>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</si>
  <si>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</si>
  <si>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</si>
  <si>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</si>
  <si>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</si>
  <si>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</si>
  <si>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</si>
  <si>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</si>
  <si>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</si>
  <si>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</si>
  <si>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</si>
  <si>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>80148</t>
  </si>
  <si>
    <t>Stołówki szkolne i przedszkolne</t>
  </si>
  <si>
    <t>80120</t>
  </si>
  <si>
    <t>Licea ogólnokształcące</t>
  </si>
  <si>
    <t>80102</t>
  </si>
  <si>
    <t>Szkoły podstawowe specjalne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</si>
  <si>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</si>
  <si>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</si>
  <si>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85295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</si>
  <si>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</si>
  <si>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</si>
  <si>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</si>
  <si>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</si>
  <si>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</si>
  <si>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</si>
  <si>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</si>
  <si>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</si>
  <si>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</si>
  <si>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 xml:space="preserve">A. 
B.
C. 
D. </t>
  </si>
  <si>
    <t>Dom Pomocy Społecznej w Sobowie</t>
  </si>
  <si>
    <t>Zakup samochodu służbowego na potrzeby WTZ przy DPS w Sobowie</t>
  </si>
  <si>
    <t>Dom Pomocy Społecznej w Zochcinku</t>
  </si>
  <si>
    <t xml:space="preserve">A.      
B. 
C.
D. </t>
  </si>
  <si>
    <t>Zespół Szkół Nr 2 w Opatowie</t>
  </si>
  <si>
    <t>24.</t>
  </si>
  <si>
    <t>Zespół Szkół Nr 1 w Opatowie</t>
  </si>
  <si>
    <t>23.</t>
  </si>
  <si>
    <t>22.</t>
  </si>
  <si>
    <t>21.</t>
  </si>
  <si>
    <t>20.</t>
  </si>
  <si>
    <t>19.</t>
  </si>
  <si>
    <t>Wykonanie klimatyzacji w sali konferencyjnej SP w Opatowie</t>
  </si>
  <si>
    <t>18.</t>
  </si>
  <si>
    <t>17.</t>
  </si>
  <si>
    <t>16.</t>
  </si>
  <si>
    <t>15.</t>
  </si>
  <si>
    <t>14.</t>
  </si>
  <si>
    <t>13.</t>
  </si>
  <si>
    <t>12.</t>
  </si>
  <si>
    <t>Zarząd Dróg Powiatowych  w Opatowie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</si>
  <si>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</si>
  <si>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</si>
  <si>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</si>
  <si>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</si>
  <si>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</si>
  <si>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</si>
  <si>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</si>
  <si>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</si>
  <si>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</si>
  <si>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</si>
  <si>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</si>
  <si>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</si>
  <si>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</si>
  <si>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</si>
  <si>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</si>
  <si>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</si>
  <si>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</si>
  <si>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</si>
  <si>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</si>
  <si>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</si>
  <si>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</si>
  <si>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</si>
  <si>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C. Inne źródła - środki krajowe - kapitał ludzki.</t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</si>
  <si>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</si>
  <si>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</si>
  <si>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</si>
  <si>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</si>
  <si>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Opracowanie dokumentacji dot. zmiany sposobu użytkowania pomieszczeń przy ul. Sempołowskiej 3 na Poradnię Psychologiczno - Pedagogiczną (2020-2021)</t>
  </si>
  <si>
    <t>Klub ,,Senior+'' w Ożarowie</t>
  </si>
  <si>
    <t xml:space="preserve">A. 76 800,00    
B.
C.
D. </t>
  </si>
  <si>
    <t>Dzienny Dom ,,Senior+'' w Stodołach-Koloniach</t>
  </si>
  <si>
    <t xml:space="preserve">A. 54 000,00     
B.
C.
D. </t>
  </si>
  <si>
    <t>Dzienny Dom ,,Senior - WIGOR'' w Opatowie</t>
  </si>
  <si>
    <t>Specjalny Ośrodek Szkolno - Wychowawczy - Centrum Autyzmu i Całościowych Zaburzeń Rozwojowych w Niemienicach</t>
  </si>
  <si>
    <t>Program kompleksowego wsparcia rodzin ,,Za życiem'' (2017-2021)</t>
  </si>
  <si>
    <t>Projekt ,,Czas na profesjonalistów - podniesienie jakości kształcenia zawodowego w Powiecie Opatowskim’' (2019-2021)</t>
  </si>
  <si>
    <t>Opracowanie dokumentacji dot. remontu pomieszczenia z przeznaczeniem na Wydział Komunikacji, Transportu i Dróg w Starostwie Powiatowym w Opatowie (2020-2021)</t>
  </si>
  <si>
    <t>Opracowanie Strategii Rozwoju Powiatu Opatowskiego (2020-2021)</t>
  </si>
  <si>
    <t>Projekt ,,e-świętokrzyskie rozbudowa infrastruktury informatycznej JST" - utrzymanie trwałości projektu (2018-2021)</t>
  </si>
  <si>
    <t>Wykonanie dokumentacji projektowej termomodernizacji budynku użyteczności publicznej przy ul. Szpitalnej 4 w Opatowie (2020-2021)</t>
  </si>
  <si>
    <t>Wykonanie dokumentacji projektowej dla zadania pn. ,,Rozbudowa budynku wielofunkcyjnego przy ul. Szpitalnej 4 w Opatowie'' (2020-2021)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</si>
  <si>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</si>
  <si>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>Zarząd Dróg Powiatowych w Opatowie</t>
  </si>
  <si>
    <t>Remont DP 0707T Stara Słupia - Jeleniów - Wieś - Majdan - Podłazy - Piórków - Załącze - Komorniki - Wszachów w m. Piórków w km 3+003 -3+683 odc. dł. 0,680 km (2020-2021)</t>
  </si>
  <si>
    <t>dotacje i środki pochodzące z innych  źr.*</t>
  </si>
  <si>
    <t>Łączne nakłady finansowe</t>
  </si>
  <si>
    <t>Nazwa przedsięwzięcia</t>
  </si>
  <si>
    <t>Wykonanie dokumentacji projektowej termomodernizacji budynków DPS w Czachowie (2020-2021)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</si>
  <si>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</si>
  <si>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</si>
  <si>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</si>
  <si>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</si>
  <si>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</si>
  <si>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</si>
  <si>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</si>
  <si>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</si>
  <si>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</si>
  <si>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</si>
  <si>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</si>
  <si>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</si>
  <si>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</si>
  <si>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Projekt ,,Zabezpieczenie mieszkańców Powiatu Opatowskiego w walce z COVID-19 oraz podmiotów zaangażowanych w walkę z epidemią’'  (2020-2021)</t>
  </si>
  <si>
    <t>Przebudowa dróg wewnętrznych na terenie Zespołu Szkół Nr 1 w Opatowie (2020-2021)</t>
  </si>
  <si>
    <t>Rozbudowa, nadbudowa oraz przebudowa istniejącego budynku pralni wraz ze zmianą sposobu użytkowania na budynek Środowiskowego Domu Samopomocy w Opatowie – ETAP I (2020-2021)</t>
  </si>
  <si>
    <t>80195</t>
  </si>
  <si>
    <t>6430</t>
  </si>
  <si>
    <t>Dotacje celowe otrzymane z budżetu państwa na realizację inwestycji i zakupów inwestycyjnych własnych powiatu</t>
  </si>
  <si>
    <t>85203</t>
  </si>
  <si>
    <t>Ośrodki wsparcia</t>
  </si>
  <si>
    <t>6410</t>
  </si>
  <si>
    <t>Dotacje celowe otrzymane z budżetu państwa na inwestycje i zakupy inwestycyjne z zakresu administracji rządowej oraz inne zadania zlecone ustawami realizowane przez powiat</t>
  </si>
  <si>
    <t>Gospodarka mieszkaniowa</t>
  </si>
  <si>
    <t>70005</t>
  </si>
  <si>
    <t>Gospodarka gruntami i nieruchomościami</t>
  </si>
  <si>
    <t>851</t>
  </si>
  <si>
    <t>Ochrona zdrowia</t>
  </si>
  <si>
    <t>85195</t>
  </si>
  <si>
    <t>853</t>
  </si>
  <si>
    <t>Pozostałe zadania w zakresie polityki społecznej</t>
  </si>
  <si>
    <t>900</t>
  </si>
  <si>
    <t>Gospodarka komunalna i ochrona środowiska</t>
  </si>
  <si>
    <t>Przygotowanie wielobranżowej dokumentacji projektowo - kosztorysowej dotyczącej zadania pn. ,,Dokończenie budowy Szpitala św. Leona w Opatowie'' (2020-2021)</t>
  </si>
  <si>
    <t>Projekt ,,e-Geodezja - cyfrowy zasób geodezyjny powiatów: Sandomierskiego, Opatowskiego i Staszowskiego'' (2018-2021)</t>
  </si>
  <si>
    <t>Projekt ,,Specjalny znaczy Lepszy - wsparcie dla uczniów szkół podstawowych w ramach Specjalnych Ośrodków Szkolno - Wychowawczych w Niemienicach i Dębnie’' (2021-2022)</t>
  </si>
  <si>
    <t xml:space="preserve">A. 42 655,00     
B.
C.
D. </t>
  </si>
  <si>
    <t xml:space="preserve">A. 59 083,00     
B.
C.
D. </t>
  </si>
  <si>
    <t xml:space="preserve">A. 505 014,00     
B.
C.
D. </t>
  </si>
  <si>
    <t>Program wieloletni ,,Senior - Wigor'' na lata 2015 - 2020 - trwałość projektu (2021 - 2023)</t>
  </si>
  <si>
    <t xml:space="preserve">A.     
B.
C.
D. </t>
  </si>
  <si>
    <t>Program wieloletni ,,SENIOR+'' na lata 2015 - 2020 - Dzienny Dom Senior+ w Stodołach - Koloniach (2018 - 2024)</t>
  </si>
  <si>
    <t>Program wieloletni ,,SENIOR+'' na lata 2015 - 2020 - Klub Senior+ w Ożarowie (2018 - 2024)</t>
  </si>
  <si>
    <t>Otwarta Strefa Aktywności w Powiecie Opatowskim w miejscowości Niemienice -  utrzymanie trwałości projektu (2020 - 2026)</t>
  </si>
  <si>
    <t>Otwarta Strefa Aktywności w Powiecie Opatowskim w miejscowości Sulejów -  utrzymanie trwałości projektu (2020 - 2026)</t>
  </si>
  <si>
    <t>rok budżetowy 2021 (8+9+10+11)</t>
  </si>
  <si>
    <t xml:space="preserve">A. 528 968,00  
B.
C.
D. </t>
  </si>
  <si>
    <t>Limity wydatków na wieloletnie przedsięwzięcia planowane do poniesienia w 2021 roku</t>
  </si>
  <si>
    <t>Wydatki
na 2021 r.</t>
  </si>
  <si>
    <t>Dochody i wydatki związane z realizacją zadań z zakresu administracji rządowej i innych zadań zleconych odrębnymi ustawami w  2021 r.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</si>
  <si>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</si>
  <si>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</si>
  <si>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</si>
  <si>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</si>
  <si>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</si>
  <si>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</si>
  <si>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</si>
  <si>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</si>
  <si>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</si>
  <si>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</si>
  <si>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</si>
  <si>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</si>
  <si>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</si>
  <si>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</si>
  <si>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2021 r.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</si>
  <si>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</si>
  <si>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</si>
  <si>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</si>
  <si>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</si>
  <si>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</si>
  <si>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</si>
  <si>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</si>
  <si>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</si>
  <si>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</si>
  <si>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</si>
  <si>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</si>
  <si>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</si>
  <si>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</si>
  <si>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Dotacje celowe w 2021 roku</t>
  </si>
  <si>
    <t>Powiat Ostrowiec Św. (WTZ ,,Karczma Miłkowska'')</t>
  </si>
  <si>
    <t xml:space="preserve">A. 109 200,00     
B.
C.
D. </t>
  </si>
  <si>
    <t>Dochody i wydatki związane z realizacją zadań z zakresu administracji rządowej realizowanych na podstawie porozumień z organami administracji rządowej w 2021 r.</t>
  </si>
  <si>
    <t>Wykonywanie publicznego transportu zbiorowego</t>
  </si>
  <si>
    <t>Powiatowy Zakład Transportu w Opatowie</t>
  </si>
  <si>
    <t>I. Dotacje  dla jednostek  sektora finansów publicznych</t>
  </si>
  <si>
    <t xml:space="preserve"> Ogółem kwota dotacji</t>
  </si>
  <si>
    <t>Dotacje przedmiotowe w 2021 roku</t>
  </si>
  <si>
    <t>wpłata do budżetu</t>
  </si>
  <si>
    <t>celowa na inwestycje</t>
  </si>
  <si>
    <t>celowa na zadania realizowane z udziałem środków UE</t>
  </si>
  <si>
    <t>na pierwsze wyposażenie</t>
  </si>
  <si>
    <t>przedmiotowa</t>
  </si>
  <si>
    <t xml:space="preserve">w tym: </t>
  </si>
  <si>
    <t>ogółem</t>
  </si>
  <si>
    <t>w tym: dotacja
z budżetu</t>
  </si>
  <si>
    <t>Koszty</t>
  </si>
  <si>
    <t>Przychody</t>
  </si>
  <si>
    <t>Wyszczególnienie</t>
  </si>
  <si>
    <t>Plan przychodów i kosztów samorządowych zakładów budżetowych na 2021 r.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</si>
  <si>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</si>
  <si>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</si>
  <si>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</si>
  <si>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</si>
  <si>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</si>
  <si>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</si>
  <si>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</si>
  <si>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</si>
  <si>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</si>
  <si>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</si>
  <si>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</si>
  <si>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</si>
  <si>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</si>
  <si>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</si>
  <si>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</si>
  <si>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</si>
  <si>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</si>
  <si>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</si>
  <si>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</si>
  <si>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</si>
  <si>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</si>
  <si>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</si>
  <si>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</si>
  <si>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</si>
  <si>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</si>
  <si>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</si>
  <si>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</si>
  <si>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</si>
  <si>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</si>
  <si>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</si>
  <si>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</si>
  <si>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</si>
  <si>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</si>
  <si>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t>§ 905</t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</si>
  <si>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</si>
  <si>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t>§ 951</t>
  </si>
  <si>
    <t>Spłaty pożyczek udzielonych</t>
  </si>
  <si>
    <t>§ 950</t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</si>
  <si>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</si>
  <si>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t>§ 957</t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</si>
  <si>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</si>
  <si>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t>§ 907</t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</si>
  <si>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</si>
  <si>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</si>
  <si>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</si>
  <si>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</si>
  <si>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</si>
  <si>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</si>
  <si>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</si>
  <si>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</si>
  <si>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</si>
  <si>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</si>
  <si>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</si>
  <si>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</si>
  <si>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</si>
  <si>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</si>
  <si>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</si>
  <si>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t>Przychody ogółem:</t>
  </si>
  <si>
    <t>Kwota 2021 r.</t>
  </si>
  <si>
    <t>Klasyfikacja §</t>
  </si>
  <si>
    <t>Treść</t>
  </si>
  <si>
    <t>Przychody i rozchody budżetu w 2021 r.</t>
  </si>
  <si>
    <t>Rozbudowa oraz przebudowa istniejącego budynku mieszkalnego jednorodzinnego wraz ze zmianą sposobu użytkowania budynku na potrzeby placówki opiekuńczo - wychowawczej</t>
  </si>
  <si>
    <t>Budowa Tężni Solankowej na terenie DPS w Zochcinku wraz z opracowaniem dokumentacji projektowej</t>
  </si>
  <si>
    <t>Wymiana pokrycia dachowego na budynku użytkowym ZS Nr 2 w Opatowie</t>
  </si>
  <si>
    <t>Modernizacja i przebudowa pomieszczeń sanitarnych oraz adaptacja na łazienkę dla osób niepełnosprawnych w budynku dydaktycznym Zespołu Szkół Nr 1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</si>
  <si>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</si>
  <si>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</si>
  <si>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dokumentacji projektowej dla zadania pn. ,,Termomodernizacja Szpitala Św. Leona w Opatowie''</t>
  </si>
  <si>
    <t>Przebudowa DP nr 0698T Rżuchów - Drzenkowice - Brzóstowa - dr. woj. nr 755, polegająca na budowie chodnika w m. Wszechświęte odc. dł. 0,635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</si>
  <si>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</si>
  <si>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</si>
  <si>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</si>
  <si>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koparko - ładowarki</t>
  </si>
  <si>
    <t>Zakup kosiarki bijakowej</t>
  </si>
  <si>
    <t>rok budżetowy 2021 (7+8+9+10)</t>
  </si>
  <si>
    <t>Zadania inwestycyjne roczne w 2021 r.</t>
  </si>
  <si>
    <t>Szpital Św. Leona Sp. z o.o. z siedzibą w Opatowie</t>
  </si>
  <si>
    <t>Wykonanie dokumentacji projektowej dla inwestycji pn. Termomodernizacja Szpitala Św. Leona w Opatowie</t>
  </si>
  <si>
    <t>Wykonanie dokumentacji projektowej w celu realizacji zadania: Przebudowa oraz rozbudowa istniejącego budynku użytkowego przy ul. Sempołowskiej 3 o platformę dla osób niepełnosprawnych</t>
  </si>
  <si>
    <t>Przebudowa oraz rozbudowa istniejącego budynku użytkowego przy ul. Sempołowskiej 3 o platformę dla osób niepełnosprawnych</t>
  </si>
  <si>
    <t xml:space="preserve">A. 127 187
B.
C. 
D. </t>
  </si>
  <si>
    <t xml:space="preserve">A. 287 825
B.
C. 
D. </t>
  </si>
  <si>
    <t xml:space="preserve">A. 257 308
B.
C. 
D. </t>
  </si>
  <si>
    <t>Załącznik nr 11</t>
  </si>
  <si>
    <t>Załącznik nr 9</t>
  </si>
  <si>
    <t>600</t>
  </si>
  <si>
    <t>Transport i łączność</t>
  </si>
  <si>
    <t>412 653,00</t>
  </si>
  <si>
    <t>1 217 398,00</t>
  </si>
  <si>
    <t>1 630 051,00</t>
  </si>
  <si>
    <t>60004</t>
  </si>
  <si>
    <t>Lokalny transport zbiorowy</t>
  </si>
  <si>
    <t>399 970,00</t>
  </si>
  <si>
    <t>1 617 368,00</t>
  </si>
  <si>
    <t>2170</t>
  </si>
  <si>
    <t>Środki otrzymane z państwowych funduszy celowych na realizację zadań bieżących jednostek sektora finansów publicznych</t>
  </si>
  <si>
    <t>1 187 398,00</t>
  </si>
  <si>
    <t>1 587 368,00</t>
  </si>
  <si>
    <t>2330</t>
  </si>
  <si>
    <t>Dotacje celowe otrzymane od samorządu województwa na zadania bieżące realizowane na podstawie porozumień (umów) między jednostkami samorządu terytorialnego</t>
  </si>
  <si>
    <t>30 000,00</t>
  </si>
  <si>
    <t>407 978,00</t>
  </si>
  <si>
    <t>15 600,00</t>
  </si>
  <si>
    <t>423 578,00</t>
  </si>
  <si>
    <t>314 378,00</t>
  </si>
  <si>
    <t>152 683,00</t>
  </si>
  <si>
    <t>168 283,00</t>
  </si>
  <si>
    <t>59 083,00</t>
  </si>
  <si>
    <t>2120</t>
  </si>
  <si>
    <t>Dotacje celowe otrzymane z budżetu państwa na zadania bieżące realizowane przez powiat na podstawie porozumień z organami administracji rządowej</t>
  </si>
  <si>
    <t>93 600,00</t>
  </si>
  <si>
    <t>109 200,00</t>
  </si>
  <si>
    <t>109 700,00</t>
  </si>
  <si>
    <t>86 809,00</t>
  </si>
  <si>
    <t>196 509,00</t>
  </si>
  <si>
    <t>0970</t>
  </si>
  <si>
    <t>Wpływy z różnych dochodów</t>
  </si>
  <si>
    <t>38 500,00</t>
  </si>
  <si>
    <t>125 309,00</t>
  </si>
  <si>
    <t>500 000,00</t>
  </si>
  <si>
    <t>18 671,00</t>
  </si>
  <si>
    <t>518 671,00</t>
  </si>
  <si>
    <t>90019</t>
  </si>
  <si>
    <t>Wpływy i wydatki związane z gromadzeniem środków z opłat i kar za korzystanie ze środowiska</t>
  </si>
  <si>
    <t>2460</t>
  </si>
  <si>
    <t>Środki otrzymane od pozostałych jednostek zaliczanych do sektora finansów publicznych na realizacje zadań bieżących jednostek zaliczanych do sektora finansów publicznych</t>
  </si>
  <si>
    <t>105 902 649,00</t>
  </si>
  <si>
    <t>1 338 478,00</t>
  </si>
  <si>
    <t>107 241 127,00</t>
  </si>
  <si>
    <t>2 710 162,00</t>
  </si>
  <si>
    <t>528 967,00</t>
  </si>
  <si>
    <t>-528 967,00</t>
  </si>
  <si>
    <t>528 968,00</t>
  </si>
  <si>
    <t>2 859 245,00</t>
  </si>
  <si>
    <t>2 859 246,00</t>
  </si>
  <si>
    <t>1 812 264,00</t>
  </si>
  <si>
    <t>108 761 894,00</t>
  </si>
  <si>
    <t>1 867 446,00</t>
  </si>
  <si>
    <t>110 100 373,00</t>
  </si>
  <si>
    <t>4 522 426,00</t>
  </si>
  <si>
    <t>60014</t>
  </si>
  <si>
    <t>Drogi publiczne powiatowe</t>
  </si>
  <si>
    <t>80105</t>
  </si>
  <si>
    <t>Przedszkola specjalne</t>
  </si>
  <si>
    <t>80134</t>
  </si>
  <si>
    <t>Szkoły zawodowe specjalne</t>
  </si>
  <si>
    <t>80146</t>
  </si>
  <si>
    <t>Dokształcanie i doskonalenie nauczycieli</t>
  </si>
  <si>
    <t>85111</t>
  </si>
  <si>
    <t>Szpitale ogólne</t>
  </si>
  <si>
    <t>85202</t>
  </si>
  <si>
    <t>Domy pomocy społecznej</t>
  </si>
  <si>
    <t>85311</t>
  </si>
  <si>
    <t>85321</t>
  </si>
  <si>
    <t>Zespoły do spraw orzekania o niepełnosprawności</t>
  </si>
  <si>
    <t>85333</t>
  </si>
  <si>
    <t>Powiatowe urzędy pracy</t>
  </si>
  <si>
    <t>85446</t>
  </si>
  <si>
    <t>855</t>
  </si>
  <si>
    <t>Rodzina</t>
  </si>
  <si>
    <t>85510</t>
  </si>
  <si>
    <t>Działalność placówek opiekuńczo-wychowawczych</t>
  </si>
  <si>
    <t>Dochody budżetu powiatu na 2021 rok</t>
  </si>
  <si>
    <t>Wydatki budżetu powiatu na 2021 rok</t>
  </si>
  <si>
    <t>do uchwały Rady Powiatu w Opatowie Nr XXXV.10.2021</t>
  </si>
  <si>
    <t>z dnia 18 lutego 2021 r.</t>
  </si>
  <si>
    <t xml:space="preserve">do uchwały Rady Powiatu w Opatowie Nr XXXV.10.2021  </t>
  </si>
  <si>
    <t>Załącznik Nr 3                                                                                                       do uchwały Rady Powiatu w Opatowie Nr XXXV.10.2021                                                                                        z dnia 18 lutego 2021 r.</t>
  </si>
  <si>
    <t>Załącznik Nr 2                                                                                                      do uchwały Rady Powiatu w Opatowie Nr XXXV.10.2021                                                z dnia 18 lutego 2021 r.</t>
  </si>
  <si>
    <t>Załącznik Nr 1                                                                                                          do uchwały Rady Powiatu w Opatowie Nr XXXV.10.2021                                                                                z dnia 18 lutego 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</si>
</sst>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10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name val="Arial CE"/>
      <family val="2"/>
    </font>
    <font>
      <sz val="8"/>
      <name val="Czcionka tekstu podstawowego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4"/>
      <name val="Times New Roman"/>
      <family val="1"/>
    </font>
    <font>
      <b/>
      <sz val="13"/>
      <name val="Arial CE"/>
      <family val="2"/>
    </font>
    <font>
      <b/>
      <sz val="10"/>
      <name val="Times New Roman CE"/>
      <family val="1"/>
    </font>
    <font>
      <b/>
      <sz val="9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5"/>
      <color rgb="FF000000"/>
      <name val="Arial"/>
      <family val="0"/>
    </font>
    <font>
      <b/>
      <sz val="5"/>
      <color rgb="FF000000"/>
      <name val="Arial"/>
      <family val="0"/>
    </font>
    <font>
      <sz val="6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5" fillId="32" borderId="0" applyNumberFormat="0" applyBorder="0" applyAlignment="0" applyProtection="0"/>
  </cellStyleXfs>
  <cellXfs count="33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horizontal="left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16" fillId="35" borderId="0" xfId="51" applyFont="1" applyFill="1" applyAlignment="1">
      <alignment horizontal="right" vertical="center"/>
      <protection/>
    </xf>
    <xf numFmtId="49" fontId="19" fillId="35" borderId="11" xfId="51" applyNumberFormat="1" applyFont="1" applyFill="1" applyBorder="1" applyAlignment="1">
      <alignment horizontal="center" vertical="center" wrapText="1"/>
      <protection/>
    </xf>
    <xf numFmtId="43" fontId="14" fillId="35" borderId="11" xfId="51" applyNumberFormat="1" applyFont="1" applyFill="1" applyBorder="1" applyAlignment="1">
      <alignment horizontal="center"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49" fontId="7" fillId="35" borderId="11" xfId="51" applyNumberFormat="1" applyFont="1" applyFill="1" applyBorder="1" applyAlignment="1">
      <alignment vertical="center" wrapText="1"/>
      <protection/>
    </xf>
    <xf numFmtId="43" fontId="7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6" fillId="35" borderId="0" xfId="51" applyFont="1" applyFill="1" applyBorder="1" applyAlignment="1">
      <alignment vertical="center" wrapText="1"/>
      <protection/>
    </xf>
    <xf numFmtId="0" fontId="14" fillId="35" borderId="0" xfId="51" applyFont="1" applyFill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4" fillId="0" borderId="0" xfId="51">
      <alignment/>
      <protection/>
    </xf>
    <xf numFmtId="41" fontId="4" fillId="0" borderId="0" xfId="51" applyNumberFormat="1" applyAlignment="1">
      <alignment vertical="center"/>
      <protection/>
    </xf>
    <xf numFmtId="0" fontId="96" fillId="0" borderId="0" xfId="51" applyFont="1">
      <alignment/>
      <protection/>
    </xf>
    <xf numFmtId="0" fontId="96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>
      <alignment/>
      <protection/>
    </xf>
    <xf numFmtId="0" fontId="4" fillId="35" borderId="0" xfId="51" applyFont="1" applyFill="1" applyAlignment="1">
      <alignment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24" fillId="35" borderId="11" xfId="5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/>
      <protection/>
    </xf>
    <xf numFmtId="0" fontId="25" fillId="35" borderId="11" xfId="51" applyFont="1" applyFill="1" applyBorder="1" applyAlignment="1">
      <alignment horizontal="center" vertical="center" wrapText="1"/>
      <protection/>
    </xf>
    <xf numFmtId="41" fontId="16" fillId="0" borderId="0" xfId="51" applyNumberFormat="1" applyFont="1" applyBorder="1">
      <alignment/>
      <protection/>
    </xf>
    <xf numFmtId="0" fontId="26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49" fontId="25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49" fontId="24" fillId="35" borderId="11" xfId="51" applyNumberFormat="1" applyFont="1" applyFill="1" applyBorder="1" applyAlignment="1">
      <alignment horizontal="center" vertical="center" wrapText="1"/>
      <protection/>
    </xf>
    <xf numFmtId="49" fontId="26" fillId="35" borderId="11" xfId="51" applyNumberFormat="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14" xfId="51" applyFont="1" applyFill="1" applyBorder="1" applyAlignment="1">
      <alignment horizontal="center" vertical="center" wrapText="1"/>
      <protection/>
    </xf>
    <xf numFmtId="0" fontId="30" fillId="0" borderId="0" xfId="51" applyFont="1" applyAlignment="1">
      <alignment horizontal="center"/>
      <protection/>
    </xf>
    <xf numFmtId="0" fontId="24" fillId="0" borderId="0" xfId="51" applyFont="1">
      <alignment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>
      <alignment horizontal="center" vertical="center"/>
      <protection/>
    </xf>
    <xf numFmtId="0" fontId="18" fillId="0" borderId="0" xfId="51" applyFont="1" applyAlignment="1">
      <alignment vertical="center" wrapText="1"/>
      <protection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5" borderId="11" xfId="51" applyFont="1" applyFill="1" applyBorder="1" applyAlignment="1">
      <alignment vertical="center" wrapText="1"/>
      <protection/>
    </xf>
    <xf numFmtId="3" fontId="16" fillId="35" borderId="0" xfId="51" applyNumberFormat="1" applyFont="1" applyFill="1" applyBorder="1" applyAlignment="1">
      <alignment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horizontal="left" vertical="top" wrapText="1"/>
    </xf>
    <xf numFmtId="0" fontId="2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0" fontId="4" fillId="0" borderId="0" xfId="51" applyFont="1" applyAlignment="1">
      <alignment horizontal="center" vertical="center"/>
      <protection/>
    </xf>
    <xf numFmtId="41" fontId="22" fillId="0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 wrapText="1"/>
      <protection/>
    </xf>
    <xf numFmtId="41" fontId="22" fillId="35" borderId="11" xfId="51" applyNumberFormat="1" applyFont="1" applyFill="1" applyBorder="1" applyAlignment="1">
      <alignment vertical="center"/>
      <protection/>
    </xf>
    <xf numFmtId="41" fontId="22" fillId="35" borderId="11" xfId="51" applyNumberFormat="1" applyFont="1" applyFill="1" applyBorder="1" applyAlignment="1">
      <alignment vertical="center" wrapText="1"/>
      <protection/>
    </xf>
    <xf numFmtId="0" fontId="35" fillId="0" borderId="0" xfId="51" applyFont="1" applyAlignment="1">
      <alignment horizontal="center" vertical="center"/>
      <protection/>
    </xf>
    <xf numFmtId="0" fontId="97" fillId="0" borderId="0" xfId="51" applyFont="1">
      <alignment/>
      <protection/>
    </xf>
    <xf numFmtId="0" fontId="97" fillId="0" borderId="0" xfId="51" applyFont="1" applyAlignment="1">
      <alignment vertical="center"/>
      <protection/>
    </xf>
    <xf numFmtId="41" fontId="97" fillId="0" borderId="0" xfId="51" applyNumberFormat="1" applyFont="1" applyAlignment="1">
      <alignment vertical="center"/>
      <protection/>
    </xf>
    <xf numFmtId="41" fontId="24" fillId="0" borderId="0" xfId="51" applyNumberFormat="1" applyFont="1" applyAlignment="1">
      <alignment vertical="center"/>
      <protection/>
    </xf>
    <xf numFmtId="41" fontId="24" fillId="0" borderId="11" xfId="51" applyNumberFormat="1" applyFont="1" applyFill="1" applyBorder="1" applyAlignment="1">
      <alignment horizontal="right" vertical="center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41" fontId="24" fillId="35" borderId="11" xfId="51" applyNumberFormat="1" applyFont="1" applyFill="1" applyBorder="1" applyAlignment="1">
      <alignment horizontal="center" vertical="center" wrapText="1"/>
      <protection/>
    </xf>
    <xf numFmtId="0" fontId="97" fillId="0" borderId="0" xfId="51" applyFont="1" applyAlignment="1">
      <alignment horizontal="center" vertical="center"/>
      <protection/>
    </xf>
    <xf numFmtId="41" fontId="97" fillId="0" borderId="0" xfId="51" applyNumberFormat="1" applyFont="1">
      <alignment/>
      <protection/>
    </xf>
    <xf numFmtId="49" fontId="31" fillId="0" borderId="11" xfId="51" applyNumberFormat="1" applyFont="1" applyFill="1" applyBorder="1" applyAlignment="1">
      <alignment horizontal="center" vertical="center" wrapText="1"/>
      <protection/>
    </xf>
    <xf numFmtId="0" fontId="27" fillId="0" borderId="13" xfId="51" applyFont="1" applyFill="1" applyBorder="1" applyAlignment="1">
      <alignment horizontal="center" vertical="center" wrapText="1"/>
      <protection/>
    </xf>
    <xf numFmtId="0" fontId="98" fillId="0" borderId="0" xfId="51" applyFont="1">
      <alignment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41" fontId="37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vertical="center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37" fillId="35" borderId="16" xfId="51" applyNumberFormat="1" applyFont="1" applyFill="1" applyBorder="1" applyAlignment="1">
      <alignment horizontal="right" vertical="center" wrapText="1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5" fillId="35" borderId="11" xfId="51" applyNumberFormat="1" applyFont="1" applyFill="1" applyBorder="1" applyAlignment="1">
      <alignment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41" fontId="8" fillId="35" borderId="16" xfId="51" applyNumberFormat="1" applyFont="1" applyFill="1" applyBorder="1" applyAlignment="1">
      <alignment horizontal="right"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40" fillId="35" borderId="11" xfId="51" applyFont="1" applyFill="1" applyBorder="1" applyAlignment="1">
      <alignment horizontal="center" vertical="center" wrapText="1"/>
      <protection/>
    </xf>
    <xf numFmtId="0" fontId="40" fillId="35" borderId="11" xfId="51" applyFont="1" applyFill="1" applyBorder="1" applyAlignment="1">
      <alignment horizontal="center" vertical="center"/>
      <protection/>
    </xf>
    <xf numFmtId="0" fontId="16" fillId="35" borderId="0" xfId="51" applyFont="1" applyFill="1" applyAlignment="1">
      <alignment horizontal="right" vertical="center"/>
      <protection/>
    </xf>
    <xf numFmtId="41" fontId="31" fillId="35" borderId="11" xfId="51" applyNumberFormat="1" applyFont="1" applyFill="1" applyBorder="1" applyAlignment="1">
      <alignment horizontal="center" vertical="center" wrapText="1"/>
      <protection/>
    </xf>
    <xf numFmtId="41" fontId="24" fillId="35" borderId="17" xfId="51" applyNumberFormat="1" applyFont="1" applyFill="1" applyBorder="1" applyAlignment="1">
      <alignment horizontal="center" vertical="center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30" fillId="35" borderId="0" xfId="51" applyFont="1" applyFill="1" applyAlignment="1">
      <alignment horizontal="center"/>
      <protection/>
    </xf>
    <xf numFmtId="0" fontId="24" fillId="35" borderId="0" xfId="51" applyFont="1" applyFill="1">
      <alignment/>
      <protection/>
    </xf>
    <xf numFmtId="0" fontId="24" fillId="35" borderId="0" xfId="51" applyFont="1" applyFill="1" applyAlignment="1">
      <alignment vertical="center"/>
      <protection/>
    </xf>
    <xf numFmtId="0" fontId="24" fillId="35" borderId="0" xfId="51" applyFont="1" applyFill="1" applyAlignment="1">
      <alignment horizontal="center" vertical="center"/>
      <protection/>
    </xf>
    <xf numFmtId="0" fontId="41" fillId="35" borderId="0" xfId="51" applyFont="1" applyFill="1" applyAlignment="1">
      <alignment horizontal="center" vertical="center"/>
      <protection/>
    </xf>
    <xf numFmtId="0" fontId="4" fillId="35" borderId="0" xfId="51" applyFill="1">
      <alignment/>
      <protection/>
    </xf>
    <xf numFmtId="41" fontId="37" fillId="0" borderId="11" xfId="51" applyNumberFormat="1" applyFont="1" applyBorder="1" applyAlignment="1">
      <alignment horizontal="right" vertical="center" wrapText="1"/>
      <protection/>
    </xf>
    <xf numFmtId="0" fontId="31" fillId="35" borderId="14" xfId="51" applyFont="1" applyFill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24" fillId="0" borderId="16" xfId="51" applyFont="1" applyBorder="1">
      <alignment/>
      <protection/>
    </xf>
    <xf numFmtId="0" fontId="24" fillId="0" borderId="16" xfId="51" applyFont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11" xfId="51" applyFont="1" applyFill="1" applyBorder="1" applyAlignment="1">
      <alignment horizontal="center" vertical="center"/>
      <protection/>
    </xf>
    <xf numFmtId="0" fontId="24" fillId="35" borderId="0" xfId="51" applyNumberFormat="1" applyFont="1" applyFill="1" applyBorder="1" applyAlignment="1" applyProtection="1">
      <alignment horizontal="right"/>
      <protection locked="0"/>
    </xf>
    <xf numFmtId="0" fontId="4" fillId="35" borderId="0" xfId="51" applyFont="1" applyFill="1" applyAlignment="1">
      <alignment horizontal="center"/>
      <protection/>
    </xf>
    <xf numFmtId="0" fontId="24" fillId="35" borderId="0" xfId="51" applyNumberFormat="1" applyFont="1" applyFill="1" applyBorder="1" applyAlignment="1" applyProtection="1">
      <alignment horizontal="right" vertical="center"/>
      <protection locked="0"/>
    </xf>
    <xf numFmtId="0" fontId="43" fillId="35" borderId="0" xfId="51" applyFont="1" applyFill="1" applyAlignment="1">
      <alignment horizontal="left"/>
      <protection/>
    </xf>
    <xf numFmtId="0" fontId="37" fillId="0" borderId="0" xfId="51" applyFont="1">
      <alignment/>
      <protection/>
    </xf>
    <xf numFmtId="0" fontId="37" fillId="35" borderId="0" xfId="51" applyFont="1" applyFill="1">
      <alignment/>
      <protection/>
    </xf>
    <xf numFmtId="0" fontId="17" fillId="0" borderId="11" xfId="51" applyFont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/>
      <protection/>
    </xf>
    <xf numFmtId="0" fontId="97" fillId="35" borderId="0" xfId="51" applyNumberFormat="1" applyFont="1" applyFill="1" applyBorder="1" applyAlignment="1" applyProtection="1">
      <alignment horizontal="right"/>
      <protection locked="0"/>
    </xf>
    <xf numFmtId="0" fontId="96" fillId="35" borderId="0" xfId="51" applyFont="1" applyFill="1">
      <alignment/>
      <protection/>
    </xf>
    <xf numFmtId="0" fontId="9" fillId="35" borderId="0" xfId="51" applyNumberFormat="1" applyFont="1" applyFill="1" applyBorder="1" applyAlignment="1" applyProtection="1">
      <alignment horizontal="right" vertical="center"/>
      <protection locked="0"/>
    </xf>
    <xf numFmtId="0" fontId="9" fillId="35" borderId="0" xfId="51" applyNumberFormat="1" applyFont="1" applyFill="1" applyBorder="1" applyAlignment="1" applyProtection="1">
      <alignment horizontal="right"/>
      <protection locked="0"/>
    </xf>
    <xf numFmtId="41" fontId="45" fillId="35" borderId="11" xfId="51" applyNumberFormat="1" applyFont="1" applyFill="1" applyBorder="1" applyAlignment="1">
      <alignment vertical="center"/>
      <protection/>
    </xf>
    <xf numFmtId="0" fontId="45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horizontal="left" vertical="center"/>
      <protection/>
    </xf>
    <xf numFmtId="0" fontId="14" fillId="0" borderId="11" xfId="51" applyFont="1" applyBorder="1" applyAlignment="1">
      <alignment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46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vertical="center"/>
      <protection/>
    </xf>
    <xf numFmtId="41" fontId="46" fillId="35" borderId="11" xfId="51" applyNumberFormat="1" applyFont="1" applyFill="1" applyBorder="1" applyAlignment="1">
      <alignment vertical="center"/>
      <protection/>
    </xf>
    <xf numFmtId="0" fontId="45" fillId="0" borderId="11" xfId="51" applyFont="1" applyBorder="1" applyAlignment="1">
      <alignment horizontal="center"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46" fillId="0" borderId="11" xfId="51" applyFont="1" applyBorder="1" applyAlignment="1">
      <alignment horizontal="center" vertical="center" wrapText="1"/>
      <protection/>
    </xf>
    <xf numFmtId="49" fontId="16" fillId="0" borderId="11" xfId="51" applyNumberFormat="1" applyFont="1" applyBorder="1" applyAlignment="1">
      <alignment horizontal="left" vertical="center" wrapText="1"/>
      <protection/>
    </xf>
    <xf numFmtId="0" fontId="45" fillId="0" borderId="11" xfId="51" applyFont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vertical="center"/>
      <protection/>
    </xf>
    <xf numFmtId="0" fontId="49" fillId="0" borderId="0" xfId="51" applyFont="1">
      <alignment/>
      <protection/>
    </xf>
    <xf numFmtId="0" fontId="50" fillId="35" borderId="0" xfId="51" applyFont="1" applyFill="1" applyAlignment="1">
      <alignment horizontal="right" vertical="top"/>
      <protection/>
    </xf>
    <xf numFmtId="0" fontId="37" fillId="35" borderId="0" xfId="51" applyFont="1" applyFill="1" applyAlignment="1">
      <alignment horizontal="left" vertical="center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41" fontId="14" fillId="0" borderId="11" xfId="51" applyNumberFormat="1" applyFont="1" applyBorder="1" applyAlignment="1">
      <alignment vertical="center"/>
      <protection/>
    </xf>
    <xf numFmtId="41" fontId="16" fillId="35" borderId="11" xfId="51" applyNumberFormat="1" applyFont="1" applyFill="1" applyBorder="1" applyAlignment="1">
      <alignment vertical="center" wrapText="1"/>
      <protection/>
    </xf>
    <xf numFmtId="41" fontId="15" fillId="35" borderId="11" xfId="51" applyNumberFormat="1" applyFont="1" applyFill="1" applyBorder="1" applyAlignment="1">
      <alignment vertical="center"/>
      <protection/>
    </xf>
    <xf numFmtId="0" fontId="14" fillId="0" borderId="11" xfId="51" applyFont="1" applyBorder="1" applyAlignment="1">
      <alignment horizontal="center" vertical="center"/>
      <protection/>
    </xf>
    <xf numFmtId="169" fontId="99" fillId="36" borderId="18" xfId="0" applyNumberFormat="1" applyFont="1" applyFill="1" applyBorder="1" applyAlignment="1">
      <alignment horizontal="center" vertical="center" wrapText="1"/>
    </xf>
    <xf numFmtId="169" fontId="100" fillId="36" borderId="18" xfId="0" applyNumberFormat="1" applyFont="1" applyFill="1" applyBorder="1" applyAlignment="1">
      <alignment horizontal="center" vertical="center" wrapText="1"/>
    </xf>
    <xf numFmtId="0" fontId="99" fillId="36" borderId="18" xfId="0" applyFont="1" applyFill="1" applyBorder="1" applyAlignment="1">
      <alignment horizontal="center" vertical="center" wrapText="1"/>
    </xf>
    <xf numFmtId="0" fontId="101" fillId="36" borderId="18" xfId="0" applyFont="1" applyFill="1" applyBorder="1" applyAlignment="1">
      <alignment horizontal="center" vertical="center" wrapText="1"/>
    </xf>
    <xf numFmtId="41" fontId="44" fillId="0" borderId="11" xfId="51" applyNumberFormat="1" applyFont="1" applyFill="1" applyBorder="1" applyAlignment="1">
      <alignment horizontal="center" vertical="center" wrapText="1"/>
      <protection/>
    </xf>
    <xf numFmtId="41" fontId="51" fillId="35" borderId="11" xfId="51" applyNumberFormat="1" applyFont="1" applyFill="1" applyBorder="1" applyAlignment="1">
      <alignment horizontal="center" vertical="center" wrapText="1"/>
      <protection/>
    </xf>
    <xf numFmtId="41" fontId="51" fillId="0" borderId="11" xfId="51" applyNumberFormat="1" applyFont="1" applyFill="1" applyBorder="1" applyAlignment="1">
      <alignment horizontal="center" vertical="center" wrapText="1"/>
      <protection/>
    </xf>
    <xf numFmtId="0" fontId="24" fillId="35" borderId="11" xfId="51" applyFont="1" applyFill="1" applyBorder="1" applyAlignment="1">
      <alignment horizontal="center" vertical="center"/>
      <protection/>
    </xf>
    <xf numFmtId="41" fontId="24" fillId="35" borderId="16" xfId="51" applyNumberFormat="1" applyFont="1" applyFill="1" applyBorder="1" applyAlignment="1">
      <alignment horizontal="center" vertical="center" wrapText="1"/>
      <protection/>
    </xf>
    <xf numFmtId="41" fontId="24" fillId="35" borderId="17" xfId="51" applyNumberFormat="1" applyFont="1" applyFill="1" applyBorder="1" applyAlignment="1">
      <alignment horizontal="center" vertical="center" wrapText="1"/>
      <protection/>
    </xf>
    <xf numFmtId="168" fontId="14" fillId="0" borderId="11" xfId="51" applyNumberFormat="1" applyFont="1" applyBorder="1" applyAlignment="1">
      <alignment vertical="center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41" fontId="17" fillId="35" borderId="11" xfId="51" applyNumberFormat="1" applyFont="1" applyFill="1" applyBorder="1" applyAlignment="1">
      <alignment horizontal="left" vertical="center" wrapText="1"/>
      <protection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/>
      <protection/>
    </xf>
    <xf numFmtId="41" fontId="14" fillId="35" borderId="11" xfId="51" applyNumberFormat="1" applyFont="1" applyFill="1" applyBorder="1" applyAlignment="1">
      <alignment vertical="center" wrapText="1"/>
      <protection/>
    </xf>
    <xf numFmtId="41" fontId="14" fillId="35" borderId="11" xfId="51" applyNumberFormat="1" applyFont="1" applyFill="1" applyBorder="1" applyAlignment="1">
      <alignment vertical="center"/>
      <protection/>
    </xf>
    <xf numFmtId="0" fontId="24" fillId="35" borderId="19" xfId="51" applyFont="1" applyFill="1" applyBorder="1" applyAlignment="1">
      <alignment horizontal="center" vertical="center" wrapText="1"/>
      <protection/>
    </xf>
    <xf numFmtId="0" fontId="24" fillId="35" borderId="20" xfId="51" applyFont="1" applyFill="1" applyBorder="1" applyAlignment="1">
      <alignment horizontal="center" vertical="center"/>
      <protection/>
    </xf>
    <xf numFmtId="0" fontId="24" fillId="35" borderId="11" xfId="51" applyFont="1" applyFill="1" applyBorder="1" applyAlignment="1">
      <alignment horizontal="left" vertical="center" wrapText="1"/>
      <protection/>
    </xf>
    <xf numFmtId="3" fontId="24" fillId="35" borderId="11" xfId="51" applyNumberFormat="1" applyFont="1" applyFill="1" applyBorder="1" applyAlignment="1">
      <alignment horizontal="right" vertical="center"/>
      <protection/>
    </xf>
    <xf numFmtId="0" fontId="4" fillId="35" borderId="21" xfId="51" applyFont="1" applyFill="1" applyBorder="1" applyAlignment="1">
      <alignment horizontal="center" vertical="center"/>
      <protection/>
    </xf>
    <xf numFmtId="0" fontId="4" fillId="35" borderId="21" xfId="51" applyFont="1" applyFill="1" applyBorder="1" applyAlignment="1">
      <alignment horizontal="center" vertical="center" wrapText="1"/>
      <protection/>
    </xf>
    <xf numFmtId="0" fontId="16" fillId="35" borderId="21" xfId="51" applyFont="1" applyFill="1" applyBorder="1" applyAlignment="1">
      <alignment horizontal="center" vertical="center"/>
      <protection/>
    </xf>
    <xf numFmtId="0" fontId="16" fillId="35" borderId="21" xfId="51" applyFont="1" applyFill="1" applyBorder="1" applyAlignment="1">
      <alignment horizontal="left" vertical="center" indent="2"/>
      <protection/>
    </xf>
    <xf numFmtId="168" fontId="16" fillId="35" borderId="21" xfId="51" applyNumberFormat="1" applyFont="1" applyFill="1" applyBorder="1" applyAlignment="1">
      <alignment vertical="center"/>
      <protection/>
    </xf>
    <xf numFmtId="41" fontId="16" fillId="35" borderId="21" xfId="51" applyNumberFormat="1" applyFont="1" applyFill="1" applyBorder="1" applyAlignment="1">
      <alignment vertical="center"/>
      <protection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33" borderId="0" xfId="0" applyNumberFormat="1" applyFont="1" applyFill="1" applyAlignment="1" applyProtection="1">
      <alignment horizontal="center" vertical="center" wrapText="1"/>
      <protection locked="0"/>
    </xf>
    <xf numFmtId="49" fontId="3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00" fillId="36" borderId="18" xfId="0" applyFont="1" applyFill="1" applyBorder="1" applyAlignment="1">
      <alignment horizontal="center" vertical="center" wrapText="1"/>
    </xf>
    <xf numFmtId="0" fontId="99" fillId="36" borderId="18" xfId="0" applyFont="1" applyFill="1" applyBorder="1" applyAlignment="1">
      <alignment horizontal="left" vertical="center" wrapText="1"/>
    </xf>
    <xf numFmtId="169" fontId="100" fillId="36" borderId="18" xfId="0" applyNumberFormat="1" applyFont="1" applyFill="1" applyBorder="1" applyAlignment="1">
      <alignment horizontal="center" vertical="center" wrapText="1"/>
    </xf>
    <xf numFmtId="169" fontId="99" fillId="36" borderId="18" xfId="0" applyNumberFormat="1" applyFont="1" applyFill="1" applyBorder="1" applyAlignment="1">
      <alignment horizontal="center" vertical="center" wrapText="1"/>
    </xf>
    <xf numFmtId="0" fontId="99" fillId="36" borderId="18" xfId="0" applyFont="1" applyFill="1" applyBorder="1" applyAlignment="1">
      <alignment horizontal="center" vertical="center" wrapText="1"/>
    </xf>
    <xf numFmtId="0" fontId="101" fillId="36" borderId="18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43" fontId="7" fillId="35" borderId="23" xfId="51" applyNumberFormat="1" applyFont="1" applyFill="1" applyBorder="1" applyAlignment="1">
      <alignment horizontal="center" vertical="center" wrapText="1"/>
      <protection/>
    </xf>
    <xf numFmtId="43" fontId="7" fillId="35" borderId="14" xfId="51" applyNumberFormat="1" applyFont="1" applyFill="1" applyBorder="1" applyAlignment="1">
      <alignment horizontal="center" vertical="center" wrapText="1"/>
      <protection/>
    </xf>
    <xf numFmtId="0" fontId="16" fillId="35" borderId="23" xfId="51" applyFont="1" applyFill="1" applyBorder="1" applyAlignment="1">
      <alignment horizontal="left" vertical="center" wrapText="1"/>
      <protection/>
    </xf>
    <xf numFmtId="0" fontId="16" fillId="35" borderId="14" xfId="51" applyFont="1" applyFill="1" applyBorder="1" applyAlignment="1">
      <alignment horizontal="left" vertical="center" wrapText="1"/>
      <protection/>
    </xf>
    <xf numFmtId="0" fontId="16" fillId="0" borderId="0" xfId="51" applyFont="1" applyBorder="1" applyAlignment="1">
      <alignment vertical="center" wrapText="1"/>
      <protection/>
    </xf>
    <xf numFmtId="0" fontId="19" fillId="35" borderId="23" xfId="5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5" borderId="14" xfId="51" applyFont="1" applyFill="1" applyBorder="1" applyAlignment="1">
      <alignment horizontal="center" vertical="center" wrapText="1"/>
      <protection/>
    </xf>
    <xf numFmtId="0" fontId="16" fillId="35" borderId="25" xfId="51" applyFont="1" applyFill="1" applyBorder="1" applyAlignment="1">
      <alignment horizontal="center" vertical="center" wrapText="1"/>
      <protection/>
    </xf>
    <xf numFmtId="4" fontId="14" fillId="35" borderId="23" xfId="51" applyNumberFormat="1" applyFont="1" applyFill="1" applyBorder="1" applyAlignment="1">
      <alignment horizontal="right" vertical="center" wrapText="1"/>
      <protection/>
    </xf>
    <xf numFmtId="4" fontId="14" fillId="35" borderId="14" xfId="51" applyNumberFormat="1" applyFont="1" applyFill="1" applyBorder="1" applyAlignment="1">
      <alignment horizontal="right" vertical="center" wrapText="1"/>
      <protection/>
    </xf>
    <xf numFmtId="43" fontId="14" fillId="35" borderId="23" xfId="51" applyNumberFormat="1" applyFont="1" applyFill="1" applyBorder="1" applyAlignment="1">
      <alignment horizontal="right" vertical="center" wrapText="1"/>
      <protection/>
    </xf>
    <xf numFmtId="43" fontId="14" fillId="35" borderId="14" xfId="51" applyNumberFormat="1" applyFont="1" applyFill="1" applyBorder="1" applyAlignment="1">
      <alignment horizontal="right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4" fillId="35" borderId="24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16" fillId="35" borderId="0" xfId="51" applyFont="1" applyFill="1" applyBorder="1" applyAlignment="1">
      <alignment vertical="center" wrapText="1"/>
      <protection/>
    </xf>
    <xf numFmtId="0" fontId="16" fillId="35" borderId="26" xfId="51" applyFont="1" applyFill="1" applyBorder="1" applyAlignment="1">
      <alignment horizontal="center" vertical="center" wrapText="1"/>
      <protection/>
    </xf>
    <xf numFmtId="0" fontId="16" fillId="35" borderId="27" xfId="51" applyFont="1" applyFill="1" applyBorder="1" applyAlignment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20" fillId="35" borderId="0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/>
      <protection/>
    </xf>
    <xf numFmtId="0" fontId="14" fillId="35" borderId="24" xfId="51" applyFont="1" applyFill="1" applyBorder="1" applyAlignment="1">
      <alignment horizontal="center" vertical="center"/>
      <protection/>
    </xf>
    <xf numFmtId="0" fontId="14" fillId="35" borderId="14" xfId="51" applyFont="1" applyFill="1" applyBorder="1" applyAlignment="1">
      <alignment horizontal="center" vertical="center"/>
      <protection/>
    </xf>
    <xf numFmtId="0" fontId="14" fillId="35" borderId="26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4" fillId="35" borderId="16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/>
      <protection/>
    </xf>
    <xf numFmtId="0" fontId="37" fillId="35" borderId="11" xfId="51" applyFont="1" applyFill="1" applyBorder="1" applyAlignment="1">
      <alignment horizontal="center" vertical="center"/>
      <protection/>
    </xf>
    <xf numFmtId="0" fontId="37" fillId="35" borderId="11" xfId="51" applyFont="1" applyFill="1" applyBorder="1" applyAlignment="1">
      <alignment horizontal="center" vertical="center" wrapText="1"/>
      <protection/>
    </xf>
    <xf numFmtId="0" fontId="37" fillId="35" borderId="11" xfId="50" applyFont="1" applyFill="1" applyBorder="1" applyAlignment="1">
      <alignment horizontal="center" vertical="center" wrapText="1"/>
    </xf>
    <xf numFmtId="0" fontId="46" fillId="0" borderId="11" xfId="51" applyFont="1" applyBorder="1" applyAlignment="1">
      <alignment horizontal="center" vertical="center"/>
      <protection/>
    </xf>
    <xf numFmtId="0" fontId="23" fillId="0" borderId="11" xfId="51" applyFont="1" applyFill="1" applyBorder="1" applyAlignment="1">
      <alignment horizontal="center" vertical="center"/>
      <protection/>
    </xf>
    <xf numFmtId="0" fontId="18" fillId="0" borderId="0" xfId="51" applyFont="1" applyAlignment="1">
      <alignment horizontal="center" vertical="center" wrapText="1"/>
      <protection/>
    </xf>
    <xf numFmtId="0" fontId="22" fillId="0" borderId="16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28" fillId="0" borderId="16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23" xfId="51" applyFont="1" applyFill="1" applyBorder="1" applyAlignment="1">
      <alignment horizontal="center" vertical="center" wrapText="1"/>
      <protection/>
    </xf>
    <xf numFmtId="0" fontId="28" fillId="0" borderId="24" xfId="51" applyFont="1" applyFill="1" applyBorder="1" applyAlignment="1">
      <alignment horizontal="center" vertical="center" wrapText="1"/>
      <protection/>
    </xf>
    <xf numFmtId="0" fontId="28" fillId="0" borderId="14" xfId="51" applyFont="1" applyFill="1" applyBorder="1" applyAlignment="1">
      <alignment horizontal="center" vertical="center" wrapText="1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9" fillId="0" borderId="23" xfId="51" applyFont="1" applyFill="1" applyBorder="1" applyAlignment="1">
      <alignment horizontal="center" vertical="center"/>
      <protection/>
    </xf>
    <xf numFmtId="0" fontId="29" fillId="0" borderId="24" xfId="51" applyFont="1" applyFill="1" applyBorder="1" applyAlignment="1">
      <alignment horizontal="center" vertical="center"/>
      <protection/>
    </xf>
    <xf numFmtId="0" fontId="29" fillId="0" borderId="14" xfId="51" applyFont="1" applyFill="1" applyBorder="1" applyAlignment="1">
      <alignment horizontal="center" vertical="center"/>
      <protection/>
    </xf>
    <xf numFmtId="0" fontId="10" fillId="35" borderId="0" xfId="51" applyFont="1" applyFill="1" applyAlignment="1">
      <alignment horizontal="center" vertical="center" wrapText="1"/>
      <protection/>
    </xf>
    <xf numFmtId="0" fontId="22" fillId="35" borderId="16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22" fillId="35" borderId="23" xfId="5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0" fontId="22" fillId="35" borderId="12" xfId="51" applyFont="1" applyFill="1" applyBorder="1" applyAlignment="1">
      <alignment horizontal="center" vertical="center" wrapText="1"/>
      <protection/>
    </xf>
    <xf numFmtId="0" fontId="6" fillId="35" borderId="23" xfId="51" applyFont="1" applyFill="1" applyBorder="1" applyAlignment="1">
      <alignment horizontal="center" vertical="center"/>
      <protection/>
    </xf>
    <xf numFmtId="0" fontId="6" fillId="35" borderId="24" xfId="51" applyFont="1" applyFill="1" applyBorder="1" applyAlignment="1">
      <alignment horizontal="center" vertical="center"/>
      <protection/>
    </xf>
    <xf numFmtId="0" fontId="6" fillId="35" borderId="14" xfId="51" applyFont="1" applyFill="1" applyBorder="1" applyAlignment="1">
      <alignment horizontal="center" vertical="center"/>
      <protection/>
    </xf>
    <xf numFmtId="0" fontId="31" fillId="35" borderId="19" xfId="51" applyFont="1" applyFill="1" applyBorder="1" applyAlignment="1">
      <alignment horizontal="center" vertical="center" wrapText="1"/>
      <protection/>
    </xf>
    <xf numFmtId="0" fontId="31" fillId="35" borderId="28" xfId="51" applyFont="1" applyFill="1" applyBorder="1" applyAlignment="1">
      <alignment horizontal="center" vertical="center" wrapText="1"/>
      <protection/>
    </xf>
    <xf numFmtId="0" fontId="31" fillId="35" borderId="20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2" fillId="35" borderId="24" xfId="51" applyFont="1" applyFill="1" applyBorder="1" applyAlignment="1">
      <alignment horizontal="center" vertical="center" wrapText="1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2" fillId="0" borderId="23" xfId="51" applyFont="1" applyFill="1" applyBorder="1" applyAlignment="1">
      <alignment horizontal="center" vertical="center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0" fontId="14" fillId="0" borderId="11" xfId="51" applyFont="1" applyFill="1" applyBorder="1" applyAlignment="1">
      <alignment horizontal="center" vertical="center"/>
      <protection/>
    </xf>
    <xf numFmtId="0" fontId="22" fillId="0" borderId="24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42" fillId="35" borderId="0" xfId="51" applyFont="1" applyFill="1" applyAlignment="1">
      <alignment horizontal="center" vertical="center" wrapText="1"/>
      <protection/>
    </xf>
    <xf numFmtId="0" fontId="31" fillId="35" borderId="23" xfId="51" applyFont="1" applyFill="1" applyBorder="1" applyAlignment="1">
      <alignment horizontal="center" vertical="center"/>
      <protection/>
    </xf>
    <xf numFmtId="0" fontId="31" fillId="35" borderId="24" xfId="51" applyFont="1" applyFill="1" applyBorder="1" applyAlignment="1">
      <alignment horizontal="center" vertical="center"/>
      <protection/>
    </xf>
    <xf numFmtId="0" fontId="31" fillId="35" borderId="14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left" vertical="center"/>
      <protection/>
    </xf>
    <xf numFmtId="0" fontId="24" fillId="0" borderId="24" xfId="51" applyFont="1" applyFill="1" applyBorder="1" applyAlignment="1">
      <alignment horizontal="left" vertical="center"/>
      <protection/>
    </xf>
    <xf numFmtId="0" fontId="24" fillId="0" borderId="14" xfId="51" applyFont="1" applyFill="1" applyBorder="1" applyAlignment="1">
      <alignment horizontal="left" vertical="center"/>
      <protection/>
    </xf>
    <xf numFmtId="0" fontId="18" fillId="35" borderId="0" xfId="51" applyFont="1" applyFill="1" applyAlignment="1">
      <alignment horizontal="center" vertical="center" wrapText="1"/>
      <protection/>
    </xf>
    <xf numFmtId="0" fontId="37" fillId="35" borderId="23" xfId="51" applyFont="1" applyFill="1" applyBorder="1" applyAlignment="1">
      <alignment horizontal="center" vertical="center"/>
      <protection/>
    </xf>
    <xf numFmtId="0" fontId="37" fillId="35" borderId="24" xfId="51" applyFont="1" applyFill="1" applyBorder="1" applyAlignment="1">
      <alignment horizontal="center" vertical="center"/>
      <protection/>
    </xf>
    <xf numFmtId="0" fontId="37" fillId="35" borderId="14" xfId="51" applyFont="1" applyFill="1" applyBorder="1" applyAlignment="1">
      <alignment horizontal="center" vertical="center"/>
      <protection/>
    </xf>
    <xf numFmtId="0" fontId="39" fillId="35" borderId="23" xfId="51" applyFont="1" applyFill="1" applyBorder="1" applyAlignment="1">
      <alignment horizontal="left" vertical="center"/>
      <protection/>
    </xf>
    <xf numFmtId="0" fontId="39" fillId="35" borderId="24" xfId="51" applyFont="1" applyFill="1" applyBorder="1" applyAlignment="1">
      <alignment horizontal="left" vertical="center"/>
      <protection/>
    </xf>
    <xf numFmtId="0" fontId="39" fillId="35" borderId="14" xfId="51" applyFont="1" applyFill="1" applyBorder="1" applyAlignment="1">
      <alignment horizontal="left" vertical="center"/>
      <protection/>
    </xf>
    <xf numFmtId="0" fontId="38" fillId="35" borderId="23" xfId="51" applyFont="1" applyFill="1" applyBorder="1" applyAlignment="1">
      <alignment horizontal="left" vertical="center"/>
      <protection/>
    </xf>
    <xf numFmtId="0" fontId="38" fillId="35" borderId="24" xfId="51" applyFont="1" applyFill="1" applyBorder="1" applyAlignment="1">
      <alignment horizontal="left" vertical="center"/>
      <protection/>
    </xf>
    <xf numFmtId="0" fontId="38" fillId="35" borderId="14" xfId="51" applyFont="1" applyFill="1" applyBorder="1" applyAlignment="1">
      <alignment horizontal="left" vertical="center"/>
      <protection/>
    </xf>
    <xf numFmtId="0" fontId="44" fillId="35" borderId="11" xfId="51" applyFont="1" applyFill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26" xfId="51" applyFont="1" applyFill="1" applyBorder="1" applyAlignment="1">
      <alignment horizontal="center" vertical="center" wrapText="1"/>
      <protection/>
    </xf>
    <xf numFmtId="0" fontId="31" fillId="35" borderId="25" xfId="51" applyFont="1" applyFill="1" applyBorder="1" applyAlignment="1">
      <alignment horizontal="center" vertical="center" wrapText="1"/>
      <protection/>
    </xf>
    <xf numFmtId="0" fontId="31" fillId="35" borderId="27" xfId="51" applyFont="1" applyFill="1" applyBorder="1" applyAlignment="1">
      <alignment horizontal="center" vertical="center" wrapText="1"/>
      <protection/>
    </xf>
    <xf numFmtId="0" fontId="31" fillId="35" borderId="16" xfId="51" applyFont="1" applyFill="1" applyBorder="1" applyAlignment="1">
      <alignment horizontal="center" vertical="center" wrapText="1"/>
      <protection/>
    </xf>
    <xf numFmtId="0" fontId="31" fillId="35" borderId="12" xfId="51" applyFont="1" applyFill="1" applyBorder="1" applyAlignment="1">
      <alignment horizontal="center" vertical="center" wrapText="1"/>
      <protection/>
    </xf>
    <xf numFmtId="0" fontId="31" fillId="35" borderId="13" xfId="51" applyFont="1" applyFill="1" applyBorder="1" applyAlignment="1">
      <alignment horizontal="center" vertical="center" wrapText="1"/>
      <protection/>
    </xf>
    <xf numFmtId="0" fontId="31" fillId="35" borderId="23" xfId="51" applyFont="1" applyFill="1" applyBorder="1" applyAlignment="1">
      <alignment horizontal="center" vertical="center" wrapText="1"/>
      <protection/>
    </xf>
    <xf numFmtId="0" fontId="31" fillId="35" borderId="24" xfId="51" applyFont="1" applyFill="1" applyBorder="1" applyAlignment="1">
      <alignment horizontal="center" vertical="center" wrapText="1"/>
      <protection/>
    </xf>
    <xf numFmtId="0" fontId="31" fillId="35" borderId="14" xfId="51" applyFont="1" applyFill="1" applyBorder="1" applyAlignment="1">
      <alignment horizontal="center" vertical="center" wrapText="1"/>
      <protection/>
    </xf>
    <xf numFmtId="0" fontId="42" fillId="35" borderId="0" xfId="51" applyFont="1" applyFill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139</xdr:row>
      <xdr:rowOff>0</xdr:rowOff>
    </xdr:from>
    <xdr:to>
      <xdr:col>9</xdr:col>
      <xdr:colOff>0</xdr:colOff>
      <xdr:row>140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50031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2"/>
  <sheetViews>
    <sheetView showGridLines="0" tabSelected="1" zoomScalePageLayoutView="0" workbookViewId="0" topLeftCell="A1">
      <selection activeCell="X11" sqref="X11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216" t="s">
        <v>426</v>
      </c>
      <c r="L1" s="216"/>
      <c r="M1" s="216"/>
      <c r="N1" s="216"/>
      <c r="O1" s="216"/>
      <c r="P1" s="216"/>
      <c r="Q1" s="5"/>
    </row>
    <row r="2" spans="1:17" ht="16.5" customHeight="1">
      <c r="A2" s="217" t="s">
        <v>419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218"/>
      <c r="P3" s="218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215" t="s">
        <v>3</v>
      </c>
      <c r="E5" s="215"/>
      <c r="F5" s="215" t="s">
        <v>4</v>
      </c>
      <c r="G5" s="215"/>
      <c r="H5" s="215"/>
      <c r="I5" s="215" t="s">
        <v>50</v>
      </c>
      <c r="J5" s="215"/>
      <c r="K5" s="4" t="s">
        <v>49</v>
      </c>
      <c r="L5" s="4" t="s">
        <v>48</v>
      </c>
      <c r="M5" s="215" t="s">
        <v>47</v>
      </c>
      <c r="N5" s="215"/>
      <c r="O5" s="215"/>
      <c r="P5" s="215"/>
      <c r="Q5" s="215"/>
    </row>
    <row r="6" spans="1:17" ht="11.25" customHeight="1">
      <c r="A6" s="2"/>
      <c r="B6" s="65" t="s">
        <v>5</v>
      </c>
      <c r="C6" s="65" t="s">
        <v>6</v>
      </c>
      <c r="D6" s="210" t="s">
        <v>7</v>
      </c>
      <c r="E6" s="210"/>
      <c r="F6" s="210" t="s">
        <v>8</v>
      </c>
      <c r="G6" s="210"/>
      <c r="H6" s="210"/>
      <c r="I6" s="210" t="s">
        <v>9</v>
      </c>
      <c r="J6" s="210"/>
      <c r="K6" s="65" t="s">
        <v>46</v>
      </c>
      <c r="L6" s="65" t="s">
        <v>45</v>
      </c>
      <c r="M6" s="210" t="s">
        <v>44</v>
      </c>
      <c r="N6" s="210"/>
      <c r="O6" s="210"/>
      <c r="P6" s="210"/>
      <c r="Q6" s="210"/>
    </row>
    <row r="7" spans="1:17" ht="18.75" customHeight="1">
      <c r="A7" s="2"/>
      <c r="B7" s="203" t="s">
        <v>10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</row>
    <row r="8" spans="1:17" ht="22.5" customHeight="1">
      <c r="A8" s="2"/>
      <c r="B8" s="65" t="s">
        <v>342</v>
      </c>
      <c r="C8" s="66"/>
      <c r="D8" s="214"/>
      <c r="E8" s="214"/>
      <c r="F8" s="211" t="s">
        <v>343</v>
      </c>
      <c r="G8" s="211"/>
      <c r="H8" s="211"/>
      <c r="I8" s="212" t="s">
        <v>344</v>
      </c>
      <c r="J8" s="212"/>
      <c r="K8" s="67" t="s">
        <v>12</v>
      </c>
      <c r="L8" s="67" t="s">
        <v>345</v>
      </c>
      <c r="M8" s="212" t="s">
        <v>346</v>
      </c>
      <c r="N8" s="212"/>
      <c r="O8" s="212"/>
      <c r="P8" s="212"/>
      <c r="Q8" s="212"/>
    </row>
    <row r="9" spans="1:17" ht="28.5" customHeight="1">
      <c r="A9" s="2"/>
      <c r="B9" s="4"/>
      <c r="C9" s="66"/>
      <c r="D9" s="214"/>
      <c r="E9" s="214"/>
      <c r="F9" s="211" t="s">
        <v>11</v>
      </c>
      <c r="G9" s="211"/>
      <c r="H9" s="211"/>
      <c r="I9" s="212" t="s">
        <v>12</v>
      </c>
      <c r="J9" s="212"/>
      <c r="K9" s="67" t="s">
        <v>12</v>
      </c>
      <c r="L9" s="67" t="s">
        <v>12</v>
      </c>
      <c r="M9" s="212" t="s">
        <v>12</v>
      </c>
      <c r="N9" s="212"/>
      <c r="O9" s="212"/>
      <c r="P9" s="212"/>
      <c r="Q9" s="212"/>
    </row>
    <row r="10" spans="1:17" ht="26.25" customHeight="1">
      <c r="A10" s="2"/>
      <c r="B10" s="66"/>
      <c r="C10" s="65" t="s">
        <v>347</v>
      </c>
      <c r="D10" s="214"/>
      <c r="E10" s="214"/>
      <c r="F10" s="211" t="s">
        <v>348</v>
      </c>
      <c r="G10" s="211"/>
      <c r="H10" s="211"/>
      <c r="I10" s="212" t="s">
        <v>349</v>
      </c>
      <c r="J10" s="212"/>
      <c r="K10" s="67" t="s">
        <v>12</v>
      </c>
      <c r="L10" s="67" t="s">
        <v>345</v>
      </c>
      <c r="M10" s="212" t="s">
        <v>350</v>
      </c>
      <c r="N10" s="212"/>
      <c r="O10" s="212"/>
      <c r="P10" s="212"/>
      <c r="Q10" s="212"/>
    </row>
    <row r="11" spans="1:17" ht="27.75" customHeight="1">
      <c r="A11" s="2"/>
      <c r="B11" s="66"/>
      <c r="C11" s="4"/>
      <c r="D11" s="214"/>
      <c r="E11" s="214"/>
      <c r="F11" s="211" t="s">
        <v>11</v>
      </c>
      <c r="G11" s="211"/>
      <c r="H11" s="211"/>
      <c r="I11" s="212" t="s">
        <v>12</v>
      </c>
      <c r="J11" s="212"/>
      <c r="K11" s="67" t="s">
        <v>12</v>
      </c>
      <c r="L11" s="67" t="s">
        <v>12</v>
      </c>
      <c r="M11" s="212" t="s">
        <v>12</v>
      </c>
      <c r="N11" s="212"/>
      <c r="O11" s="212"/>
      <c r="P11" s="212"/>
      <c r="Q11" s="212"/>
    </row>
    <row r="12" spans="1:17" ht="32.25" customHeight="1">
      <c r="A12" s="2"/>
      <c r="B12" s="66"/>
      <c r="C12" s="66"/>
      <c r="D12" s="210" t="s">
        <v>351</v>
      </c>
      <c r="E12" s="210"/>
      <c r="F12" s="211" t="s">
        <v>352</v>
      </c>
      <c r="G12" s="211"/>
      <c r="H12" s="211"/>
      <c r="I12" s="212" t="s">
        <v>349</v>
      </c>
      <c r="J12" s="212"/>
      <c r="K12" s="67" t="s">
        <v>12</v>
      </c>
      <c r="L12" s="67" t="s">
        <v>353</v>
      </c>
      <c r="M12" s="212" t="s">
        <v>354</v>
      </c>
      <c r="N12" s="212"/>
      <c r="O12" s="212"/>
      <c r="P12" s="212"/>
      <c r="Q12" s="212"/>
    </row>
    <row r="13" spans="1:17" ht="30.75" customHeight="1">
      <c r="A13" s="2"/>
      <c r="B13" s="66"/>
      <c r="C13" s="66"/>
      <c r="D13" s="210" t="s">
        <v>355</v>
      </c>
      <c r="E13" s="210"/>
      <c r="F13" s="211" t="s">
        <v>356</v>
      </c>
      <c r="G13" s="211"/>
      <c r="H13" s="211"/>
      <c r="I13" s="212" t="s">
        <v>12</v>
      </c>
      <c r="J13" s="212"/>
      <c r="K13" s="67" t="s">
        <v>12</v>
      </c>
      <c r="L13" s="67" t="s">
        <v>357</v>
      </c>
      <c r="M13" s="212" t="s">
        <v>357</v>
      </c>
      <c r="N13" s="212"/>
      <c r="O13" s="212"/>
      <c r="P13" s="212"/>
      <c r="Q13" s="212"/>
    </row>
    <row r="14" spans="1:17" ht="18.75" customHeight="1">
      <c r="A14" s="2"/>
      <c r="B14" s="65" t="s">
        <v>38</v>
      </c>
      <c r="C14" s="66"/>
      <c r="D14" s="214"/>
      <c r="E14" s="214"/>
      <c r="F14" s="211" t="s">
        <v>13</v>
      </c>
      <c r="G14" s="211"/>
      <c r="H14" s="211"/>
      <c r="I14" s="212" t="s">
        <v>358</v>
      </c>
      <c r="J14" s="212"/>
      <c r="K14" s="67" t="s">
        <v>12</v>
      </c>
      <c r="L14" s="67" t="s">
        <v>359</v>
      </c>
      <c r="M14" s="212" t="s">
        <v>360</v>
      </c>
      <c r="N14" s="212"/>
      <c r="O14" s="212"/>
      <c r="P14" s="212"/>
      <c r="Q14" s="212"/>
    </row>
    <row r="15" spans="1:17" ht="29.25" customHeight="1">
      <c r="A15" s="2"/>
      <c r="B15" s="4"/>
      <c r="C15" s="66"/>
      <c r="D15" s="214"/>
      <c r="E15" s="214"/>
      <c r="F15" s="211" t="s">
        <v>11</v>
      </c>
      <c r="G15" s="211"/>
      <c r="H15" s="211"/>
      <c r="I15" s="212" t="s">
        <v>361</v>
      </c>
      <c r="J15" s="212"/>
      <c r="K15" s="67" t="s">
        <v>12</v>
      </c>
      <c r="L15" s="67" t="s">
        <v>12</v>
      </c>
      <c r="M15" s="212" t="s">
        <v>361</v>
      </c>
      <c r="N15" s="212"/>
      <c r="O15" s="212"/>
      <c r="P15" s="212"/>
      <c r="Q15" s="212"/>
    </row>
    <row r="16" spans="1:17" ht="20.25" customHeight="1">
      <c r="A16" s="2"/>
      <c r="B16" s="66"/>
      <c r="C16" s="65" t="s">
        <v>173</v>
      </c>
      <c r="D16" s="214"/>
      <c r="E16" s="214"/>
      <c r="F16" s="211" t="s">
        <v>14</v>
      </c>
      <c r="G16" s="211"/>
      <c r="H16" s="211"/>
      <c r="I16" s="212" t="s">
        <v>362</v>
      </c>
      <c r="J16" s="212"/>
      <c r="K16" s="67" t="s">
        <v>12</v>
      </c>
      <c r="L16" s="67" t="s">
        <v>359</v>
      </c>
      <c r="M16" s="212" t="s">
        <v>363</v>
      </c>
      <c r="N16" s="212"/>
      <c r="O16" s="212"/>
      <c r="P16" s="212"/>
      <c r="Q16" s="212"/>
    </row>
    <row r="17" spans="1:17" ht="30" customHeight="1">
      <c r="A17" s="2"/>
      <c r="B17" s="66"/>
      <c r="C17" s="4"/>
      <c r="D17" s="214"/>
      <c r="E17" s="214"/>
      <c r="F17" s="211" t="s">
        <v>11</v>
      </c>
      <c r="G17" s="211"/>
      <c r="H17" s="211"/>
      <c r="I17" s="212" t="s">
        <v>364</v>
      </c>
      <c r="J17" s="212"/>
      <c r="K17" s="67" t="s">
        <v>12</v>
      </c>
      <c r="L17" s="67" t="s">
        <v>12</v>
      </c>
      <c r="M17" s="212" t="s">
        <v>364</v>
      </c>
      <c r="N17" s="212"/>
      <c r="O17" s="212"/>
      <c r="P17" s="212"/>
      <c r="Q17" s="212"/>
    </row>
    <row r="18" spans="1:17" ht="35.25" customHeight="1">
      <c r="A18" s="2"/>
      <c r="B18" s="66"/>
      <c r="C18" s="66"/>
      <c r="D18" s="210" t="s">
        <v>365</v>
      </c>
      <c r="E18" s="210"/>
      <c r="F18" s="211" t="s">
        <v>366</v>
      </c>
      <c r="G18" s="211"/>
      <c r="H18" s="211"/>
      <c r="I18" s="212" t="s">
        <v>367</v>
      </c>
      <c r="J18" s="212"/>
      <c r="K18" s="67" t="s">
        <v>12</v>
      </c>
      <c r="L18" s="67" t="s">
        <v>359</v>
      </c>
      <c r="M18" s="212" t="s">
        <v>368</v>
      </c>
      <c r="N18" s="212"/>
      <c r="O18" s="212"/>
      <c r="P18" s="212"/>
      <c r="Q18" s="212"/>
    </row>
    <row r="19" spans="1:17" ht="20.25" customHeight="1">
      <c r="A19" s="2"/>
      <c r="B19" s="65" t="s">
        <v>17</v>
      </c>
      <c r="C19" s="66"/>
      <c r="D19" s="214"/>
      <c r="E19" s="214"/>
      <c r="F19" s="211" t="s">
        <v>18</v>
      </c>
      <c r="G19" s="211"/>
      <c r="H19" s="211"/>
      <c r="I19" s="212" t="s">
        <v>369</v>
      </c>
      <c r="J19" s="212"/>
      <c r="K19" s="67" t="s">
        <v>12</v>
      </c>
      <c r="L19" s="67" t="s">
        <v>370</v>
      </c>
      <c r="M19" s="212" t="s">
        <v>371</v>
      </c>
      <c r="N19" s="212"/>
      <c r="O19" s="212"/>
      <c r="P19" s="212"/>
      <c r="Q19" s="212"/>
    </row>
    <row r="20" spans="1:17" ht="28.5" customHeight="1">
      <c r="A20" s="2"/>
      <c r="B20" s="4"/>
      <c r="C20" s="66"/>
      <c r="D20" s="214"/>
      <c r="E20" s="214"/>
      <c r="F20" s="211" t="s">
        <v>11</v>
      </c>
      <c r="G20" s="211"/>
      <c r="H20" s="211"/>
      <c r="I20" s="212" t="s">
        <v>12</v>
      </c>
      <c r="J20" s="212"/>
      <c r="K20" s="67" t="s">
        <v>12</v>
      </c>
      <c r="L20" s="67" t="s">
        <v>12</v>
      </c>
      <c r="M20" s="212" t="s">
        <v>12</v>
      </c>
      <c r="N20" s="212"/>
      <c r="O20" s="212"/>
      <c r="P20" s="212"/>
      <c r="Q20" s="212"/>
    </row>
    <row r="21" spans="2:17" ht="21.75" customHeight="1">
      <c r="B21" s="66"/>
      <c r="C21" s="65" t="s">
        <v>19</v>
      </c>
      <c r="D21" s="214"/>
      <c r="E21" s="214"/>
      <c r="F21" s="211" t="s">
        <v>20</v>
      </c>
      <c r="G21" s="211"/>
      <c r="H21" s="211"/>
      <c r="I21" s="212" t="s">
        <v>369</v>
      </c>
      <c r="J21" s="212"/>
      <c r="K21" s="67" t="s">
        <v>12</v>
      </c>
      <c r="L21" s="67" t="s">
        <v>370</v>
      </c>
      <c r="M21" s="212" t="s">
        <v>371</v>
      </c>
      <c r="N21" s="212"/>
      <c r="O21" s="212"/>
      <c r="P21" s="212"/>
      <c r="Q21" s="212"/>
    </row>
    <row r="22" spans="2:17" ht="27" customHeight="1">
      <c r="B22" s="66"/>
      <c r="C22" s="4"/>
      <c r="D22" s="214"/>
      <c r="E22" s="214"/>
      <c r="F22" s="211" t="s">
        <v>11</v>
      </c>
      <c r="G22" s="211"/>
      <c r="H22" s="211"/>
      <c r="I22" s="212" t="s">
        <v>12</v>
      </c>
      <c r="J22" s="212"/>
      <c r="K22" s="67" t="s">
        <v>12</v>
      </c>
      <c r="L22" s="67" t="s">
        <v>12</v>
      </c>
      <c r="M22" s="212" t="s">
        <v>12</v>
      </c>
      <c r="N22" s="212"/>
      <c r="O22" s="212"/>
      <c r="P22" s="212"/>
      <c r="Q22" s="212"/>
    </row>
    <row r="23" spans="2:17" ht="17.25" customHeight="1">
      <c r="B23" s="66"/>
      <c r="C23" s="66"/>
      <c r="D23" s="210" t="s">
        <v>372</v>
      </c>
      <c r="E23" s="210"/>
      <c r="F23" s="211" t="s">
        <v>373</v>
      </c>
      <c r="G23" s="211"/>
      <c r="H23" s="211"/>
      <c r="I23" s="212" t="s">
        <v>374</v>
      </c>
      <c r="J23" s="212"/>
      <c r="K23" s="67" t="s">
        <v>12</v>
      </c>
      <c r="L23" s="67" t="s">
        <v>370</v>
      </c>
      <c r="M23" s="212" t="s">
        <v>375</v>
      </c>
      <c r="N23" s="212"/>
      <c r="O23" s="212"/>
      <c r="P23" s="212"/>
      <c r="Q23" s="212"/>
    </row>
    <row r="24" spans="2:17" ht="19.5" customHeight="1">
      <c r="B24" s="65" t="s">
        <v>188</v>
      </c>
      <c r="C24" s="66"/>
      <c r="D24" s="214"/>
      <c r="E24" s="214"/>
      <c r="F24" s="211" t="s">
        <v>189</v>
      </c>
      <c r="G24" s="211"/>
      <c r="H24" s="211"/>
      <c r="I24" s="212" t="s">
        <v>376</v>
      </c>
      <c r="J24" s="212"/>
      <c r="K24" s="67" t="s">
        <v>12</v>
      </c>
      <c r="L24" s="67" t="s">
        <v>377</v>
      </c>
      <c r="M24" s="212" t="s">
        <v>378</v>
      </c>
      <c r="N24" s="212"/>
      <c r="O24" s="212"/>
      <c r="P24" s="212"/>
      <c r="Q24" s="212"/>
    </row>
    <row r="25" spans="2:17" ht="29.25" customHeight="1">
      <c r="B25" s="4"/>
      <c r="C25" s="66"/>
      <c r="D25" s="214"/>
      <c r="E25" s="214"/>
      <c r="F25" s="211" t="s">
        <v>11</v>
      </c>
      <c r="G25" s="211"/>
      <c r="H25" s="211"/>
      <c r="I25" s="212" t="s">
        <v>12</v>
      </c>
      <c r="J25" s="212"/>
      <c r="K25" s="67" t="s">
        <v>12</v>
      </c>
      <c r="L25" s="67" t="s">
        <v>12</v>
      </c>
      <c r="M25" s="212" t="s">
        <v>12</v>
      </c>
      <c r="N25" s="212"/>
      <c r="O25" s="212"/>
      <c r="P25" s="212"/>
      <c r="Q25" s="212"/>
    </row>
    <row r="26" spans="2:17" ht="26.25" customHeight="1">
      <c r="B26" s="66"/>
      <c r="C26" s="65" t="s">
        <v>379</v>
      </c>
      <c r="D26" s="214"/>
      <c r="E26" s="214"/>
      <c r="F26" s="211" t="s">
        <v>380</v>
      </c>
      <c r="G26" s="211"/>
      <c r="H26" s="211"/>
      <c r="I26" s="212" t="s">
        <v>376</v>
      </c>
      <c r="J26" s="212"/>
      <c r="K26" s="67" t="s">
        <v>12</v>
      </c>
      <c r="L26" s="67" t="s">
        <v>377</v>
      </c>
      <c r="M26" s="212" t="s">
        <v>378</v>
      </c>
      <c r="N26" s="212"/>
      <c r="O26" s="212"/>
      <c r="P26" s="212"/>
      <c r="Q26" s="212"/>
    </row>
    <row r="27" spans="2:17" ht="28.5" customHeight="1">
      <c r="B27" s="66"/>
      <c r="C27" s="4"/>
      <c r="D27" s="214"/>
      <c r="E27" s="214"/>
      <c r="F27" s="211" t="s">
        <v>11</v>
      </c>
      <c r="G27" s="211"/>
      <c r="H27" s="211"/>
      <c r="I27" s="212" t="s">
        <v>12</v>
      </c>
      <c r="J27" s="212"/>
      <c r="K27" s="67" t="s">
        <v>12</v>
      </c>
      <c r="L27" s="67" t="s">
        <v>12</v>
      </c>
      <c r="M27" s="212" t="s">
        <v>12</v>
      </c>
      <c r="N27" s="212"/>
      <c r="O27" s="212"/>
      <c r="P27" s="212"/>
      <c r="Q27" s="212"/>
    </row>
    <row r="28" spans="2:17" ht="46.5" customHeight="1">
      <c r="B28" s="66"/>
      <c r="C28" s="66"/>
      <c r="D28" s="210" t="s">
        <v>381</v>
      </c>
      <c r="E28" s="210"/>
      <c r="F28" s="211" t="s">
        <v>382</v>
      </c>
      <c r="G28" s="211"/>
      <c r="H28" s="211"/>
      <c r="I28" s="212" t="s">
        <v>12</v>
      </c>
      <c r="J28" s="212"/>
      <c r="K28" s="67" t="s">
        <v>12</v>
      </c>
      <c r="L28" s="67" t="s">
        <v>377</v>
      </c>
      <c r="M28" s="212" t="s">
        <v>377</v>
      </c>
      <c r="N28" s="212"/>
      <c r="O28" s="212"/>
      <c r="P28" s="212"/>
      <c r="Q28" s="212"/>
    </row>
    <row r="29" spans="2:17" ht="27" customHeight="1">
      <c r="B29" s="213" t="s">
        <v>10</v>
      </c>
      <c r="C29" s="213"/>
      <c r="D29" s="213"/>
      <c r="E29" s="213"/>
      <c r="F29" s="213"/>
      <c r="G29" s="213"/>
      <c r="H29" s="68" t="s">
        <v>21</v>
      </c>
      <c r="I29" s="208" t="s">
        <v>383</v>
      </c>
      <c r="J29" s="208"/>
      <c r="K29" s="69" t="s">
        <v>12</v>
      </c>
      <c r="L29" s="69" t="s">
        <v>384</v>
      </c>
      <c r="M29" s="208" t="s">
        <v>385</v>
      </c>
      <c r="N29" s="208"/>
      <c r="O29" s="208"/>
      <c r="P29" s="208"/>
      <c r="Q29" s="208"/>
    </row>
    <row r="30" spans="2:17" ht="28.5" customHeight="1">
      <c r="B30" s="209"/>
      <c r="C30" s="209"/>
      <c r="D30" s="209"/>
      <c r="E30" s="209"/>
      <c r="F30" s="206" t="s">
        <v>11</v>
      </c>
      <c r="G30" s="206"/>
      <c r="H30" s="206"/>
      <c r="I30" s="207" t="s">
        <v>386</v>
      </c>
      <c r="J30" s="207"/>
      <c r="K30" s="70" t="s">
        <v>12</v>
      </c>
      <c r="L30" s="70" t="s">
        <v>12</v>
      </c>
      <c r="M30" s="207" t="s">
        <v>386</v>
      </c>
      <c r="N30" s="207"/>
      <c r="O30" s="207"/>
      <c r="P30" s="207"/>
      <c r="Q30" s="207"/>
    </row>
    <row r="31" spans="2:17" ht="20.25" customHeight="1">
      <c r="B31" s="203" t="s">
        <v>22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2:17" ht="21.75" customHeight="1">
      <c r="B32" s="65" t="s">
        <v>15</v>
      </c>
      <c r="C32" s="66"/>
      <c r="D32" s="214"/>
      <c r="E32" s="214"/>
      <c r="F32" s="211" t="s">
        <v>16</v>
      </c>
      <c r="G32" s="211"/>
      <c r="H32" s="211"/>
      <c r="I32" s="212" t="s">
        <v>387</v>
      </c>
      <c r="J32" s="212"/>
      <c r="K32" s="67" t="s">
        <v>388</v>
      </c>
      <c r="L32" s="67" t="s">
        <v>389</v>
      </c>
      <c r="M32" s="212" t="s">
        <v>389</v>
      </c>
      <c r="N32" s="212"/>
      <c r="O32" s="212"/>
      <c r="P32" s="212"/>
      <c r="Q32" s="212"/>
    </row>
    <row r="33" spans="2:17" ht="27" customHeight="1">
      <c r="B33" s="4"/>
      <c r="C33" s="66"/>
      <c r="D33" s="214"/>
      <c r="E33" s="214"/>
      <c r="F33" s="211" t="s">
        <v>11</v>
      </c>
      <c r="G33" s="211"/>
      <c r="H33" s="211"/>
      <c r="I33" s="212" t="s">
        <v>12</v>
      </c>
      <c r="J33" s="212"/>
      <c r="K33" s="67" t="s">
        <v>12</v>
      </c>
      <c r="L33" s="67" t="s">
        <v>12</v>
      </c>
      <c r="M33" s="212" t="s">
        <v>12</v>
      </c>
      <c r="N33" s="212"/>
      <c r="O33" s="212"/>
      <c r="P33" s="212"/>
      <c r="Q33" s="212"/>
    </row>
    <row r="34" spans="2:17" ht="18" customHeight="1">
      <c r="B34" s="66"/>
      <c r="C34" s="65" t="s">
        <v>176</v>
      </c>
      <c r="D34" s="214"/>
      <c r="E34" s="214"/>
      <c r="F34" s="211" t="s">
        <v>177</v>
      </c>
      <c r="G34" s="211"/>
      <c r="H34" s="211"/>
      <c r="I34" s="212" t="s">
        <v>387</v>
      </c>
      <c r="J34" s="212"/>
      <c r="K34" s="67" t="s">
        <v>388</v>
      </c>
      <c r="L34" s="67" t="s">
        <v>389</v>
      </c>
      <c r="M34" s="212" t="s">
        <v>389</v>
      </c>
      <c r="N34" s="212"/>
      <c r="O34" s="212"/>
      <c r="P34" s="212"/>
      <c r="Q34" s="212"/>
    </row>
    <row r="35" spans="2:17" ht="28.5" customHeight="1">
      <c r="B35" s="66"/>
      <c r="C35" s="4"/>
      <c r="D35" s="214"/>
      <c r="E35" s="214"/>
      <c r="F35" s="211" t="s">
        <v>11</v>
      </c>
      <c r="G35" s="211"/>
      <c r="H35" s="211"/>
      <c r="I35" s="212" t="s">
        <v>12</v>
      </c>
      <c r="J35" s="212"/>
      <c r="K35" s="67" t="s">
        <v>12</v>
      </c>
      <c r="L35" s="67" t="s">
        <v>12</v>
      </c>
      <c r="M35" s="212" t="s">
        <v>12</v>
      </c>
      <c r="N35" s="212"/>
      <c r="O35" s="212"/>
      <c r="P35" s="212"/>
      <c r="Q35" s="212"/>
    </row>
    <row r="36" spans="2:17" ht="29.25" customHeight="1">
      <c r="B36" s="66"/>
      <c r="C36" s="66"/>
      <c r="D36" s="210" t="s">
        <v>178</v>
      </c>
      <c r="E36" s="210"/>
      <c r="F36" s="211" t="s">
        <v>179</v>
      </c>
      <c r="G36" s="211"/>
      <c r="H36" s="211"/>
      <c r="I36" s="212" t="s">
        <v>12</v>
      </c>
      <c r="J36" s="212"/>
      <c r="K36" s="67" t="s">
        <v>12</v>
      </c>
      <c r="L36" s="67" t="s">
        <v>389</v>
      </c>
      <c r="M36" s="212" t="s">
        <v>389</v>
      </c>
      <c r="N36" s="212"/>
      <c r="O36" s="212"/>
      <c r="P36" s="212"/>
      <c r="Q36" s="212"/>
    </row>
    <row r="37" spans="2:17" ht="30.75" customHeight="1">
      <c r="B37" s="66"/>
      <c r="C37" s="66"/>
      <c r="D37" s="210" t="s">
        <v>174</v>
      </c>
      <c r="E37" s="210"/>
      <c r="F37" s="211" t="s">
        <v>175</v>
      </c>
      <c r="G37" s="211"/>
      <c r="H37" s="211"/>
      <c r="I37" s="212" t="s">
        <v>387</v>
      </c>
      <c r="J37" s="212"/>
      <c r="K37" s="67" t="s">
        <v>388</v>
      </c>
      <c r="L37" s="67" t="s">
        <v>12</v>
      </c>
      <c r="M37" s="212" t="s">
        <v>12</v>
      </c>
      <c r="N37" s="212"/>
      <c r="O37" s="212"/>
      <c r="P37" s="212"/>
      <c r="Q37" s="212"/>
    </row>
    <row r="38" spans="2:17" ht="20.25" customHeight="1">
      <c r="B38" s="213" t="s">
        <v>22</v>
      </c>
      <c r="C38" s="213"/>
      <c r="D38" s="213"/>
      <c r="E38" s="213"/>
      <c r="F38" s="213"/>
      <c r="G38" s="213"/>
      <c r="H38" s="68" t="s">
        <v>21</v>
      </c>
      <c r="I38" s="208" t="s">
        <v>390</v>
      </c>
      <c r="J38" s="208"/>
      <c r="K38" s="69" t="s">
        <v>388</v>
      </c>
      <c r="L38" s="69" t="s">
        <v>389</v>
      </c>
      <c r="M38" s="208" t="s">
        <v>391</v>
      </c>
      <c r="N38" s="208"/>
      <c r="O38" s="208"/>
      <c r="P38" s="208"/>
      <c r="Q38" s="208"/>
    </row>
    <row r="39" spans="2:17" ht="29.25" customHeight="1">
      <c r="B39" s="209"/>
      <c r="C39" s="209"/>
      <c r="D39" s="209"/>
      <c r="E39" s="209"/>
      <c r="F39" s="206" t="s">
        <v>11</v>
      </c>
      <c r="G39" s="206"/>
      <c r="H39" s="206"/>
      <c r="I39" s="207" t="s">
        <v>392</v>
      </c>
      <c r="J39" s="207"/>
      <c r="K39" s="70" t="s">
        <v>12</v>
      </c>
      <c r="L39" s="70" t="s">
        <v>12</v>
      </c>
      <c r="M39" s="207" t="s">
        <v>392</v>
      </c>
      <c r="N39" s="207"/>
      <c r="O39" s="207"/>
      <c r="P39" s="207"/>
      <c r="Q39" s="207"/>
    </row>
    <row r="40" spans="2:17" ht="19.5" customHeight="1">
      <c r="B40" s="203" t="s">
        <v>23</v>
      </c>
      <c r="C40" s="203"/>
      <c r="D40" s="203"/>
      <c r="E40" s="203"/>
      <c r="F40" s="203"/>
      <c r="G40" s="203"/>
      <c r="H40" s="203"/>
      <c r="I40" s="208" t="s">
        <v>393</v>
      </c>
      <c r="J40" s="208"/>
      <c r="K40" s="69" t="s">
        <v>388</v>
      </c>
      <c r="L40" s="69" t="s">
        <v>394</v>
      </c>
      <c r="M40" s="208" t="s">
        <v>395</v>
      </c>
      <c r="N40" s="208"/>
      <c r="O40" s="208"/>
      <c r="P40" s="208"/>
      <c r="Q40" s="208"/>
    </row>
    <row r="41" spans="2:17" ht="34.5" customHeight="1">
      <c r="B41" s="203"/>
      <c r="C41" s="203"/>
      <c r="D41" s="203"/>
      <c r="E41" s="203"/>
      <c r="F41" s="204" t="s">
        <v>11</v>
      </c>
      <c r="G41" s="204"/>
      <c r="H41" s="204"/>
      <c r="I41" s="202" t="s">
        <v>396</v>
      </c>
      <c r="J41" s="202"/>
      <c r="K41" s="71" t="s">
        <v>12</v>
      </c>
      <c r="L41" s="71" t="s">
        <v>12</v>
      </c>
      <c r="M41" s="202" t="s">
        <v>396</v>
      </c>
      <c r="N41" s="202"/>
      <c r="O41" s="202"/>
      <c r="P41" s="202"/>
      <c r="Q41" s="202"/>
    </row>
    <row r="42" spans="2:17" ht="28.5" customHeight="1">
      <c r="B42" s="205" t="s">
        <v>37</v>
      </c>
      <c r="C42" s="205"/>
      <c r="D42" s="205"/>
      <c r="E42" s="205"/>
      <c r="F42" s="205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</sheetData>
  <sheetProtection/>
  <mergeCells count="144">
    <mergeCell ref="G42:Q42"/>
    <mergeCell ref="D23:E23"/>
    <mergeCell ref="F23:H23"/>
    <mergeCell ref="D24:E24"/>
    <mergeCell ref="D25:E25"/>
    <mergeCell ref="F25:H25"/>
    <mergeCell ref="I25:J25"/>
    <mergeCell ref="I23:J23"/>
    <mergeCell ref="M23:Q23"/>
    <mergeCell ref="F24:H24"/>
    <mergeCell ref="I24:J24"/>
    <mergeCell ref="M24:Q24"/>
    <mergeCell ref="I21:J21"/>
    <mergeCell ref="M21:Q21"/>
    <mergeCell ref="F22:H22"/>
    <mergeCell ref="I22:J22"/>
    <mergeCell ref="M22:Q22"/>
    <mergeCell ref="M18:Q18"/>
    <mergeCell ref="M19:Q19"/>
    <mergeCell ref="D20:E20"/>
    <mergeCell ref="F20:H20"/>
    <mergeCell ref="I20:J20"/>
    <mergeCell ref="M20:Q20"/>
    <mergeCell ref="I19:J19"/>
    <mergeCell ref="F19:H19"/>
    <mergeCell ref="D18:E18"/>
    <mergeCell ref="F18:H18"/>
    <mergeCell ref="K1:P1"/>
    <mergeCell ref="A2:P2"/>
    <mergeCell ref="I8:J8"/>
    <mergeCell ref="D5:E5"/>
    <mergeCell ref="M5:Q5"/>
    <mergeCell ref="I9:J9"/>
    <mergeCell ref="O3:P3"/>
    <mergeCell ref="F9:H9"/>
    <mergeCell ref="M9:Q9"/>
    <mergeCell ref="F5:H5"/>
    <mergeCell ref="M16:Q16"/>
    <mergeCell ref="I5:J5"/>
    <mergeCell ref="I6:J6"/>
    <mergeCell ref="F6:H6"/>
    <mergeCell ref="I12:J12"/>
    <mergeCell ref="F12:H12"/>
    <mergeCell ref="M8:Q8"/>
    <mergeCell ref="F11:H11"/>
    <mergeCell ref="M10:Q10"/>
    <mergeCell ref="B7:Q7"/>
    <mergeCell ref="F17:H17"/>
    <mergeCell ref="M12:Q12"/>
    <mergeCell ref="I11:J11"/>
    <mergeCell ref="F14:H14"/>
    <mergeCell ref="I15:J15"/>
    <mergeCell ref="I16:J16"/>
    <mergeCell ref="M13:Q13"/>
    <mergeCell ref="M11:Q11"/>
    <mergeCell ref="F13:H13"/>
    <mergeCell ref="F15:H15"/>
    <mergeCell ref="I10:J10"/>
    <mergeCell ref="D19:E19"/>
    <mergeCell ref="I17:J17"/>
    <mergeCell ref="I18:J18"/>
    <mergeCell ref="M15:Q15"/>
    <mergeCell ref="D16:E16"/>
    <mergeCell ref="F16:H16"/>
    <mergeCell ref="D17:E17"/>
    <mergeCell ref="M17:Q17"/>
    <mergeCell ref="D15:E15"/>
    <mergeCell ref="F8:H8"/>
    <mergeCell ref="D9:E9"/>
    <mergeCell ref="D10:E10"/>
    <mergeCell ref="F10:H10"/>
    <mergeCell ref="D13:E13"/>
    <mergeCell ref="D14:E14"/>
    <mergeCell ref="D11:E11"/>
    <mergeCell ref="M6:Q6"/>
    <mergeCell ref="D21:E21"/>
    <mergeCell ref="F21:H21"/>
    <mergeCell ref="D22:E22"/>
    <mergeCell ref="D6:E6"/>
    <mergeCell ref="M14:Q14"/>
    <mergeCell ref="D8:E8"/>
    <mergeCell ref="D12:E12"/>
    <mergeCell ref="I13:J13"/>
    <mergeCell ref="I14:J14"/>
    <mergeCell ref="D26:E26"/>
    <mergeCell ref="F26:H26"/>
    <mergeCell ref="I26:J26"/>
    <mergeCell ref="M26:Q26"/>
    <mergeCell ref="M25:Q25"/>
    <mergeCell ref="D27:E27"/>
    <mergeCell ref="F27:H27"/>
    <mergeCell ref="I27:J27"/>
    <mergeCell ref="M27:Q27"/>
    <mergeCell ref="D28:E28"/>
    <mergeCell ref="F28:H28"/>
    <mergeCell ref="I28:J28"/>
    <mergeCell ref="M28:Q28"/>
    <mergeCell ref="I29:J29"/>
    <mergeCell ref="M29:Q29"/>
    <mergeCell ref="F30:H30"/>
    <mergeCell ref="I30:J30"/>
    <mergeCell ref="M30:Q30"/>
    <mergeCell ref="B29:G29"/>
    <mergeCell ref="B30:E30"/>
    <mergeCell ref="D32:E32"/>
    <mergeCell ref="F32:H32"/>
    <mergeCell ref="I32:J32"/>
    <mergeCell ref="M32:Q32"/>
    <mergeCell ref="B31:Q31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B39:E39"/>
    <mergeCell ref="B40:H40"/>
    <mergeCell ref="D37:E37"/>
    <mergeCell ref="F37:H37"/>
    <mergeCell ref="I37:J37"/>
    <mergeCell ref="M37:Q37"/>
    <mergeCell ref="I38:J38"/>
    <mergeCell ref="M38:Q38"/>
    <mergeCell ref="B38:G38"/>
    <mergeCell ref="I41:J41"/>
    <mergeCell ref="M41:Q41"/>
    <mergeCell ref="B41:E41"/>
    <mergeCell ref="F41:H41"/>
    <mergeCell ref="B42:F42"/>
    <mergeCell ref="F39:H39"/>
    <mergeCell ref="I39:J39"/>
    <mergeCell ref="M39:Q39"/>
    <mergeCell ref="I40:J40"/>
    <mergeCell ref="M40:Q4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33" customWidth="1"/>
    <col min="2" max="2" width="9.33203125" style="33" customWidth="1"/>
    <col min="3" max="3" width="12.33203125" style="33" customWidth="1"/>
    <col min="4" max="4" width="27" style="33" customWidth="1"/>
    <col min="5" max="5" width="28.33203125" style="33" customWidth="1"/>
    <col min="6" max="6" width="17.16015625" style="33" customWidth="1"/>
    <col min="7" max="16384" width="9.33203125" style="33" customWidth="1"/>
  </cols>
  <sheetData>
    <row r="1" spans="1:6" ht="12.75">
      <c r="A1" s="35"/>
      <c r="B1" s="35"/>
      <c r="C1" s="35"/>
      <c r="D1" s="35"/>
      <c r="E1" s="35"/>
      <c r="F1" s="35"/>
    </row>
    <row r="2" spans="1:6" ht="18">
      <c r="A2" s="315" t="s">
        <v>235</v>
      </c>
      <c r="B2" s="315"/>
      <c r="C2" s="315"/>
      <c r="D2" s="315"/>
      <c r="E2" s="315"/>
      <c r="F2" s="315"/>
    </row>
    <row r="3" spans="1:6" ht="12.75">
      <c r="A3" s="40"/>
      <c r="B3" s="40"/>
      <c r="C3" s="40"/>
      <c r="D3" s="41"/>
      <c r="E3" s="41"/>
      <c r="F3" s="119" t="s">
        <v>0</v>
      </c>
    </row>
    <row r="4" spans="1:6" ht="43.5" customHeight="1">
      <c r="A4" s="118" t="s">
        <v>130</v>
      </c>
      <c r="B4" s="118" t="s">
        <v>1</v>
      </c>
      <c r="C4" s="118" t="s">
        <v>2</v>
      </c>
      <c r="D4" s="117" t="s">
        <v>234</v>
      </c>
      <c r="E4" s="118" t="s">
        <v>233</v>
      </c>
      <c r="F4" s="117" t="s">
        <v>232</v>
      </c>
    </row>
    <row r="5" spans="1:6" ht="12.75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</row>
    <row r="6" spans="1:6" ht="26.25" customHeight="1">
      <c r="A6" s="319" t="s">
        <v>231</v>
      </c>
      <c r="B6" s="320"/>
      <c r="C6" s="320"/>
      <c r="D6" s="320"/>
      <c r="E6" s="321"/>
      <c r="F6" s="115">
        <f>SUM(F7:F10)</f>
        <v>124997</v>
      </c>
    </row>
    <row r="7" spans="1:6" ht="55.5" customHeight="1">
      <c r="A7" s="111" t="s">
        <v>119</v>
      </c>
      <c r="B7" s="114">
        <v>853</v>
      </c>
      <c r="C7" s="114">
        <v>85311</v>
      </c>
      <c r="D7" s="113" t="s">
        <v>230</v>
      </c>
      <c r="E7" s="113" t="s">
        <v>229</v>
      </c>
      <c r="F7" s="112">
        <v>19287</v>
      </c>
    </row>
    <row r="8" spans="1:6" ht="55.5" customHeight="1">
      <c r="A8" s="111" t="s">
        <v>118</v>
      </c>
      <c r="B8" s="114">
        <v>853</v>
      </c>
      <c r="C8" s="114">
        <v>85311</v>
      </c>
      <c r="D8" s="113" t="s">
        <v>236</v>
      </c>
      <c r="E8" s="113" t="s">
        <v>229</v>
      </c>
      <c r="F8" s="112">
        <v>36161</v>
      </c>
    </row>
    <row r="9" spans="1:6" ht="43.5" customHeight="1">
      <c r="A9" s="111" t="s">
        <v>117</v>
      </c>
      <c r="B9" s="111">
        <v>855</v>
      </c>
      <c r="C9" s="111">
        <v>85508</v>
      </c>
      <c r="D9" s="110" t="s">
        <v>228</v>
      </c>
      <c r="E9" s="110" t="s">
        <v>227</v>
      </c>
      <c r="F9" s="109">
        <v>49549</v>
      </c>
    </row>
    <row r="10" spans="1:6" ht="33.75" customHeight="1">
      <c r="A10" s="111" t="s">
        <v>116</v>
      </c>
      <c r="B10" s="111">
        <v>921</v>
      </c>
      <c r="C10" s="111">
        <v>92116</v>
      </c>
      <c r="D10" s="110" t="s">
        <v>226</v>
      </c>
      <c r="E10" s="110" t="s">
        <v>225</v>
      </c>
      <c r="F10" s="109">
        <v>20000</v>
      </c>
    </row>
    <row r="11" spans="1:6" ht="33.75" customHeight="1">
      <c r="A11" s="322" t="s">
        <v>224</v>
      </c>
      <c r="B11" s="323"/>
      <c r="C11" s="323"/>
      <c r="D11" s="323"/>
      <c r="E11" s="324"/>
      <c r="F11" s="108">
        <f>SUM(F12:F13)</f>
        <v>457620</v>
      </c>
    </row>
    <row r="12" spans="1:6" ht="46.5" customHeight="1">
      <c r="A12" s="107" t="s">
        <v>119</v>
      </c>
      <c r="B12" s="107">
        <v>755</v>
      </c>
      <c r="C12" s="107">
        <v>75515</v>
      </c>
      <c r="D12" s="106" t="s">
        <v>223</v>
      </c>
      <c r="E12" s="106" t="s">
        <v>222</v>
      </c>
      <c r="F12" s="105">
        <v>64020</v>
      </c>
    </row>
    <row r="13" spans="1:6" ht="68.25" customHeight="1">
      <c r="A13" s="107" t="s">
        <v>118</v>
      </c>
      <c r="B13" s="107">
        <v>851</v>
      </c>
      <c r="C13" s="107">
        <v>85111</v>
      </c>
      <c r="D13" s="106" t="s">
        <v>333</v>
      </c>
      <c r="E13" s="106" t="s">
        <v>334</v>
      </c>
      <c r="F13" s="105">
        <v>393600</v>
      </c>
    </row>
    <row r="14" spans="1:6" ht="21" customHeight="1">
      <c r="A14" s="316" t="s">
        <v>84</v>
      </c>
      <c r="B14" s="317"/>
      <c r="C14" s="317"/>
      <c r="D14" s="318"/>
      <c r="E14" s="104"/>
      <c r="F14" s="103">
        <f>SUM(F6+F11)</f>
        <v>582617</v>
      </c>
    </row>
    <row r="15" spans="1:6" ht="12.75">
      <c r="A15" s="37"/>
      <c r="B15" s="37"/>
      <c r="C15" s="37"/>
      <c r="D15" s="37"/>
      <c r="E15" s="37"/>
      <c r="F15" s="37"/>
    </row>
    <row r="16" spans="1:6" ht="12.75">
      <c r="A16" s="37"/>
      <c r="B16" s="37"/>
      <c r="C16" s="37"/>
      <c r="D16" s="37"/>
      <c r="E16" s="37"/>
      <c r="F16" s="37"/>
    </row>
    <row r="17" spans="1:6" ht="12.75">
      <c r="A17" s="37"/>
      <c r="B17" s="37"/>
      <c r="C17" s="37"/>
      <c r="D17" s="37"/>
      <c r="E17" s="37"/>
      <c r="F17" s="37"/>
    </row>
  </sheetData>
  <sheetProtection/>
  <mergeCells count="4">
    <mergeCell ref="A2:F2"/>
    <mergeCell ref="A14:D14"/>
    <mergeCell ref="A6:E6"/>
    <mergeCell ref="A11:E11"/>
  </mergeCells>
  <printOptions/>
  <pageMargins left="0.75" right="0.75" top="1.09375" bottom="1" header="0.5" footer="0.5"/>
  <pageSetup horizontalDpi="300" verticalDpi="300" orientation="portrait" paperSize="9" r:id="rId1"/>
  <headerFooter alignWithMargins="0">
    <oddHeader>&amp;RZałącznik nr &amp;A
do uchwały Rady Powiatu w Opatowie nr XXXV.10.2021
z dnia 18 lutego 2021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3"/>
  <sheetViews>
    <sheetView workbookViewId="0" topLeftCell="B1">
      <selection activeCell="L20" sqref="L20:L21"/>
    </sheetView>
  </sheetViews>
  <sheetFormatPr defaultColWidth="9.33203125" defaultRowHeight="12.75"/>
  <cols>
    <col min="1" max="1" width="9.33203125" style="33" customWidth="1"/>
    <col min="2" max="2" width="5.5" style="33" customWidth="1"/>
    <col min="3" max="3" width="25.83203125" style="33" customWidth="1"/>
    <col min="4" max="4" width="8.83203125" style="33" customWidth="1"/>
    <col min="5" max="5" width="12" style="33" customWidth="1"/>
    <col min="6" max="6" width="13.33203125" style="33" customWidth="1"/>
    <col min="7" max="7" width="13.5" style="33" bestFit="1" customWidth="1"/>
    <col min="8" max="8" width="12.83203125" style="33" customWidth="1"/>
    <col min="9" max="9" width="12.16015625" style="33" customWidth="1"/>
    <col min="10" max="10" width="11.16015625" style="33" customWidth="1"/>
    <col min="11" max="11" width="13.5" style="33" customWidth="1"/>
    <col min="12" max="12" width="10" style="33" customWidth="1"/>
    <col min="13" max="13" width="11.83203125" style="33" customWidth="1"/>
    <col min="14" max="16384" width="9.33203125" style="33" customWidth="1"/>
  </cols>
  <sheetData>
    <row r="1" spans="1:14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48" t="s">
        <v>340</v>
      </c>
      <c r="N1" s="130"/>
    </row>
    <row r="2" spans="1:14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49" t="s">
        <v>421</v>
      </c>
      <c r="N2" s="130"/>
    </row>
    <row r="3" spans="1:14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48" t="s">
        <v>422</v>
      </c>
      <c r="N3" s="130"/>
    </row>
    <row r="4" spans="1:14" ht="12.75">
      <c r="A4" s="130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6"/>
      <c r="N4" s="130"/>
    </row>
    <row r="5" spans="1:14" ht="16.5">
      <c r="A5" s="130"/>
      <c r="B5" s="337" t="s">
        <v>255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130"/>
    </row>
    <row r="6" spans="1:14" ht="13.5" customHeight="1">
      <c r="A6" s="130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30"/>
    </row>
    <row r="7" spans="1:14" ht="12.75">
      <c r="A7" s="13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18" t="s">
        <v>0</v>
      </c>
      <c r="N7" s="130"/>
    </row>
    <row r="8" spans="1:15" s="61" customFormat="1" ht="15" customHeight="1">
      <c r="A8" s="126"/>
      <c r="B8" s="338" t="s">
        <v>130</v>
      </c>
      <c r="C8" s="338" t="s">
        <v>254</v>
      </c>
      <c r="D8" s="327" t="s">
        <v>1</v>
      </c>
      <c r="E8" s="331" t="s">
        <v>2</v>
      </c>
      <c r="F8" s="334" t="s">
        <v>253</v>
      </c>
      <c r="G8" s="335"/>
      <c r="H8" s="335"/>
      <c r="I8" s="335"/>
      <c r="J8" s="336"/>
      <c r="K8" s="334" t="s">
        <v>252</v>
      </c>
      <c r="L8" s="335"/>
      <c r="M8" s="336"/>
      <c r="N8" s="126"/>
      <c r="O8" s="126"/>
    </row>
    <row r="9" spans="1:15" s="61" customFormat="1" ht="25.5" customHeight="1">
      <c r="A9" s="126"/>
      <c r="B9" s="338"/>
      <c r="C9" s="338"/>
      <c r="D9" s="327"/>
      <c r="E9" s="332"/>
      <c r="F9" s="327" t="s">
        <v>250</v>
      </c>
      <c r="G9" s="328" t="s">
        <v>251</v>
      </c>
      <c r="H9" s="329"/>
      <c r="I9" s="329"/>
      <c r="J9" s="330"/>
      <c r="K9" s="327" t="s">
        <v>250</v>
      </c>
      <c r="L9" s="328" t="s">
        <v>249</v>
      </c>
      <c r="M9" s="330"/>
      <c r="N9" s="126"/>
      <c r="O9" s="126"/>
    </row>
    <row r="10" spans="1:15" s="61" customFormat="1" ht="23.25" customHeight="1">
      <c r="A10" s="126"/>
      <c r="B10" s="338"/>
      <c r="C10" s="338"/>
      <c r="D10" s="327"/>
      <c r="E10" s="332"/>
      <c r="F10" s="327"/>
      <c r="G10" s="331" t="s">
        <v>248</v>
      </c>
      <c r="H10" s="285" t="s">
        <v>247</v>
      </c>
      <c r="I10" s="285" t="s">
        <v>246</v>
      </c>
      <c r="J10" s="285" t="s">
        <v>245</v>
      </c>
      <c r="K10" s="327"/>
      <c r="L10" s="327" t="s">
        <v>244</v>
      </c>
      <c r="M10" s="325" t="s">
        <v>22</v>
      </c>
      <c r="N10" s="126"/>
      <c r="O10" s="126"/>
    </row>
    <row r="11" spans="1:15" s="61" customFormat="1" ht="35.25" customHeight="1">
      <c r="A11" s="126"/>
      <c r="B11" s="338"/>
      <c r="C11" s="338"/>
      <c r="D11" s="327"/>
      <c r="E11" s="333"/>
      <c r="F11" s="327"/>
      <c r="G11" s="333"/>
      <c r="H11" s="286"/>
      <c r="I11" s="286"/>
      <c r="J11" s="286"/>
      <c r="K11" s="327"/>
      <c r="L11" s="327"/>
      <c r="M11" s="325"/>
      <c r="N11" s="126"/>
      <c r="O11" s="126"/>
    </row>
    <row r="12" spans="1:15" ht="7.5" customHeight="1">
      <c r="A12" s="130"/>
      <c r="B12" s="144">
        <v>1</v>
      </c>
      <c r="C12" s="144">
        <v>2</v>
      </c>
      <c r="D12" s="144">
        <v>3</v>
      </c>
      <c r="E12" s="144">
        <v>4</v>
      </c>
      <c r="F12" s="144">
        <v>5</v>
      </c>
      <c r="G12" s="144">
        <v>7</v>
      </c>
      <c r="H12" s="144">
        <v>6</v>
      </c>
      <c r="I12" s="144">
        <v>7</v>
      </c>
      <c r="J12" s="144">
        <v>8</v>
      </c>
      <c r="K12" s="144">
        <v>9</v>
      </c>
      <c r="L12" s="144">
        <v>10</v>
      </c>
      <c r="M12" s="144">
        <v>11</v>
      </c>
      <c r="N12" s="130"/>
      <c r="O12" s="130"/>
    </row>
    <row r="13" spans="1:15" ht="36" customHeight="1">
      <c r="A13" s="130"/>
      <c r="B13" s="196" t="s">
        <v>119</v>
      </c>
      <c r="C13" s="197" t="s">
        <v>240</v>
      </c>
      <c r="D13" s="198">
        <v>600</v>
      </c>
      <c r="E13" s="199">
        <v>60004</v>
      </c>
      <c r="F13" s="200">
        <v>2172555.2</v>
      </c>
      <c r="G13" s="201">
        <v>495188</v>
      </c>
      <c r="H13" s="201">
        <v>0</v>
      </c>
      <c r="I13" s="201">
        <v>0</v>
      </c>
      <c r="J13" s="201">
        <v>0</v>
      </c>
      <c r="K13" s="200">
        <v>2172555.2</v>
      </c>
      <c r="L13" s="201">
        <v>0</v>
      </c>
      <c r="M13" s="201">
        <v>0</v>
      </c>
      <c r="N13" s="130"/>
      <c r="O13" s="130"/>
    </row>
    <row r="14" spans="1:15" s="142" customFormat="1" ht="21.75" customHeight="1">
      <c r="A14" s="143"/>
      <c r="B14" s="326" t="s">
        <v>84</v>
      </c>
      <c r="C14" s="326"/>
      <c r="D14" s="174"/>
      <c r="E14" s="174"/>
      <c r="F14" s="185">
        <f aca="true" t="shared" si="0" ref="F14:M14">SUM(F13:F13)</f>
        <v>2172555.2</v>
      </c>
      <c r="G14" s="171">
        <f t="shared" si="0"/>
        <v>495188</v>
      </c>
      <c r="H14" s="171">
        <f t="shared" si="0"/>
        <v>0</v>
      </c>
      <c r="I14" s="171">
        <f t="shared" si="0"/>
        <v>0</v>
      </c>
      <c r="J14" s="171">
        <f t="shared" si="0"/>
        <v>0</v>
      </c>
      <c r="K14" s="185">
        <f t="shared" si="0"/>
        <v>2172555.2</v>
      </c>
      <c r="L14" s="171">
        <f t="shared" si="0"/>
        <v>0</v>
      </c>
      <c r="M14" s="171">
        <f t="shared" si="0"/>
        <v>0</v>
      </c>
      <c r="N14" s="143"/>
      <c r="O14" s="143"/>
    </row>
    <row r="15" spans="1:15" ht="4.5" customHeight="1">
      <c r="A15" s="13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30"/>
      <c r="O15" s="130"/>
    </row>
    <row r="16" spans="1:15" ht="12.75">
      <c r="A16" s="1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30"/>
      <c r="O16" s="130"/>
    </row>
    <row r="17" spans="1:15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ht="12.7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.7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2.7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2.7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1:13" ht="12.7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</row>
  </sheetData>
  <sheetProtection/>
  <mergeCells count="18">
    <mergeCell ref="B5:M5"/>
    <mergeCell ref="J10:J11"/>
    <mergeCell ref="F8:J8"/>
    <mergeCell ref="L9:M9"/>
    <mergeCell ref="B8:B11"/>
    <mergeCell ref="C8:C11"/>
    <mergeCell ref="D8:D11"/>
    <mergeCell ref="K9:K11"/>
    <mergeCell ref="H10:H11"/>
    <mergeCell ref="G10:G11"/>
    <mergeCell ref="M10:M11"/>
    <mergeCell ref="I10:I11"/>
    <mergeCell ref="B14:C14"/>
    <mergeCell ref="F9:F11"/>
    <mergeCell ref="G9:J9"/>
    <mergeCell ref="E8:E11"/>
    <mergeCell ref="L10:L11"/>
    <mergeCell ref="K8:M8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40"/>
  <sheetViews>
    <sheetView showGridLines="0" zoomScalePageLayoutView="0" workbookViewId="0" topLeftCell="A1">
      <selection activeCell="AC16" sqref="AC16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26" t="s">
        <v>425</v>
      </c>
      <c r="O1" s="226"/>
      <c r="P1" s="226"/>
      <c r="Q1" s="226"/>
      <c r="R1" s="226"/>
      <c r="S1" s="226"/>
      <c r="T1" s="226"/>
      <c r="U1" s="8"/>
      <c r="V1" s="8"/>
      <c r="W1" s="7"/>
    </row>
    <row r="2" spans="1:23" ht="21.75" customHeight="1">
      <c r="A2" s="227" t="s">
        <v>420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7"/>
    </row>
    <row r="3" ht="6.75" customHeight="1"/>
    <row r="4" spans="1:23" ht="12.75" customHeight="1">
      <c r="A4" s="224" t="s">
        <v>1</v>
      </c>
      <c r="B4" s="224" t="s">
        <v>2</v>
      </c>
      <c r="C4" s="224" t="s">
        <v>68</v>
      </c>
      <c r="D4" s="224" t="s">
        <v>4</v>
      </c>
      <c r="E4" s="224"/>
      <c r="F4" s="224"/>
      <c r="G4" s="224"/>
      <c r="H4" s="224" t="s">
        <v>34</v>
      </c>
      <c r="I4" s="224" t="s">
        <v>39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</row>
    <row r="5" spans="1:23" ht="12.75" customHeight="1">
      <c r="A5" s="224"/>
      <c r="B5" s="224"/>
      <c r="C5" s="224"/>
      <c r="D5" s="224"/>
      <c r="E5" s="224"/>
      <c r="F5" s="224"/>
      <c r="G5" s="224"/>
      <c r="H5" s="224"/>
      <c r="I5" s="224" t="s">
        <v>36</v>
      </c>
      <c r="J5" s="224" t="s">
        <v>30</v>
      </c>
      <c r="K5" s="224"/>
      <c r="L5" s="224"/>
      <c r="M5" s="224"/>
      <c r="N5" s="224"/>
      <c r="O5" s="224"/>
      <c r="P5" s="224"/>
      <c r="Q5" s="224"/>
      <c r="R5" s="224" t="s">
        <v>33</v>
      </c>
      <c r="S5" s="224" t="s">
        <v>30</v>
      </c>
      <c r="T5" s="224"/>
      <c r="U5" s="224"/>
      <c r="V5" s="224"/>
      <c r="W5" s="224"/>
    </row>
    <row r="6" spans="1:23" ht="12.75" customHeight="1">
      <c r="A6" s="224"/>
      <c r="B6" s="224"/>
      <c r="C6" s="224"/>
      <c r="D6" s="224"/>
      <c r="E6" s="224"/>
      <c r="F6" s="224"/>
      <c r="G6" s="224"/>
      <c r="H6" s="224"/>
      <c r="I6" s="224"/>
      <c r="J6" s="224" t="s">
        <v>67</v>
      </c>
      <c r="K6" s="224" t="s">
        <v>30</v>
      </c>
      <c r="L6" s="224"/>
      <c r="M6" s="224" t="s">
        <v>29</v>
      </c>
      <c r="N6" s="224" t="s">
        <v>28</v>
      </c>
      <c r="O6" s="224" t="s">
        <v>27</v>
      </c>
      <c r="P6" s="224" t="s">
        <v>43</v>
      </c>
      <c r="Q6" s="224" t="s">
        <v>40</v>
      </c>
      <c r="R6" s="224"/>
      <c r="S6" s="224" t="s">
        <v>32</v>
      </c>
      <c r="T6" s="224" t="s">
        <v>31</v>
      </c>
      <c r="U6" s="224"/>
      <c r="V6" s="224" t="s">
        <v>35</v>
      </c>
      <c r="W6" s="224" t="s">
        <v>41</v>
      </c>
    </row>
    <row r="7" spans="1:23" ht="61.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177" t="s">
        <v>25</v>
      </c>
      <c r="L7" s="177" t="s">
        <v>66</v>
      </c>
      <c r="M7" s="224"/>
      <c r="N7" s="224"/>
      <c r="O7" s="224"/>
      <c r="P7" s="224"/>
      <c r="Q7" s="224"/>
      <c r="R7" s="224"/>
      <c r="S7" s="224"/>
      <c r="T7" s="224" t="s">
        <v>26</v>
      </c>
      <c r="U7" s="224"/>
      <c r="V7" s="224"/>
      <c r="W7" s="224"/>
    </row>
    <row r="8" spans="1:23" ht="12.75">
      <c r="A8" s="178" t="s">
        <v>5</v>
      </c>
      <c r="B8" s="178" t="s">
        <v>6</v>
      </c>
      <c r="C8" s="178" t="s">
        <v>7</v>
      </c>
      <c r="D8" s="225" t="s">
        <v>8</v>
      </c>
      <c r="E8" s="225"/>
      <c r="F8" s="225"/>
      <c r="G8" s="225"/>
      <c r="H8" s="178" t="s">
        <v>9</v>
      </c>
      <c r="I8" s="178" t="s">
        <v>46</v>
      </c>
      <c r="J8" s="178" t="s">
        <v>45</v>
      </c>
      <c r="K8" s="178" t="s">
        <v>44</v>
      </c>
      <c r="L8" s="178" t="s">
        <v>65</v>
      </c>
      <c r="M8" s="178" t="s">
        <v>64</v>
      </c>
      <c r="N8" s="178" t="s">
        <v>63</v>
      </c>
      <c r="O8" s="178" t="s">
        <v>62</v>
      </c>
      <c r="P8" s="178" t="s">
        <v>61</v>
      </c>
      <c r="Q8" s="178" t="s">
        <v>60</v>
      </c>
      <c r="R8" s="178" t="s">
        <v>59</v>
      </c>
      <c r="S8" s="178" t="s">
        <v>58</v>
      </c>
      <c r="T8" s="225" t="s">
        <v>57</v>
      </c>
      <c r="U8" s="225"/>
      <c r="V8" s="178" t="s">
        <v>56</v>
      </c>
      <c r="W8" s="178" t="s">
        <v>55</v>
      </c>
    </row>
    <row r="9" spans="1:23" ht="12.75" customHeight="1">
      <c r="A9" s="224" t="s">
        <v>342</v>
      </c>
      <c r="B9" s="224" t="s">
        <v>42</v>
      </c>
      <c r="C9" s="224" t="s">
        <v>42</v>
      </c>
      <c r="D9" s="221" t="s">
        <v>343</v>
      </c>
      <c r="E9" s="221"/>
      <c r="F9" s="221" t="s">
        <v>54</v>
      </c>
      <c r="G9" s="221"/>
      <c r="H9" s="175">
        <v>7160848</v>
      </c>
      <c r="I9" s="175">
        <v>5139733</v>
      </c>
      <c r="J9" s="175">
        <v>4651733</v>
      </c>
      <c r="K9" s="175">
        <v>1687548</v>
      </c>
      <c r="L9" s="175">
        <v>2964185</v>
      </c>
      <c r="M9" s="175">
        <v>468000</v>
      </c>
      <c r="N9" s="175">
        <v>20000</v>
      </c>
      <c r="O9" s="175">
        <v>0</v>
      </c>
      <c r="P9" s="175">
        <v>0</v>
      </c>
      <c r="Q9" s="175">
        <v>0</v>
      </c>
      <c r="R9" s="175">
        <v>2021115</v>
      </c>
      <c r="S9" s="175">
        <v>2021115</v>
      </c>
      <c r="T9" s="223">
        <v>0</v>
      </c>
      <c r="U9" s="223"/>
      <c r="V9" s="175">
        <v>0</v>
      </c>
      <c r="W9" s="175">
        <v>0</v>
      </c>
    </row>
    <row r="10" spans="1:23" ht="12.75" customHeight="1">
      <c r="A10" s="224"/>
      <c r="B10" s="224"/>
      <c r="C10" s="224"/>
      <c r="D10" s="221"/>
      <c r="E10" s="221"/>
      <c r="F10" s="221" t="s">
        <v>53</v>
      </c>
      <c r="G10" s="221"/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223">
        <v>0</v>
      </c>
      <c r="U10" s="223"/>
      <c r="V10" s="175">
        <v>0</v>
      </c>
      <c r="W10" s="175">
        <v>0</v>
      </c>
    </row>
    <row r="11" spans="1:23" ht="12.75" customHeight="1">
      <c r="A11" s="224"/>
      <c r="B11" s="224"/>
      <c r="C11" s="224"/>
      <c r="D11" s="221"/>
      <c r="E11" s="221"/>
      <c r="F11" s="221" t="s">
        <v>52</v>
      </c>
      <c r="G11" s="221"/>
      <c r="H11" s="175">
        <v>1916907</v>
      </c>
      <c r="I11" s="175">
        <v>1916907</v>
      </c>
      <c r="J11" s="175">
        <v>1889719</v>
      </c>
      <c r="K11" s="175">
        <v>0</v>
      </c>
      <c r="L11" s="175">
        <v>1889719</v>
      </c>
      <c r="M11" s="175">
        <v>27188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223">
        <v>0</v>
      </c>
      <c r="U11" s="223"/>
      <c r="V11" s="175">
        <v>0</v>
      </c>
      <c r="W11" s="175">
        <v>0</v>
      </c>
    </row>
    <row r="12" spans="1:23" ht="12.75" customHeight="1">
      <c r="A12" s="224"/>
      <c r="B12" s="224"/>
      <c r="C12" s="224"/>
      <c r="D12" s="221"/>
      <c r="E12" s="221"/>
      <c r="F12" s="221" t="s">
        <v>51</v>
      </c>
      <c r="G12" s="221"/>
      <c r="H12" s="175">
        <v>9077755</v>
      </c>
      <c r="I12" s="175">
        <v>7056640</v>
      </c>
      <c r="J12" s="175">
        <v>6541452</v>
      </c>
      <c r="K12" s="175">
        <v>1687548</v>
      </c>
      <c r="L12" s="175">
        <v>4853904</v>
      </c>
      <c r="M12" s="175">
        <v>495188</v>
      </c>
      <c r="N12" s="175">
        <v>20000</v>
      </c>
      <c r="O12" s="175">
        <v>0</v>
      </c>
      <c r="P12" s="175">
        <v>0</v>
      </c>
      <c r="Q12" s="175">
        <v>0</v>
      </c>
      <c r="R12" s="175">
        <v>2021115</v>
      </c>
      <c r="S12" s="175">
        <v>2021115</v>
      </c>
      <c r="T12" s="223">
        <v>0</v>
      </c>
      <c r="U12" s="223"/>
      <c r="V12" s="175">
        <v>0</v>
      </c>
      <c r="W12" s="175">
        <v>0</v>
      </c>
    </row>
    <row r="13" spans="1:23" ht="12.75" customHeight="1">
      <c r="A13" s="224" t="s">
        <v>42</v>
      </c>
      <c r="B13" s="224" t="s">
        <v>347</v>
      </c>
      <c r="C13" s="224" t="s">
        <v>42</v>
      </c>
      <c r="D13" s="221" t="s">
        <v>348</v>
      </c>
      <c r="E13" s="221"/>
      <c r="F13" s="221" t="s">
        <v>54</v>
      </c>
      <c r="G13" s="221"/>
      <c r="H13" s="175">
        <v>867970</v>
      </c>
      <c r="I13" s="175">
        <v>867970</v>
      </c>
      <c r="J13" s="175">
        <v>399970</v>
      </c>
      <c r="K13" s="175">
        <v>0</v>
      </c>
      <c r="L13" s="175">
        <v>399970</v>
      </c>
      <c r="M13" s="175">
        <v>468000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223">
        <v>0</v>
      </c>
      <c r="U13" s="223"/>
      <c r="V13" s="175">
        <v>0</v>
      </c>
      <c r="W13" s="175">
        <v>0</v>
      </c>
    </row>
    <row r="14" spans="1:23" ht="12.75" customHeight="1">
      <c r="A14" s="224"/>
      <c r="B14" s="224"/>
      <c r="C14" s="224"/>
      <c r="D14" s="221"/>
      <c r="E14" s="221"/>
      <c r="F14" s="221" t="s">
        <v>53</v>
      </c>
      <c r="G14" s="221"/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223">
        <v>0</v>
      </c>
      <c r="U14" s="223"/>
      <c r="V14" s="175">
        <v>0</v>
      </c>
      <c r="W14" s="175">
        <v>0</v>
      </c>
    </row>
    <row r="15" spans="1:23" ht="12.75" customHeight="1">
      <c r="A15" s="224"/>
      <c r="B15" s="224"/>
      <c r="C15" s="224"/>
      <c r="D15" s="221"/>
      <c r="E15" s="221"/>
      <c r="F15" s="221" t="s">
        <v>52</v>
      </c>
      <c r="G15" s="221"/>
      <c r="H15" s="175">
        <v>1244586</v>
      </c>
      <c r="I15" s="175">
        <v>1244586</v>
      </c>
      <c r="J15" s="175">
        <v>1217398</v>
      </c>
      <c r="K15" s="175">
        <v>0</v>
      </c>
      <c r="L15" s="175">
        <v>1217398</v>
      </c>
      <c r="M15" s="175">
        <v>27188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223">
        <v>0</v>
      </c>
      <c r="U15" s="223"/>
      <c r="V15" s="175">
        <v>0</v>
      </c>
      <c r="W15" s="175">
        <v>0</v>
      </c>
    </row>
    <row r="16" spans="1:23" ht="12.75" customHeight="1">
      <c r="A16" s="224"/>
      <c r="B16" s="224"/>
      <c r="C16" s="224"/>
      <c r="D16" s="221"/>
      <c r="E16" s="221"/>
      <c r="F16" s="221" t="s">
        <v>51</v>
      </c>
      <c r="G16" s="221"/>
      <c r="H16" s="175">
        <v>2112556</v>
      </c>
      <c r="I16" s="175">
        <v>2112556</v>
      </c>
      <c r="J16" s="175">
        <v>1617368</v>
      </c>
      <c r="K16" s="175">
        <v>0</v>
      </c>
      <c r="L16" s="175">
        <v>1617368</v>
      </c>
      <c r="M16" s="175">
        <v>495188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223">
        <v>0</v>
      </c>
      <c r="U16" s="223"/>
      <c r="V16" s="175">
        <v>0</v>
      </c>
      <c r="W16" s="175">
        <v>0</v>
      </c>
    </row>
    <row r="17" spans="1:23" ht="12.75" customHeight="1">
      <c r="A17" s="224" t="s">
        <v>42</v>
      </c>
      <c r="B17" s="224" t="s">
        <v>397</v>
      </c>
      <c r="C17" s="224" t="s">
        <v>42</v>
      </c>
      <c r="D17" s="221" t="s">
        <v>398</v>
      </c>
      <c r="E17" s="221"/>
      <c r="F17" s="221" t="s">
        <v>54</v>
      </c>
      <c r="G17" s="221"/>
      <c r="H17" s="175">
        <v>6191595</v>
      </c>
      <c r="I17" s="175">
        <v>4170480</v>
      </c>
      <c r="J17" s="175">
        <v>4150480</v>
      </c>
      <c r="K17" s="175">
        <v>1686265</v>
      </c>
      <c r="L17" s="175">
        <v>2464215</v>
      </c>
      <c r="M17" s="175">
        <v>0</v>
      </c>
      <c r="N17" s="175">
        <v>20000</v>
      </c>
      <c r="O17" s="175">
        <v>0</v>
      </c>
      <c r="P17" s="175">
        <v>0</v>
      </c>
      <c r="Q17" s="175">
        <v>0</v>
      </c>
      <c r="R17" s="175">
        <v>2021115</v>
      </c>
      <c r="S17" s="175">
        <v>2021115</v>
      </c>
      <c r="T17" s="223">
        <v>0</v>
      </c>
      <c r="U17" s="223"/>
      <c r="V17" s="175">
        <v>0</v>
      </c>
      <c r="W17" s="175">
        <v>0</v>
      </c>
    </row>
    <row r="18" spans="1:23" ht="12.75" customHeight="1">
      <c r="A18" s="224"/>
      <c r="B18" s="224"/>
      <c r="C18" s="224"/>
      <c r="D18" s="221"/>
      <c r="E18" s="221"/>
      <c r="F18" s="221" t="s">
        <v>53</v>
      </c>
      <c r="G18" s="221"/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223">
        <v>0</v>
      </c>
      <c r="U18" s="223"/>
      <c r="V18" s="175">
        <v>0</v>
      </c>
      <c r="W18" s="175">
        <v>0</v>
      </c>
    </row>
    <row r="19" spans="1:23" ht="12.75" customHeight="1">
      <c r="A19" s="224"/>
      <c r="B19" s="224"/>
      <c r="C19" s="224"/>
      <c r="D19" s="221"/>
      <c r="E19" s="221"/>
      <c r="F19" s="221" t="s">
        <v>52</v>
      </c>
      <c r="G19" s="221"/>
      <c r="H19" s="175">
        <v>672321</v>
      </c>
      <c r="I19" s="175">
        <v>672321</v>
      </c>
      <c r="J19" s="175">
        <v>672321</v>
      </c>
      <c r="K19" s="175">
        <v>0</v>
      </c>
      <c r="L19" s="175">
        <v>672321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223">
        <v>0</v>
      </c>
      <c r="U19" s="223"/>
      <c r="V19" s="175">
        <v>0</v>
      </c>
      <c r="W19" s="175">
        <v>0</v>
      </c>
    </row>
    <row r="20" spans="1:23" ht="12.75" customHeight="1">
      <c r="A20" s="224"/>
      <c r="B20" s="224"/>
      <c r="C20" s="224"/>
      <c r="D20" s="221"/>
      <c r="E20" s="221"/>
      <c r="F20" s="221" t="s">
        <v>51</v>
      </c>
      <c r="G20" s="221"/>
      <c r="H20" s="175">
        <v>6863916</v>
      </c>
      <c r="I20" s="175">
        <v>4842801</v>
      </c>
      <c r="J20" s="175">
        <v>4822801</v>
      </c>
      <c r="K20" s="175">
        <v>1686265</v>
      </c>
      <c r="L20" s="175">
        <v>3136536</v>
      </c>
      <c r="M20" s="175">
        <v>0</v>
      </c>
      <c r="N20" s="175">
        <v>20000</v>
      </c>
      <c r="O20" s="175">
        <v>0</v>
      </c>
      <c r="P20" s="175">
        <v>0</v>
      </c>
      <c r="Q20" s="175">
        <v>0</v>
      </c>
      <c r="R20" s="175">
        <v>2021115</v>
      </c>
      <c r="S20" s="175">
        <v>2021115</v>
      </c>
      <c r="T20" s="223">
        <v>0</v>
      </c>
      <c r="U20" s="223"/>
      <c r="V20" s="175">
        <v>0</v>
      </c>
      <c r="W20" s="175">
        <v>0</v>
      </c>
    </row>
    <row r="21" spans="1:23" ht="12.75" customHeight="1">
      <c r="A21" s="224" t="s">
        <v>158</v>
      </c>
      <c r="B21" s="224" t="s">
        <v>42</v>
      </c>
      <c r="C21" s="224" t="s">
        <v>42</v>
      </c>
      <c r="D21" s="221" t="s">
        <v>180</v>
      </c>
      <c r="E21" s="221"/>
      <c r="F21" s="221" t="s">
        <v>54</v>
      </c>
      <c r="G21" s="221"/>
      <c r="H21" s="175">
        <v>916729</v>
      </c>
      <c r="I21" s="175">
        <v>331100</v>
      </c>
      <c r="J21" s="175">
        <v>331100</v>
      </c>
      <c r="K21" s="175">
        <v>50000</v>
      </c>
      <c r="L21" s="175">
        <v>281100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585629</v>
      </c>
      <c r="S21" s="175">
        <v>585629</v>
      </c>
      <c r="T21" s="223">
        <v>0</v>
      </c>
      <c r="U21" s="223"/>
      <c r="V21" s="175">
        <v>0</v>
      </c>
      <c r="W21" s="175">
        <v>0</v>
      </c>
    </row>
    <row r="22" spans="1:23" ht="12.75" customHeight="1">
      <c r="A22" s="224"/>
      <c r="B22" s="224"/>
      <c r="C22" s="224"/>
      <c r="D22" s="221"/>
      <c r="E22" s="221"/>
      <c r="F22" s="221" t="s">
        <v>53</v>
      </c>
      <c r="G22" s="221"/>
      <c r="H22" s="175">
        <v>-27188</v>
      </c>
      <c r="I22" s="175">
        <v>-27188</v>
      </c>
      <c r="J22" s="175">
        <v>-27188</v>
      </c>
      <c r="K22" s="175">
        <v>0</v>
      </c>
      <c r="L22" s="175">
        <v>-27188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223">
        <v>0</v>
      </c>
      <c r="U22" s="223"/>
      <c r="V22" s="175">
        <v>0</v>
      </c>
      <c r="W22" s="175">
        <v>0</v>
      </c>
    </row>
    <row r="23" spans="1:23" ht="12.75" customHeight="1">
      <c r="A23" s="224"/>
      <c r="B23" s="224"/>
      <c r="C23" s="224"/>
      <c r="D23" s="221"/>
      <c r="E23" s="221"/>
      <c r="F23" s="221" t="s">
        <v>52</v>
      </c>
      <c r="G23" s="221"/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223">
        <v>0</v>
      </c>
      <c r="U23" s="223"/>
      <c r="V23" s="175">
        <v>0</v>
      </c>
      <c r="W23" s="175">
        <v>0</v>
      </c>
    </row>
    <row r="24" spans="1:23" ht="12.75" customHeight="1">
      <c r="A24" s="224"/>
      <c r="B24" s="224"/>
      <c r="C24" s="224"/>
      <c r="D24" s="221"/>
      <c r="E24" s="221"/>
      <c r="F24" s="221" t="s">
        <v>51</v>
      </c>
      <c r="G24" s="221"/>
      <c r="H24" s="175">
        <v>889541</v>
      </c>
      <c r="I24" s="175">
        <v>303912</v>
      </c>
      <c r="J24" s="175">
        <v>303912</v>
      </c>
      <c r="K24" s="175">
        <v>50000</v>
      </c>
      <c r="L24" s="175">
        <v>253912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585629</v>
      </c>
      <c r="S24" s="175">
        <v>585629</v>
      </c>
      <c r="T24" s="223">
        <v>0</v>
      </c>
      <c r="U24" s="223"/>
      <c r="V24" s="175">
        <v>0</v>
      </c>
      <c r="W24" s="175">
        <v>0</v>
      </c>
    </row>
    <row r="25" spans="1:23" ht="12.75" customHeight="1">
      <c r="A25" s="224" t="s">
        <v>42</v>
      </c>
      <c r="B25" s="224" t="s">
        <v>181</v>
      </c>
      <c r="C25" s="224" t="s">
        <v>42</v>
      </c>
      <c r="D25" s="221" t="s">
        <v>182</v>
      </c>
      <c r="E25" s="221"/>
      <c r="F25" s="221" t="s">
        <v>54</v>
      </c>
      <c r="G25" s="221"/>
      <c r="H25" s="175">
        <v>916729</v>
      </c>
      <c r="I25" s="175">
        <v>331100</v>
      </c>
      <c r="J25" s="175">
        <v>331100</v>
      </c>
      <c r="K25" s="175">
        <v>50000</v>
      </c>
      <c r="L25" s="175">
        <v>281100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585629</v>
      </c>
      <c r="S25" s="175">
        <v>585629</v>
      </c>
      <c r="T25" s="223">
        <v>0</v>
      </c>
      <c r="U25" s="223"/>
      <c r="V25" s="175">
        <v>0</v>
      </c>
      <c r="W25" s="175">
        <v>0</v>
      </c>
    </row>
    <row r="26" spans="1:23" ht="12.75" customHeight="1">
      <c r="A26" s="224"/>
      <c r="B26" s="224"/>
      <c r="C26" s="224"/>
      <c r="D26" s="221"/>
      <c r="E26" s="221"/>
      <c r="F26" s="221" t="s">
        <v>53</v>
      </c>
      <c r="G26" s="221"/>
      <c r="H26" s="175">
        <v>-27188</v>
      </c>
      <c r="I26" s="175">
        <v>-27188</v>
      </c>
      <c r="J26" s="175">
        <v>-27188</v>
      </c>
      <c r="K26" s="175">
        <v>0</v>
      </c>
      <c r="L26" s="175">
        <v>-27188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223">
        <v>0</v>
      </c>
      <c r="U26" s="223"/>
      <c r="V26" s="175">
        <v>0</v>
      </c>
      <c r="W26" s="175">
        <v>0</v>
      </c>
    </row>
    <row r="27" spans="1:23" ht="12.75" customHeight="1">
      <c r="A27" s="224"/>
      <c r="B27" s="224"/>
      <c r="C27" s="224"/>
      <c r="D27" s="221"/>
      <c r="E27" s="221"/>
      <c r="F27" s="221" t="s">
        <v>52</v>
      </c>
      <c r="G27" s="221"/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223">
        <v>0</v>
      </c>
      <c r="U27" s="223"/>
      <c r="V27" s="175">
        <v>0</v>
      </c>
      <c r="W27" s="175">
        <v>0</v>
      </c>
    </row>
    <row r="28" spans="1:23" ht="12.75" customHeight="1">
      <c r="A28" s="224"/>
      <c r="B28" s="224"/>
      <c r="C28" s="224"/>
      <c r="D28" s="221"/>
      <c r="E28" s="221"/>
      <c r="F28" s="221" t="s">
        <v>51</v>
      </c>
      <c r="G28" s="221"/>
      <c r="H28" s="175">
        <v>889541</v>
      </c>
      <c r="I28" s="175">
        <v>303912</v>
      </c>
      <c r="J28" s="175">
        <v>303912</v>
      </c>
      <c r="K28" s="175">
        <v>50000</v>
      </c>
      <c r="L28" s="175">
        <v>253912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585629</v>
      </c>
      <c r="S28" s="175">
        <v>585629</v>
      </c>
      <c r="T28" s="223">
        <v>0</v>
      </c>
      <c r="U28" s="223"/>
      <c r="V28" s="175">
        <v>0</v>
      </c>
      <c r="W28" s="175">
        <v>0</v>
      </c>
    </row>
    <row r="29" spans="1:23" ht="12.75" customHeight="1">
      <c r="A29" s="224" t="s">
        <v>38</v>
      </c>
      <c r="B29" s="224" t="s">
        <v>42</v>
      </c>
      <c r="C29" s="224" t="s">
        <v>42</v>
      </c>
      <c r="D29" s="221" t="s">
        <v>13</v>
      </c>
      <c r="E29" s="221"/>
      <c r="F29" s="221" t="s">
        <v>54</v>
      </c>
      <c r="G29" s="221"/>
      <c r="H29" s="175">
        <v>28255513</v>
      </c>
      <c r="I29" s="175">
        <v>26771984</v>
      </c>
      <c r="J29" s="175">
        <v>23785843</v>
      </c>
      <c r="K29" s="175">
        <v>21198062</v>
      </c>
      <c r="L29" s="175">
        <v>2587781</v>
      </c>
      <c r="M29" s="175">
        <v>1630000</v>
      </c>
      <c r="N29" s="175">
        <v>496200</v>
      </c>
      <c r="O29" s="175">
        <v>859941</v>
      </c>
      <c r="P29" s="175">
        <v>0</v>
      </c>
      <c r="Q29" s="175">
        <v>0</v>
      </c>
      <c r="R29" s="175">
        <v>1483529</v>
      </c>
      <c r="S29" s="175">
        <v>1483529</v>
      </c>
      <c r="T29" s="223">
        <v>0</v>
      </c>
      <c r="U29" s="223"/>
      <c r="V29" s="175">
        <v>0</v>
      </c>
      <c r="W29" s="175">
        <v>0</v>
      </c>
    </row>
    <row r="30" spans="1:23" ht="12.75" customHeight="1">
      <c r="A30" s="224"/>
      <c r="B30" s="224"/>
      <c r="C30" s="224"/>
      <c r="D30" s="221"/>
      <c r="E30" s="221"/>
      <c r="F30" s="221" t="s">
        <v>53</v>
      </c>
      <c r="G30" s="221"/>
      <c r="H30" s="175">
        <v>-24901</v>
      </c>
      <c r="I30" s="175">
        <v>-24901</v>
      </c>
      <c r="J30" s="175">
        <v>-24901</v>
      </c>
      <c r="K30" s="175">
        <v>-15401</v>
      </c>
      <c r="L30" s="175">
        <v>-9500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223">
        <v>0</v>
      </c>
      <c r="U30" s="223"/>
      <c r="V30" s="175">
        <v>0</v>
      </c>
      <c r="W30" s="175">
        <v>0</v>
      </c>
    </row>
    <row r="31" spans="1:23" ht="12.75" customHeight="1">
      <c r="A31" s="224"/>
      <c r="B31" s="224"/>
      <c r="C31" s="224"/>
      <c r="D31" s="221"/>
      <c r="E31" s="221"/>
      <c r="F31" s="221" t="s">
        <v>52</v>
      </c>
      <c r="G31" s="221"/>
      <c r="H31" s="175">
        <v>179387</v>
      </c>
      <c r="I31" s="175">
        <v>67527</v>
      </c>
      <c r="J31" s="175">
        <v>67527</v>
      </c>
      <c r="K31" s="175">
        <v>45927</v>
      </c>
      <c r="L31" s="175">
        <v>21600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111860</v>
      </c>
      <c r="S31" s="175">
        <v>111860</v>
      </c>
      <c r="T31" s="223">
        <v>0</v>
      </c>
      <c r="U31" s="223"/>
      <c r="V31" s="175">
        <v>0</v>
      </c>
      <c r="W31" s="175">
        <v>0</v>
      </c>
    </row>
    <row r="32" spans="1:23" ht="12.75" customHeight="1">
      <c r="A32" s="224"/>
      <c r="B32" s="224"/>
      <c r="C32" s="224"/>
      <c r="D32" s="221"/>
      <c r="E32" s="221"/>
      <c r="F32" s="221" t="s">
        <v>51</v>
      </c>
      <c r="G32" s="221"/>
      <c r="H32" s="175">
        <v>28409999</v>
      </c>
      <c r="I32" s="175">
        <v>26814610</v>
      </c>
      <c r="J32" s="175">
        <v>23828469</v>
      </c>
      <c r="K32" s="175">
        <v>21228588</v>
      </c>
      <c r="L32" s="175">
        <v>2599881</v>
      </c>
      <c r="M32" s="175">
        <v>1630000</v>
      </c>
      <c r="N32" s="175">
        <v>496200</v>
      </c>
      <c r="O32" s="175">
        <v>859941</v>
      </c>
      <c r="P32" s="175">
        <v>0</v>
      </c>
      <c r="Q32" s="175">
        <v>0</v>
      </c>
      <c r="R32" s="175">
        <v>1595389</v>
      </c>
      <c r="S32" s="175">
        <v>1595389</v>
      </c>
      <c r="T32" s="223">
        <v>0</v>
      </c>
      <c r="U32" s="223"/>
      <c r="V32" s="175">
        <v>0</v>
      </c>
      <c r="W32" s="175">
        <v>0</v>
      </c>
    </row>
    <row r="33" spans="1:23" ht="12.75" customHeight="1">
      <c r="A33" s="224" t="s">
        <v>42</v>
      </c>
      <c r="B33" s="224" t="s">
        <v>73</v>
      </c>
      <c r="C33" s="224" t="s">
        <v>42</v>
      </c>
      <c r="D33" s="221" t="s">
        <v>74</v>
      </c>
      <c r="E33" s="221"/>
      <c r="F33" s="221" t="s">
        <v>54</v>
      </c>
      <c r="G33" s="221"/>
      <c r="H33" s="175">
        <v>3469407</v>
      </c>
      <c r="I33" s="175">
        <v>3469407</v>
      </c>
      <c r="J33" s="175">
        <v>3035050</v>
      </c>
      <c r="K33" s="175">
        <v>2901450</v>
      </c>
      <c r="L33" s="175">
        <v>133600</v>
      </c>
      <c r="M33" s="175">
        <v>0</v>
      </c>
      <c r="N33" s="175">
        <v>150000</v>
      </c>
      <c r="O33" s="175">
        <v>284357</v>
      </c>
      <c r="P33" s="175">
        <v>0</v>
      </c>
      <c r="Q33" s="175">
        <v>0</v>
      </c>
      <c r="R33" s="175">
        <v>0</v>
      </c>
      <c r="S33" s="175">
        <v>0</v>
      </c>
      <c r="T33" s="223">
        <v>0</v>
      </c>
      <c r="U33" s="223"/>
      <c r="V33" s="175">
        <v>0</v>
      </c>
      <c r="W33" s="175">
        <v>0</v>
      </c>
    </row>
    <row r="34" spans="1:23" ht="12.75" customHeight="1">
      <c r="A34" s="224"/>
      <c r="B34" s="224"/>
      <c r="C34" s="224"/>
      <c r="D34" s="221"/>
      <c r="E34" s="221"/>
      <c r="F34" s="221" t="s">
        <v>53</v>
      </c>
      <c r="G34" s="221"/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223">
        <v>0</v>
      </c>
      <c r="U34" s="223"/>
      <c r="V34" s="175">
        <v>0</v>
      </c>
      <c r="W34" s="175">
        <v>0</v>
      </c>
    </row>
    <row r="35" spans="1:23" ht="12.75" customHeight="1">
      <c r="A35" s="224"/>
      <c r="B35" s="224"/>
      <c r="C35" s="224"/>
      <c r="D35" s="221"/>
      <c r="E35" s="221"/>
      <c r="F35" s="221" t="s">
        <v>52</v>
      </c>
      <c r="G35" s="221"/>
      <c r="H35" s="175">
        <v>26526</v>
      </c>
      <c r="I35" s="175">
        <v>26526</v>
      </c>
      <c r="J35" s="175">
        <v>26526</v>
      </c>
      <c r="K35" s="175">
        <v>26526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223">
        <v>0</v>
      </c>
      <c r="U35" s="223"/>
      <c r="V35" s="175">
        <v>0</v>
      </c>
      <c r="W35" s="175">
        <v>0</v>
      </c>
    </row>
    <row r="36" spans="1:23" ht="12.75" customHeight="1">
      <c r="A36" s="224"/>
      <c r="B36" s="224"/>
      <c r="C36" s="224"/>
      <c r="D36" s="221"/>
      <c r="E36" s="221"/>
      <c r="F36" s="221" t="s">
        <v>51</v>
      </c>
      <c r="G36" s="221"/>
      <c r="H36" s="175">
        <v>3495933</v>
      </c>
      <c r="I36" s="175">
        <v>3495933</v>
      </c>
      <c r="J36" s="175">
        <v>3061576</v>
      </c>
      <c r="K36" s="175">
        <v>2927976</v>
      </c>
      <c r="L36" s="175">
        <v>133600</v>
      </c>
      <c r="M36" s="175">
        <v>0</v>
      </c>
      <c r="N36" s="175">
        <v>150000</v>
      </c>
      <c r="O36" s="175">
        <v>284357</v>
      </c>
      <c r="P36" s="175">
        <v>0</v>
      </c>
      <c r="Q36" s="175">
        <v>0</v>
      </c>
      <c r="R36" s="175">
        <v>0</v>
      </c>
      <c r="S36" s="175">
        <v>0</v>
      </c>
      <c r="T36" s="223">
        <v>0</v>
      </c>
      <c r="U36" s="223"/>
      <c r="V36" s="175">
        <v>0</v>
      </c>
      <c r="W36" s="175">
        <v>0</v>
      </c>
    </row>
    <row r="37" spans="1:23" ht="12.75" customHeight="1">
      <c r="A37" s="224" t="s">
        <v>42</v>
      </c>
      <c r="B37" s="224" t="s">
        <v>399</v>
      </c>
      <c r="C37" s="224" t="s">
        <v>42</v>
      </c>
      <c r="D37" s="221" t="s">
        <v>400</v>
      </c>
      <c r="E37" s="221"/>
      <c r="F37" s="221" t="s">
        <v>54</v>
      </c>
      <c r="G37" s="221"/>
      <c r="H37" s="175">
        <v>302574</v>
      </c>
      <c r="I37" s="175">
        <v>302574</v>
      </c>
      <c r="J37" s="175">
        <v>282574</v>
      </c>
      <c r="K37" s="175">
        <v>248300</v>
      </c>
      <c r="L37" s="175">
        <v>34274</v>
      </c>
      <c r="M37" s="175">
        <v>0</v>
      </c>
      <c r="N37" s="175">
        <v>20000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223">
        <v>0</v>
      </c>
      <c r="U37" s="223"/>
      <c r="V37" s="175">
        <v>0</v>
      </c>
      <c r="W37" s="175">
        <v>0</v>
      </c>
    </row>
    <row r="38" spans="1:23" ht="12.75" customHeight="1">
      <c r="A38" s="224"/>
      <c r="B38" s="224"/>
      <c r="C38" s="224"/>
      <c r="D38" s="221"/>
      <c r="E38" s="221"/>
      <c r="F38" s="221" t="s">
        <v>53</v>
      </c>
      <c r="G38" s="221"/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223">
        <v>0</v>
      </c>
      <c r="U38" s="223"/>
      <c r="V38" s="175">
        <v>0</v>
      </c>
      <c r="W38" s="175">
        <v>0</v>
      </c>
    </row>
    <row r="39" spans="1:23" ht="12.75" customHeight="1">
      <c r="A39" s="224"/>
      <c r="B39" s="224"/>
      <c r="C39" s="224"/>
      <c r="D39" s="221"/>
      <c r="E39" s="221"/>
      <c r="F39" s="221" t="s">
        <v>52</v>
      </c>
      <c r="G39" s="221"/>
      <c r="H39" s="175">
        <v>1000</v>
      </c>
      <c r="I39" s="175">
        <v>1000</v>
      </c>
      <c r="J39" s="175">
        <v>1000</v>
      </c>
      <c r="K39" s="175">
        <v>1000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223">
        <v>0</v>
      </c>
      <c r="U39" s="223"/>
      <c r="V39" s="175">
        <v>0</v>
      </c>
      <c r="W39" s="175">
        <v>0</v>
      </c>
    </row>
    <row r="40" spans="1:23" ht="12.75" customHeight="1">
      <c r="A40" s="224"/>
      <c r="B40" s="224"/>
      <c r="C40" s="224"/>
      <c r="D40" s="221"/>
      <c r="E40" s="221"/>
      <c r="F40" s="221" t="s">
        <v>51</v>
      </c>
      <c r="G40" s="221"/>
      <c r="H40" s="175">
        <v>303574</v>
      </c>
      <c r="I40" s="175">
        <v>303574</v>
      </c>
      <c r="J40" s="175">
        <v>283574</v>
      </c>
      <c r="K40" s="175">
        <v>249300</v>
      </c>
      <c r="L40" s="175">
        <v>34274</v>
      </c>
      <c r="M40" s="175">
        <v>0</v>
      </c>
      <c r="N40" s="175">
        <v>20000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223">
        <v>0</v>
      </c>
      <c r="U40" s="223"/>
      <c r="V40" s="175">
        <v>0</v>
      </c>
      <c r="W40" s="175">
        <v>0</v>
      </c>
    </row>
    <row r="41" spans="1:23" ht="12.75" customHeight="1">
      <c r="A41" s="224" t="s">
        <v>42</v>
      </c>
      <c r="B41" s="224" t="s">
        <v>71</v>
      </c>
      <c r="C41" s="224" t="s">
        <v>42</v>
      </c>
      <c r="D41" s="221" t="s">
        <v>72</v>
      </c>
      <c r="E41" s="221"/>
      <c r="F41" s="221" t="s">
        <v>54</v>
      </c>
      <c r="G41" s="221"/>
      <c r="H41" s="175">
        <v>5857793</v>
      </c>
      <c r="I41" s="175">
        <v>5577793</v>
      </c>
      <c r="J41" s="175">
        <v>5432793</v>
      </c>
      <c r="K41" s="175">
        <v>5087567</v>
      </c>
      <c r="L41" s="175">
        <v>345226</v>
      </c>
      <c r="M41" s="175">
        <v>100000</v>
      </c>
      <c r="N41" s="175">
        <v>45000</v>
      </c>
      <c r="O41" s="175">
        <v>0</v>
      </c>
      <c r="P41" s="175">
        <v>0</v>
      </c>
      <c r="Q41" s="175">
        <v>0</v>
      </c>
      <c r="R41" s="175">
        <v>280000</v>
      </c>
      <c r="S41" s="175">
        <v>280000</v>
      </c>
      <c r="T41" s="223">
        <v>0</v>
      </c>
      <c r="U41" s="223"/>
      <c r="V41" s="175">
        <v>0</v>
      </c>
      <c r="W41" s="175">
        <v>0</v>
      </c>
    </row>
    <row r="42" spans="1:23" ht="12.75" customHeight="1">
      <c r="A42" s="224"/>
      <c r="B42" s="224"/>
      <c r="C42" s="224"/>
      <c r="D42" s="221"/>
      <c r="E42" s="221"/>
      <c r="F42" s="221" t="s">
        <v>53</v>
      </c>
      <c r="G42" s="221"/>
      <c r="H42" s="175">
        <v>0</v>
      </c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223">
        <v>0</v>
      </c>
      <c r="U42" s="223"/>
      <c r="V42" s="175">
        <v>0</v>
      </c>
      <c r="W42" s="175">
        <v>0</v>
      </c>
    </row>
    <row r="43" spans="1:23" ht="12.75" customHeight="1">
      <c r="A43" s="224"/>
      <c r="B43" s="224"/>
      <c r="C43" s="224"/>
      <c r="D43" s="221"/>
      <c r="E43" s="221"/>
      <c r="F43" s="221" t="s">
        <v>52</v>
      </c>
      <c r="G43" s="221"/>
      <c r="H43" s="175">
        <v>113261</v>
      </c>
      <c r="I43" s="175">
        <v>1401</v>
      </c>
      <c r="J43" s="175">
        <v>1401</v>
      </c>
      <c r="K43" s="175">
        <v>1401</v>
      </c>
      <c r="L43" s="175">
        <v>0</v>
      </c>
      <c r="M43" s="175">
        <v>0</v>
      </c>
      <c r="N43" s="175">
        <v>0</v>
      </c>
      <c r="O43" s="175">
        <v>0</v>
      </c>
      <c r="P43" s="175">
        <v>0</v>
      </c>
      <c r="Q43" s="175">
        <v>0</v>
      </c>
      <c r="R43" s="175">
        <v>111860</v>
      </c>
      <c r="S43" s="175">
        <v>111860</v>
      </c>
      <c r="T43" s="223">
        <v>0</v>
      </c>
      <c r="U43" s="223"/>
      <c r="V43" s="175">
        <v>0</v>
      </c>
      <c r="W43" s="175">
        <v>0</v>
      </c>
    </row>
    <row r="44" spans="1:23" ht="12.75" customHeight="1">
      <c r="A44" s="224"/>
      <c r="B44" s="224"/>
      <c r="C44" s="224"/>
      <c r="D44" s="221"/>
      <c r="E44" s="221"/>
      <c r="F44" s="221" t="s">
        <v>51</v>
      </c>
      <c r="G44" s="221"/>
      <c r="H44" s="175">
        <v>5971054</v>
      </c>
      <c r="I44" s="175">
        <v>5579194</v>
      </c>
      <c r="J44" s="175">
        <v>5434194</v>
      </c>
      <c r="K44" s="175">
        <v>5088968</v>
      </c>
      <c r="L44" s="175">
        <v>345226</v>
      </c>
      <c r="M44" s="175">
        <v>100000</v>
      </c>
      <c r="N44" s="175">
        <v>45000</v>
      </c>
      <c r="O44" s="175">
        <v>0</v>
      </c>
      <c r="P44" s="175">
        <v>0</v>
      </c>
      <c r="Q44" s="175">
        <v>0</v>
      </c>
      <c r="R44" s="175">
        <v>391860</v>
      </c>
      <c r="S44" s="175">
        <v>391860</v>
      </c>
      <c r="T44" s="223">
        <v>0</v>
      </c>
      <c r="U44" s="223"/>
      <c r="V44" s="175">
        <v>0</v>
      </c>
      <c r="W44" s="175">
        <v>0</v>
      </c>
    </row>
    <row r="45" spans="1:23" ht="14.25" customHeight="1">
      <c r="A45" s="224" t="s">
        <v>42</v>
      </c>
      <c r="B45" s="224" t="s">
        <v>401</v>
      </c>
      <c r="C45" s="224" t="s">
        <v>42</v>
      </c>
      <c r="D45" s="221" t="s">
        <v>402</v>
      </c>
      <c r="E45" s="221"/>
      <c r="F45" s="221" t="s">
        <v>54</v>
      </c>
      <c r="G45" s="221"/>
      <c r="H45" s="175">
        <v>2510100</v>
      </c>
      <c r="I45" s="175">
        <v>2510100</v>
      </c>
      <c r="J45" s="175">
        <v>2344700</v>
      </c>
      <c r="K45" s="175">
        <v>2214000</v>
      </c>
      <c r="L45" s="175">
        <v>130700</v>
      </c>
      <c r="M45" s="175">
        <v>0</v>
      </c>
      <c r="N45" s="175">
        <v>165400</v>
      </c>
      <c r="O45" s="175">
        <v>0</v>
      </c>
      <c r="P45" s="175">
        <v>0</v>
      </c>
      <c r="Q45" s="175">
        <v>0</v>
      </c>
      <c r="R45" s="175">
        <v>0</v>
      </c>
      <c r="S45" s="175">
        <v>0</v>
      </c>
      <c r="T45" s="223">
        <v>0</v>
      </c>
      <c r="U45" s="223"/>
      <c r="V45" s="175">
        <v>0</v>
      </c>
      <c r="W45" s="175">
        <v>0</v>
      </c>
    </row>
    <row r="46" spans="1:23" ht="11.25" customHeight="1">
      <c r="A46" s="224"/>
      <c r="B46" s="224"/>
      <c r="C46" s="224"/>
      <c r="D46" s="221"/>
      <c r="E46" s="221"/>
      <c r="F46" s="221" t="s">
        <v>53</v>
      </c>
      <c r="G46" s="221"/>
      <c r="H46" s="175">
        <v>-14000</v>
      </c>
      <c r="I46" s="175">
        <v>-14000</v>
      </c>
      <c r="J46" s="175">
        <v>-14000</v>
      </c>
      <c r="K46" s="175">
        <v>-14000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175">
        <v>0</v>
      </c>
      <c r="T46" s="223">
        <v>0</v>
      </c>
      <c r="U46" s="223"/>
      <c r="V46" s="175">
        <v>0</v>
      </c>
      <c r="W46" s="175">
        <v>0</v>
      </c>
    </row>
    <row r="47" spans="1:23" ht="13.5" customHeight="1">
      <c r="A47" s="224"/>
      <c r="B47" s="224"/>
      <c r="C47" s="224"/>
      <c r="D47" s="221"/>
      <c r="E47" s="221"/>
      <c r="F47" s="221" t="s">
        <v>52</v>
      </c>
      <c r="G47" s="221"/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223">
        <v>0</v>
      </c>
      <c r="U47" s="223"/>
      <c r="V47" s="175">
        <v>0</v>
      </c>
      <c r="W47" s="175">
        <v>0</v>
      </c>
    </row>
    <row r="48" spans="1:23" ht="15.75" customHeight="1">
      <c r="A48" s="224"/>
      <c r="B48" s="224"/>
      <c r="C48" s="224"/>
      <c r="D48" s="221"/>
      <c r="E48" s="221"/>
      <c r="F48" s="221" t="s">
        <v>51</v>
      </c>
      <c r="G48" s="221"/>
      <c r="H48" s="175">
        <v>2496100</v>
      </c>
      <c r="I48" s="175">
        <v>2496100</v>
      </c>
      <c r="J48" s="175">
        <v>2330700</v>
      </c>
      <c r="K48" s="175">
        <v>2200000</v>
      </c>
      <c r="L48" s="175">
        <v>130700</v>
      </c>
      <c r="M48" s="175">
        <v>0</v>
      </c>
      <c r="N48" s="175">
        <v>165400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223">
        <v>0</v>
      </c>
      <c r="U48" s="223"/>
      <c r="V48" s="175">
        <v>0</v>
      </c>
      <c r="W48" s="175">
        <v>0</v>
      </c>
    </row>
    <row r="49" spans="1:23" ht="12.75" customHeight="1">
      <c r="A49" s="224" t="s">
        <v>42</v>
      </c>
      <c r="B49" s="224" t="s">
        <v>403</v>
      </c>
      <c r="C49" s="224" t="s">
        <v>42</v>
      </c>
      <c r="D49" s="221" t="s">
        <v>404</v>
      </c>
      <c r="E49" s="221"/>
      <c r="F49" s="221" t="s">
        <v>54</v>
      </c>
      <c r="G49" s="221"/>
      <c r="H49" s="175">
        <v>17000</v>
      </c>
      <c r="I49" s="175">
        <v>17000</v>
      </c>
      <c r="J49" s="175">
        <v>17000</v>
      </c>
      <c r="K49" s="175">
        <v>0</v>
      </c>
      <c r="L49" s="175">
        <v>17000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223">
        <v>0</v>
      </c>
      <c r="U49" s="223"/>
      <c r="V49" s="175">
        <v>0</v>
      </c>
      <c r="W49" s="175">
        <v>0</v>
      </c>
    </row>
    <row r="50" spans="1:23" ht="12.75" customHeight="1">
      <c r="A50" s="224"/>
      <c r="B50" s="224"/>
      <c r="C50" s="224"/>
      <c r="D50" s="221"/>
      <c r="E50" s="221"/>
      <c r="F50" s="221" t="s">
        <v>53</v>
      </c>
      <c r="G50" s="221"/>
      <c r="H50" s="175">
        <v>-9500</v>
      </c>
      <c r="I50" s="175">
        <v>-9500</v>
      </c>
      <c r="J50" s="175">
        <v>-9500</v>
      </c>
      <c r="K50" s="175">
        <v>0</v>
      </c>
      <c r="L50" s="175">
        <v>-9500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223">
        <v>0</v>
      </c>
      <c r="U50" s="223"/>
      <c r="V50" s="175">
        <v>0</v>
      </c>
      <c r="W50" s="175">
        <v>0</v>
      </c>
    </row>
    <row r="51" spans="1:23" ht="12.75" customHeight="1">
      <c r="A51" s="224"/>
      <c r="B51" s="224"/>
      <c r="C51" s="224"/>
      <c r="D51" s="221"/>
      <c r="E51" s="221"/>
      <c r="F51" s="221" t="s">
        <v>52</v>
      </c>
      <c r="G51" s="221"/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223">
        <v>0</v>
      </c>
      <c r="U51" s="223"/>
      <c r="V51" s="175">
        <v>0</v>
      </c>
      <c r="W51" s="175">
        <v>0</v>
      </c>
    </row>
    <row r="52" spans="1:23" ht="12.75" customHeight="1">
      <c r="A52" s="224"/>
      <c r="B52" s="224"/>
      <c r="C52" s="224"/>
      <c r="D52" s="221"/>
      <c r="E52" s="221"/>
      <c r="F52" s="221" t="s">
        <v>51</v>
      </c>
      <c r="G52" s="221"/>
      <c r="H52" s="175">
        <v>7500</v>
      </c>
      <c r="I52" s="175">
        <v>7500</v>
      </c>
      <c r="J52" s="175">
        <v>7500</v>
      </c>
      <c r="K52" s="175">
        <v>0</v>
      </c>
      <c r="L52" s="175">
        <v>7500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223">
        <v>0</v>
      </c>
      <c r="U52" s="223"/>
      <c r="V52" s="175">
        <v>0</v>
      </c>
      <c r="W52" s="175">
        <v>0</v>
      </c>
    </row>
    <row r="53" spans="1:23" ht="12.75" customHeight="1">
      <c r="A53" s="224" t="s">
        <v>42</v>
      </c>
      <c r="B53" s="224" t="s">
        <v>69</v>
      </c>
      <c r="C53" s="224" t="s">
        <v>42</v>
      </c>
      <c r="D53" s="221" t="s">
        <v>70</v>
      </c>
      <c r="E53" s="221"/>
      <c r="F53" s="221" t="s">
        <v>54</v>
      </c>
      <c r="G53" s="221"/>
      <c r="H53" s="175">
        <v>699400</v>
      </c>
      <c r="I53" s="175">
        <v>699400</v>
      </c>
      <c r="J53" s="175">
        <v>697900</v>
      </c>
      <c r="K53" s="175">
        <v>621000</v>
      </c>
      <c r="L53" s="175">
        <v>76900</v>
      </c>
      <c r="M53" s="175">
        <v>0</v>
      </c>
      <c r="N53" s="175">
        <v>1500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223">
        <v>0</v>
      </c>
      <c r="U53" s="223"/>
      <c r="V53" s="175">
        <v>0</v>
      </c>
      <c r="W53" s="175">
        <v>0</v>
      </c>
    </row>
    <row r="54" spans="1:23" ht="12.75" customHeight="1">
      <c r="A54" s="224"/>
      <c r="B54" s="224"/>
      <c r="C54" s="224"/>
      <c r="D54" s="221"/>
      <c r="E54" s="221"/>
      <c r="F54" s="221" t="s">
        <v>53</v>
      </c>
      <c r="G54" s="221"/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223">
        <v>0</v>
      </c>
      <c r="U54" s="223"/>
      <c r="V54" s="175">
        <v>0</v>
      </c>
      <c r="W54" s="175">
        <v>0</v>
      </c>
    </row>
    <row r="55" spans="1:23" ht="12.75" customHeight="1">
      <c r="A55" s="224"/>
      <c r="B55" s="224"/>
      <c r="C55" s="224"/>
      <c r="D55" s="221"/>
      <c r="E55" s="221"/>
      <c r="F55" s="221" t="s">
        <v>52</v>
      </c>
      <c r="G55" s="221"/>
      <c r="H55" s="175">
        <v>23000</v>
      </c>
      <c r="I55" s="175">
        <v>23000</v>
      </c>
      <c r="J55" s="175">
        <v>23000</v>
      </c>
      <c r="K55" s="175">
        <v>4000</v>
      </c>
      <c r="L55" s="175">
        <v>19000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223">
        <v>0</v>
      </c>
      <c r="U55" s="223"/>
      <c r="V55" s="175">
        <v>0</v>
      </c>
      <c r="W55" s="175">
        <v>0</v>
      </c>
    </row>
    <row r="56" spans="1:23" ht="12.75" customHeight="1">
      <c r="A56" s="224"/>
      <c r="B56" s="224"/>
      <c r="C56" s="224"/>
      <c r="D56" s="221"/>
      <c r="E56" s="221"/>
      <c r="F56" s="221" t="s">
        <v>51</v>
      </c>
      <c r="G56" s="221"/>
      <c r="H56" s="175">
        <v>722400</v>
      </c>
      <c r="I56" s="175">
        <v>722400</v>
      </c>
      <c r="J56" s="175">
        <v>720900</v>
      </c>
      <c r="K56" s="175">
        <v>625000</v>
      </c>
      <c r="L56" s="175">
        <v>95900</v>
      </c>
      <c r="M56" s="175">
        <v>0</v>
      </c>
      <c r="N56" s="175">
        <v>1500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223">
        <v>0</v>
      </c>
      <c r="U56" s="223"/>
      <c r="V56" s="175">
        <v>0</v>
      </c>
      <c r="W56" s="175">
        <v>0</v>
      </c>
    </row>
    <row r="57" spans="1:23" ht="26.25" customHeight="1">
      <c r="A57" s="224" t="s">
        <v>42</v>
      </c>
      <c r="B57" s="224" t="s">
        <v>75</v>
      </c>
      <c r="C57" s="224" t="s">
        <v>42</v>
      </c>
      <c r="D57" s="221" t="s">
        <v>76</v>
      </c>
      <c r="E57" s="221"/>
      <c r="F57" s="221" t="s">
        <v>54</v>
      </c>
      <c r="G57" s="221"/>
      <c r="H57" s="175">
        <v>178100</v>
      </c>
      <c r="I57" s="175">
        <v>178100</v>
      </c>
      <c r="J57" s="175">
        <v>176600</v>
      </c>
      <c r="K57" s="175">
        <v>170700</v>
      </c>
      <c r="L57" s="175">
        <v>5900</v>
      </c>
      <c r="M57" s="175">
        <v>0</v>
      </c>
      <c r="N57" s="175">
        <v>1500</v>
      </c>
      <c r="O57" s="175">
        <v>0</v>
      </c>
      <c r="P57" s="175">
        <v>0</v>
      </c>
      <c r="Q57" s="175">
        <v>0</v>
      </c>
      <c r="R57" s="175">
        <v>0</v>
      </c>
      <c r="S57" s="175">
        <v>0</v>
      </c>
      <c r="T57" s="223">
        <v>0</v>
      </c>
      <c r="U57" s="223"/>
      <c r="V57" s="175">
        <v>0</v>
      </c>
      <c r="W57" s="175">
        <v>0</v>
      </c>
    </row>
    <row r="58" spans="1:23" ht="25.5" customHeight="1">
      <c r="A58" s="224"/>
      <c r="B58" s="224"/>
      <c r="C58" s="224"/>
      <c r="D58" s="221"/>
      <c r="E58" s="221"/>
      <c r="F58" s="221" t="s">
        <v>53</v>
      </c>
      <c r="G58" s="221"/>
      <c r="H58" s="175">
        <v>-1401</v>
      </c>
      <c r="I58" s="175">
        <v>-1401</v>
      </c>
      <c r="J58" s="175">
        <v>-1401</v>
      </c>
      <c r="K58" s="175">
        <v>-1401</v>
      </c>
      <c r="L58" s="175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5">
        <v>0</v>
      </c>
      <c r="T58" s="223">
        <v>0</v>
      </c>
      <c r="U58" s="223"/>
      <c r="V58" s="175">
        <v>0</v>
      </c>
      <c r="W58" s="175">
        <v>0</v>
      </c>
    </row>
    <row r="59" spans="1:23" ht="22.5" customHeight="1">
      <c r="A59" s="224"/>
      <c r="B59" s="224"/>
      <c r="C59" s="224"/>
      <c r="D59" s="221"/>
      <c r="E59" s="221"/>
      <c r="F59" s="221" t="s">
        <v>52</v>
      </c>
      <c r="G59" s="221"/>
      <c r="H59" s="175">
        <v>0</v>
      </c>
      <c r="I59" s="175">
        <v>0</v>
      </c>
      <c r="J59" s="175">
        <v>0</v>
      </c>
      <c r="K59" s="175">
        <v>0</v>
      </c>
      <c r="L59" s="175">
        <v>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5">
        <v>0</v>
      </c>
      <c r="T59" s="223">
        <v>0</v>
      </c>
      <c r="U59" s="223"/>
      <c r="V59" s="175">
        <v>0</v>
      </c>
      <c r="W59" s="175">
        <v>0</v>
      </c>
    </row>
    <row r="60" spans="1:23" ht="24.75" customHeight="1">
      <c r="A60" s="224"/>
      <c r="B60" s="224"/>
      <c r="C60" s="224"/>
      <c r="D60" s="221"/>
      <c r="E60" s="221"/>
      <c r="F60" s="221" t="s">
        <v>51</v>
      </c>
      <c r="G60" s="221"/>
      <c r="H60" s="175">
        <v>176699</v>
      </c>
      <c r="I60" s="175">
        <v>176699</v>
      </c>
      <c r="J60" s="175">
        <v>175199</v>
      </c>
      <c r="K60" s="175">
        <v>169299</v>
      </c>
      <c r="L60" s="175">
        <v>5900</v>
      </c>
      <c r="M60" s="175">
        <v>0</v>
      </c>
      <c r="N60" s="175">
        <v>1500</v>
      </c>
      <c r="O60" s="175">
        <v>0</v>
      </c>
      <c r="P60" s="175">
        <v>0</v>
      </c>
      <c r="Q60" s="175">
        <v>0</v>
      </c>
      <c r="R60" s="175">
        <v>0</v>
      </c>
      <c r="S60" s="175">
        <v>0</v>
      </c>
      <c r="T60" s="223">
        <v>0</v>
      </c>
      <c r="U60" s="223"/>
      <c r="V60" s="175">
        <v>0</v>
      </c>
      <c r="W60" s="175">
        <v>0</v>
      </c>
    </row>
    <row r="61" spans="1:23" ht="14.25" customHeight="1">
      <c r="A61" s="224" t="s">
        <v>42</v>
      </c>
      <c r="B61" s="224" t="s">
        <v>173</v>
      </c>
      <c r="C61" s="224" t="s">
        <v>42</v>
      </c>
      <c r="D61" s="221" t="s">
        <v>14</v>
      </c>
      <c r="E61" s="221"/>
      <c r="F61" s="221" t="s">
        <v>54</v>
      </c>
      <c r="G61" s="221"/>
      <c r="H61" s="175">
        <v>1786655</v>
      </c>
      <c r="I61" s="175">
        <v>763126</v>
      </c>
      <c r="J61" s="175">
        <v>763126</v>
      </c>
      <c r="K61" s="175">
        <v>69245</v>
      </c>
      <c r="L61" s="175">
        <v>693881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1023529</v>
      </c>
      <c r="S61" s="175">
        <v>1023529</v>
      </c>
      <c r="T61" s="223">
        <v>0</v>
      </c>
      <c r="U61" s="223"/>
      <c r="V61" s="175">
        <v>0</v>
      </c>
      <c r="W61" s="175">
        <v>0</v>
      </c>
    </row>
    <row r="62" spans="1:23" ht="13.5" customHeight="1">
      <c r="A62" s="224"/>
      <c r="B62" s="224"/>
      <c r="C62" s="224"/>
      <c r="D62" s="221"/>
      <c r="E62" s="221"/>
      <c r="F62" s="221" t="s">
        <v>53</v>
      </c>
      <c r="G62" s="221"/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5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0</v>
      </c>
      <c r="S62" s="175">
        <v>0</v>
      </c>
      <c r="T62" s="223">
        <v>0</v>
      </c>
      <c r="U62" s="223"/>
      <c r="V62" s="175">
        <v>0</v>
      </c>
      <c r="W62" s="175">
        <v>0</v>
      </c>
    </row>
    <row r="63" spans="1:23" ht="14.25" customHeight="1">
      <c r="A63" s="224"/>
      <c r="B63" s="224"/>
      <c r="C63" s="224"/>
      <c r="D63" s="221"/>
      <c r="E63" s="221"/>
      <c r="F63" s="221" t="s">
        <v>52</v>
      </c>
      <c r="G63" s="221"/>
      <c r="H63" s="175">
        <v>15600</v>
      </c>
      <c r="I63" s="175">
        <v>15600</v>
      </c>
      <c r="J63" s="175">
        <v>15600</v>
      </c>
      <c r="K63" s="175">
        <v>13000</v>
      </c>
      <c r="L63" s="175">
        <v>2600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5">
        <v>0</v>
      </c>
      <c r="T63" s="223">
        <v>0</v>
      </c>
      <c r="U63" s="223"/>
      <c r="V63" s="175">
        <v>0</v>
      </c>
      <c r="W63" s="175">
        <v>0</v>
      </c>
    </row>
    <row r="64" spans="1:23" ht="18" customHeight="1">
      <c r="A64" s="224"/>
      <c r="B64" s="224"/>
      <c r="C64" s="224"/>
      <c r="D64" s="221"/>
      <c r="E64" s="221"/>
      <c r="F64" s="221" t="s">
        <v>51</v>
      </c>
      <c r="G64" s="221"/>
      <c r="H64" s="175">
        <v>1802255</v>
      </c>
      <c r="I64" s="175">
        <v>778726</v>
      </c>
      <c r="J64" s="175">
        <v>778726</v>
      </c>
      <c r="K64" s="175">
        <v>82245</v>
      </c>
      <c r="L64" s="175">
        <v>696481</v>
      </c>
      <c r="M64" s="175">
        <v>0</v>
      </c>
      <c r="N64" s="175">
        <v>0</v>
      </c>
      <c r="O64" s="175">
        <v>0</v>
      </c>
      <c r="P64" s="175">
        <v>0</v>
      </c>
      <c r="Q64" s="175">
        <v>0</v>
      </c>
      <c r="R64" s="175">
        <v>1023529</v>
      </c>
      <c r="S64" s="175">
        <v>1023529</v>
      </c>
      <c r="T64" s="223">
        <v>0</v>
      </c>
      <c r="U64" s="223"/>
      <c r="V64" s="175">
        <v>0</v>
      </c>
      <c r="W64" s="175">
        <v>0</v>
      </c>
    </row>
    <row r="65" spans="1:23" ht="14.25" customHeight="1">
      <c r="A65" s="224" t="s">
        <v>183</v>
      </c>
      <c r="B65" s="224" t="s">
        <v>42</v>
      </c>
      <c r="C65" s="224" t="s">
        <v>42</v>
      </c>
      <c r="D65" s="221" t="s">
        <v>184</v>
      </c>
      <c r="E65" s="221"/>
      <c r="F65" s="221" t="s">
        <v>54</v>
      </c>
      <c r="G65" s="221"/>
      <c r="H65" s="175">
        <v>2835880</v>
      </c>
      <c r="I65" s="175">
        <v>2835880</v>
      </c>
      <c r="J65" s="175">
        <v>2835880</v>
      </c>
      <c r="K65" s="175">
        <v>2000</v>
      </c>
      <c r="L65" s="175">
        <v>2833880</v>
      </c>
      <c r="M65" s="175">
        <v>0</v>
      </c>
      <c r="N65" s="175">
        <v>0</v>
      </c>
      <c r="O65" s="175">
        <v>0</v>
      </c>
      <c r="P65" s="175">
        <v>0</v>
      </c>
      <c r="Q65" s="175">
        <v>0</v>
      </c>
      <c r="R65" s="175">
        <v>0</v>
      </c>
      <c r="S65" s="175">
        <v>0</v>
      </c>
      <c r="T65" s="223">
        <v>0</v>
      </c>
      <c r="U65" s="223"/>
      <c r="V65" s="175">
        <v>0</v>
      </c>
      <c r="W65" s="175">
        <v>0</v>
      </c>
    </row>
    <row r="66" spans="1:23" ht="14.25" customHeight="1">
      <c r="A66" s="224"/>
      <c r="B66" s="224"/>
      <c r="C66" s="224"/>
      <c r="D66" s="221"/>
      <c r="E66" s="221"/>
      <c r="F66" s="221" t="s">
        <v>53</v>
      </c>
      <c r="G66" s="221"/>
      <c r="H66" s="175">
        <v>-46961</v>
      </c>
      <c r="I66" s="175">
        <v>-46961</v>
      </c>
      <c r="J66" s="175">
        <v>-46961</v>
      </c>
      <c r="K66" s="175">
        <v>0</v>
      </c>
      <c r="L66" s="175">
        <v>-46961</v>
      </c>
      <c r="M66" s="175">
        <v>0</v>
      </c>
      <c r="N66" s="175">
        <v>0</v>
      </c>
      <c r="O66" s="175">
        <v>0</v>
      </c>
      <c r="P66" s="175">
        <v>0</v>
      </c>
      <c r="Q66" s="175">
        <v>0</v>
      </c>
      <c r="R66" s="175">
        <v>0</v>
      </c>
      <c r="S66" s="175">
        <v>0</v>
      </c>
      <c r="T66" s="223">
        <v>0</v>
      </c>
      <c r="U66" s="223"/>
      <c r="V66" s="175">
        <v>0</v>
      </c>
      <c r="W66" s="175">
        <v>0</v>
      </c>
    </row>
    <row r="67" spans="1:23" ht="14.25" customHeight="1">
      <c r="A67" s="224"/>
      <c r="B67" s="224"/>
      <c r="C67" s="224"/>
      <c r="D67" s="221"/>
      <c r="E67" s="221"/>
      <c r="F67" s="221" t="s">
        <v>52</v>
      </c>
      <c r="G67" s="221"/>
      <c r="H67" s="175">
        <v>393600</v>
      </c>
      <c r="I67" s="175">
        <v>0</v>
      </c>
      <c r="J67" s="175">
        <v>0</v>
      </c>
      <c r="K67" s="175">
        <v>0</v>
      </c>
      <c r="L67" s="175">
        <v>0</v>
      </c>
      <c r="M67" s="175">
        <v>0</v>
      </c>
      <c r="N67" s="175">
        <v>0</v>
      </c>
      <c r="O67" s="175">
        <v>0</v>
      </c>
      <c r="P67" s="175">
        <v>0</v>
      </c>
      <c r="Q67" s="175">
        <v>0</v>
      </c>
      <c r="R67" s="175">
        <v>393600</v>
      </c>
      <c r="S67" s="175">
        <v>393600</v>
      </c>
      <c r="T67" s="223">
        <v>0</v>
      </c>
      <c r="U67" s="223"/>
      <c r="V67" s="175">
        <v>0</v>
      </c>
      <c r="W67" s="175">
        <v>0</v>
      </c>
    </row>
    <row r="68" spans="1:23" ht="14.25" customHeight="1">
      <c r="A68" s="224"/>
      <c r="B68" s="224"/>
      <c r="C68" s="224"/>
      <c r="D68" s="221"/>
      <c r="E68" s="221"/>
      <c r="F68" s="221" t="s">
        <v>51</v>
      </c>
      <c r="G68" s="221"/>
      <c r="H68" s="175">
        <v>3182519</v>
      </c>
      <c r="I68" s="175">
        <v>2788919</v>
      </c>
      <c r="J68" s="175">
        <v>2788919</v>
      </c>
      <c r="K68" s="175">
        <v>2000</v>
      </c>
      <c r="L68" s="175">
        <v>2786919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175">
        <v>393600</v>
      </c>
      <c r="S68" s="175">
        <v>393600</v>
      </c>
      <c r="T68" s="223">
        <v>0</v>
      </c>
      <c r="U68" s="223"/>
      <c r="V68" s="175">
        <v>0</v>
      </c>
      <c r="W68" s="175">
        <v>0</v>
      </c>
    </row>
    <row r="69" spans="1:23" ht="14.25" customHeight="1">
      <c r="A69" s="224" t="s">
        <v>42</v>
      </c>
      <c r="B69" s="224" t="s">
        <v>405</v>
      </c>
      <c r="C69" s="224" t="s">
        <v>42</v>
      </c>
      <c r="D69" s="221" t="s">
        <v>406</v>
      </c>
      <c r="E69" s="221"/>
      <c r="F69" s="221" t="s">
        <v>54</v>
      </c>
      <c r="G69" s="221"/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223">
        <v>0</v>
      </c>
      <c r="U69" s="223"/>
      <c r="V69" s="175">
        <v>0</v>
      </c>
      <c r="W69" s="175">
        <v>0</v>
      </c>
    </row>
    <row r="70" spans="1:23" ht="14.25" customHeight="1">
      <c r="A70" s="224"/>
      <c r="B70" s="224"/>
      <c r="C70" s="224"/>
      <c r="D70" s="221"/>
      <c r="E70" s="221"/>
      <c r="F70" s="221" t="s">
        <v>53</v>
      </c>
      <c r="G70" s="221"/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223">
        <v>0</v>
      </c>
      <c r="U70" s="223"/>
      <c r="V70" s="175">
        <v>0</v>
      </c>
      <c r="W70" s="175">
        <v>0</v>
      </c>
    </row>
    <row r="71" spans="1:23" ht="14.25" customHeight="1">
      <c r="A71" s="224"/>
      <c r="B71" s="224"/>
      <c r="C71" s="224"/>
      <c r="D71" s="221"/>
      <c r="E71" s="221"/>
      <c r="F71" s="221" t="s">
        <v>52</v>
      </c>
      <c r="G71" s="221"/>
      <c r="H71" s="175">
        <v>393600</v>
      </c>
      <c r="I71" s="175">
        <v>0</v>
      </c>
      <c r="J71" s="175">
        <v>0</v>
      </c>
      <c r="K71" s="175">
        <v>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393600</v>
      </c>
      <c r="S71" s="175">
        <v>393600</v>
      </c>
      <c r="T71" s="223">
        <v>0</v>
      </c>
      <c r="U71" s="223"/>
      <c r="V71" s="175">
        <v>0</v>
      </c>
      <c r="W71" s="175">
        <v>0</v>
      </c>
    </row>
    <row r="72" spans="1:23" ht="14.25" customHeight="1">
      <c r="A72" s="224"/>
      <c r="B72" s="224"/>
      <c r="C72" s="224"/>
      <c r="D72" s="221"/>
      <c r="E72" s="221"/>
      <c r="F72" s="221" t="s">
        <v>51</v>
      </c>
      <c r="G72" s="221"/>
      <c r="H72" s="175">
        <v>393600</v>
      </c>
      <c r="I72" s="175">
        <v>0</v>
      </c>
      <c r="J72" s="175">
        <v>0</v>
      </c>
      <c r="K72" s="175">
        <v>0</v>
      </c>
      <c r="L72" s="175">
        <v>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393600</v>
      </c>
      <c r="S72" s="175">
        <v>393600</v>
      </c>
      <c r="T72" s="223">
        <v>0</v>
      </c>
      <c r="U72" s="223"/>
      <c r="V72" s="175">
        <v>0</v>
      </c>
      <c r="W72" s="175">
        <v>0</v>
      </c>
    </row>
    <row r="73" spans="1:23" ht="14.25" customHeight="1">
      <c r="A73" s="224" t="s">
        <v>42</v>
      </c>
      <c r="B73" s="224" t="s">
        <v>185</v>
      </c>
      <c r="C73" s="224" t="s">
        <v>42</v>
      </c>
      <c r="D73" s="221" t="s">
        <v>14</v>
      </c>
      <c r="E73" s="221"/>
      <c r="F73" s="221" t="s">
        <v>54</v>
      </c>
      <c r="G73" s="221"/>
      <c r="H73" s="175">
        <v>502000</v>
      </c>
      <c r="I73" s="175">
        <v>502000</v>
      </c>
      <c r="J73" s="175">
        <v>502000</v>
      </c>
      <c r="K73" s="175">
        <v>2000</v>
      </c>
      <c r="L73" s="175">
        <v>500000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v>0</v>
      </c>
      <c r="S73" s="175">
        <v>0</v>
      </c>
      <c r="T73" s="223">
        <v>0</v>
      </c>
      <c r="U73" s="223"/>
      <c r="V73" s="175">
        <v>0</v>
      </c>
      <c r="W73" s="175">
        <v>0</v>
      </c>
    </row>
    <row r="74" spans="1:23" ht="14.25" customHeight="1">
      <c r="A74" s="224"/>
      <c r="B74" s="224"/>
      <c r="C74" s="224"/>
      <c r="D74" s="221"/>
      <c r="E74" s="221"/>
      <c r="F74" s="221" t="s">
        <v>53</v>
      </c>
      <c r="G74" s="221"/>
      <c r="H74" s="175">
        <v>-46961</v>
      </c>
      <c r="I74" s="175">
        <v>-46961</v>
      </c>
      <c r="J74" s="175">
        <v>-46961</v>
      </c>
      <c r="K74" s="175">
        <v>0</v>
      </c>
      <c r="L74" s="175">
        <v>-46961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5">
        <v>0</v>
      </c>
      <c r="T74" s="223">
        <v>0</v>
      </c>
      <c r="U74" s="223"/>
      <c r="V74" s="175">
        <v>0</v>
      </c>
      <c r="W74" s="175">
        <v>0</v>
      </c>
    </row>
    <row r="75" spans="1:23" ht="14.25" customHeight="1">
      <c r="A75" s="224"/>
      <c r="B75" s="224"/>
      <c r="C75" s="224"/>
      <c r="D75" s="221"/>
      <c r="E75" s="221"/>
      <c r="F75" s="221" t="s">
        <v>52</v>
      </c>
      <c r="G75" s="221"/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223">
        <v>0</v>
      </c>
      <c r="U75" s="223"/>
      <c r="V75" s="175">
        <v>0</v>
      </c>
      <c r="W75" s="175">
        <v>0</v>
      </c>
    </row>
    <row r="76" spans="1:23" ht="14.25" customHeight="1">
      <c r="A76" s="224"/>
      <c r="B76" s="224"/>
      <c r="C76" s="224"/>
      <c r="D76" s="221"/>
      <c r="E76" s="221"/>
      <c r="F76" s="221" t="s">
        <v>51</v>
      </c>
      <c r="G76" s="221"/>
      <c r="H76" s="175">
        <v>455039</v>
      </c>
      <c r="I76" s="175">
        <v>455039</v>
      </c>
      <c r="J76" s="175">
        <v>455039</v>
      </c>
      <c r="K76" s="175">
        <v>2000</v>
      </c>
      <c r="L76" s="175">
        <v>453039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  <c r="S76" s="175">
        <v>0</v>
      </c>
      <c r="T76" s="223">
        <v>0</v>
      </c>
      <c r="U76" s="223"/>
      <c r="V76" s="175">
        <v>0</v>
      </c>
      <c r="W76" s="175">
        <v>0</v>
      </c>
    </row>
    <row r="77" spans="1:23" ht="14.25" customHeight="1">
      <c r="A77" s="224" t="s">
        <v>15</v>
      </c>
      <c r="B77" s="224" t="s">
        <v>42</v>
      </c>
      <c r="C77" s="224" t="s">
        <v>42</v>
      </c>
      <c r="D77" s="221" t="s">
        <v>16</v>
      </c>
      <c r="E77" s="221"/>
      <c r="F77" s="221" t="s">
        <v>54</v>
      </c>
      <c r="G77" s="221"/>
      <c r="H77" s="175">
        <v>26066161</v>
      </c>
      <c r="I77" s="175">
        <v>25285214</v>
      </c>
      <c r="J77" s="175">
        <v>25222064</v>
      </c>
      <c r="K77" s="175">
        <v>19297765</v>
      </c>
      <c r="L77" s="175">
        <v>5924299</v>
      </c>
      <c r="M77" s="175">
        <v>0</v>
      </c>
      <c r="N77" s="175">
        <v>63150</v>
      </c>
      <c r="O77" s="175">
        <v>0</v>
      </c>
      <c r="P77" s="175">
        <v>0</v>
      </c>
      <c r="Q77" s="175">
        <v>0</v>
      </c>
      <c r="R77" s="175">
        <v>780947</v>
      </c>
      <c r="S77" s="175">
        <v>780947</v>
      </c>
      <c r="T77" s="223">
        <v>0</v>
      </c>
      <c r="U77" s="223"/>
      <c r="V77" s="175">
        <v>0</v>
      </c>
      <c r="W77" s="175">
        <v>0</v>
      </c>
    </row>
    <row r="78" spans="1:23" ht="14.25" customHeight="1">
      <c r="A78" s="224"/>
      <c r="B78" s="224"/>
      <c r="C78" s="224"/>
      <c r="D78" s="221"/>
      <c r="E78" s="221"/>
      <c r="F78" s="221" t="s">
        <v>53</v>
      </c>
      <c r="G78" s="221"/>
      <c r="H78" s="175">
        <v>-531548</v>
      </c>
      <c r="I78" s="175">
        <v>-2581</v>
      </c>
      <c r="J78" s="175">
        <v>-2581</v>
      </c>
      <c r="K78" s="175">
        <v>-1181</v>
      </c>
      <c r="L78" s="175">
        <v>-1400</v>
      </c>
      <c r="M78" s="175">
        <v>0</v>
      </c>
      <c r="N78" s="175">
        <v>0</v>
      </c>
      <c r="O78" s="175">
        <v>0</v>
      </c>
      <c r="P78" s="175">
        <v>0</v>
      </c>
      <c r="Q78" s="175">
        <v>0</v>
      </c>
      <c r="R78" s="175">
        <v>-528967</v>
      </c>
      <c r="S78" s="175">
        <v>-528967</v>
      </c>
      <c r="T78" s="223">
        <v>0</v>
      </c>
      <c r="U78" s="223"/>
      <c r="V78" s="175">
        <v>0</v>
      </c>
      <c r="W78" s="175">
        <v>0</v>
      </c>
    </row>
    <row r="79" spans="1:23" ht="14.25" customHeight="1">
      <c r="A79" s="224"/>
      <c r="B79" s="224"/>
      <c r="C79" s="224"/>
      <c r="D79" s="221"/>
      <c r="E79" s="221"/>
      <c r="F79" s="221" t="s">
        <v>52</v>
      </c>
      <c r="G79" s="221"/>
      <c r="H79" s="175">
        <v>531549</v>
      </c>
      <c r="I79" s="175">
        <v>2581</v>
      </c>
      <c r="J79" s="175">
        <v>2581</v>
      </c>
      <c r="K79" s="175">
        <v>2581</v>
      </c>
      <c r="L79" s="175">
        <v>0</v>
      </c>
      <c r="M79" s="175">
        <v>0</v>
      </c>
      <c r="N79" s="175">
        <v>0</v>
      </c>
      <c r="O79" s="175">
        <v>0</v>
      </c>
      <c r="P79" s="175">
        <v>0</v>
      </c>
      <c r="Q79" s="175">
        <v>0</v>
      </c>
      <c r="R79" s="175">
        <v>528968</v>
      </c>
      <c r="S79" s="175">
        <v>528968</v>
      </c>
      <c r="T79" s="223">
        <v>0</v>
      </c>
      <c r="U79" s="223"/>
      <c r="V79" s="175">
        <v>0</v>
      </c>
      <c r="W79" s="175">
        <v>0</v>
      </c>
    </row>
    <row r="80" spans="1:23" ht="14.25" customHeight="1">
      <c r="A80" s="224"/>
      <c r="B80" s="224"/>
      <c r="C80" s="224"/>
      <c r="D80" s="221"/>
      <c r="E80" s="221"/>
      <c r="F80" s="221" t="s">
        <v>51</v>
      </c>
      <c r="G80" s="221"/>
      <c r="H80" s="175">
        <v>26066162</v>
      </c>
      <c r="I80" s="175">
        <v>25285214</v>
      </c>
      <c r="J80" s="175">
        <v>25222064</v>
      </c>
      <c r="K80" s="175">
        <v>19299165</v>
      </c>
      <c r="L80" s="175">
        <v>5922899</v>
      </c>
      <c r="M80" s="175">
        <v>0</v>
      </c>
      <c r="N80" s="175">
        <v>63150</v>
      </c>
      <c r="O80" s="175">
        <v>0</v>
      </c>
      <c r="P80" s="175">
        <v>0</v>
      </c>
      <c r="Q80" s="175">
        <v>0</v>
      </c>
      <c r="R80" s="175">
        <v>780948</v>
      </c>
      <c r="S80" s="175">
        <v>780948</v>
      </c>
      <c r="T80" s="223">
        <v>0</v>
      </c>
      <c r="U80" s="223"/>
      <c r="V80" s="175">
        <v>0</v>
      </c>
      <c r="W80" s="175">
        <v>0</v>
      </c>
    </row>
    <row r="81" spans="1:23" ht="14.25" customHeight="1">
      <c r="A81" s="224" t="s">
        <v>42</v>
      </c>
      <c r="B81" s="224" t="s">
        <v>407</v>
      </c>
      <c r="C81" s="224" t="s">
        <v>42</v>
      </c>
      <c r="D81" s="221" t="s">
        <v>408</v>
      </c>
      <c r="E81" s="221"/>
      <c r="F81" s="221" t="s">
        <v>54</v>
      </c>
      <c r="G81" s="221"/>
      <c r="H81" s="175">
        <v>23938295</v>
      </c>
      <c r="I81" s="175">
        <v>23718295</v>
      </c>
      <c r="J81" s="175">
        <v>23657295</v>
      </c>
      <c r="K81" s="175">
        <v>18199500</v>
      </c>
      <c r="L81" s="175">
        <v>5457795</v>
      </c>
      <c r="M81" s="175">
        <v>0</v>
      </c>
      <c r="N81" s="175">
        <v>61000</v>
      </c>
      <c r="O81" s="175">
        <v>0</v>
      </c>
      <c r="P81" s="175">
        <v>0</v>
      </c>
      <c r="Q81" s="175">
        <v>0</v>
      </c>
      <c r="R81" s="175">
        <v>220000</v>
      </c>
      <c r="S81" s="175">
        <v>220000</v>
      </c>
      <c r="T81" s="223">
        <v>0</v>
      </c>
      <c r="U81" s="223"/>
      <c r="V81" s="175">
        <v>0</v>
      </c>
      <c r="W81" s="175">
        <v>0</v>
      </c>
    </row>
    <row r="82" spans="1:23" ht="14.25" customHeight="1">
      <c r="A82" s="224"/>
      <c r="B82" s="224"/>
      <c r="C82" s="224"/>
      <c r="D82" s="221"/>
      <c r="E82" s="221"/>
      <c r="F82" s="221" t="s">
        <v>53</v>
      </c>
      <c r="G82" s="221"/>
      <c r="H82" s="175">
        <v>-1181</v>
      </c>
      <c r="I82" s="175">
        <v>-1181</v>
      </c>
      <c r="J82" s="175">
        <v>-1181</v>
      </c>
      <c r="K82" s="175">
        <v>-1181</v>
      </c>
      <c r="L82" s="175">
        <v>0</v>
      </c>
      <c r="M82" s="175">
        <v>0</v>
      </c>
      <c r="N82" s="175">
        <v>0</v>
      </c>
      <c r="O82" s="175">
        <v>0</v>
      </c>
      <c r="P82" s="175">
        <v>0</v>
      </c>
      <c r="Q82" s="175">
        <v>0</v>
      </c>
      <c r="R82" s="175">
        <v>0</v>
      </c>
      <c r="S82" s="175">
        <v>0</v>
      </c>
      <c r="T82" s="223">
        <v>0</v>
      </c>
      <c r="U82" s="223"/>
      <c r="V82" s="175">
        <v>0</v>
      </c>
      <c r="W82" s="175">
        <v>0</v>
      </c>
    </row>
    <row r="83" spans="1:23" ht="14.25" customHeight="1">
      <c r="A83" s="224"/>
      <c r="B83" s="224"/>
      <c r="C83" s="224"/>
      <c r="D83" s="221"/>
      <c r="E83" s="221"/>
      <c r="F83" s="221" t="s">
        <v>52</v>
      </c>
      <c r="G83" s="221"/>
      <c r="H83" s="175">
        <v>1181</v>
      </c>
      <c r="I83" s="175">
        <v>1181</v>
      </c>
      <c r="J83" s="175">
        <v>1181</v>
      </c>
      <c r="K83" s="175">
        <v>1181</v>
      </c>
      <c r="L83" s="175">
        <v>0</v>
      </c>
      <c r="M83" s="175">
        <v>0</v>
      </c>
      <c r="N83" s="175">
        <v>0</v>
      </c>
      <c r="O83" s="175">
        <v>0</v>
      </c>
      <c r="P83" s="175">
        <v>0</v>
      </c>
      <c r="Q83" s="175">
        <v>0</v>
      </c>
      <c r="R83" s="175">
        <v>0</v>
      </c>
      <c r="S83" s="175">
        <v>0</v>
      </c>
      <c r="T83" s="223">
        <v>0</v>
      </c>
      <c r="U83" s="223"/>
      <c r="V83" s="175">
        <v>0</v>
      </c>
      <c r="W83" s="175">
        <v>0</v>
      </c>
    </row>
    <row r="84" spans="1:23" ht="14.25" customHeight="1">
      <c r="A84" s="224"/>
      <c r="B84" s="224"/>
      <c r="C84" s="224"/>
      <c r="D84" s="221"/>
      <c r="E84" s="221"/>
      <c r="F84" s="221" t="s">
        <v>51</v>
      </c>
      <c r="G84" s="221"/>
      <c r="H84" s="175">
        <v>23938295</v>
      </c>
      <c r="I84" s="175">
        <v>23718295</v>
      </c>
      <c r="J84" s="175">
        <v>23657295</v>
      </c>
      <c r="K84" s="175">
        <v>18199500</v>
      </c>
      <c r="L84" s="175">
        <v>5457795</v>
      </c>
      <c r="M84" s="175">
        <v>0</v>
      </c>
      <c r="N84" s="175">
        <v>61000</v>
      </c>
      <c r="O84" s="175">
        <v>0</v>
      </c>
      <c r="P84" s="175">
        <v>0</v>
      </c>
      <c r="Q84" s="175">
        <v>0</v>
      </c>
      <c r="R84" s="175">
        <v>220000</v>
      </c>
      <c r="S84" s="175">
        <v>220000</v>
      </c>
      <c r="T84" s="223">
        <v>0</v>
      </c>
      <c r="U84" s="223"/>
      <c r="V84" s="175">
        <v>0</v>
      </c>
      <c r="W84" s="175">
        <v>0</v>
      </c>
    </row>
    <row r="85" spans="1:23" ht="14.25" customHeight="1">
      <c r="A85" s="224" t="s">
        <v>42</v>
      </c>
      <c r="B85" s="224" t="s">
        <v>176</v>
      </c>
      <c r="C85" s="224" t="s">
        <v>42</v>
      </c>
      <c r="D85" s="221" t="s">
        <v>177</v>
      </c>
      <c r="E85" s="221"/>
      <c r="F85" s="221" t="s">
        <v>54</v>
      </c>
      <c r="G85" s="221"/>
      <c r="H85" s="175">
        <v>560947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75">
        <v>0</v>
      </c>
      <c r="O85" s="175">
        <v>0</v>
      </c>
      <c r="P85" s="175">
        <v>0</v>
      </c>
      <c r="Q85" s="175">
        <v>0</v>
      </c>
      <c r="R85" s="175">
        <v>560947</v>
      </c>
      <c r="S85" s="175">
        <v>560947</v>
      </c>
      <c r="T85" s="223">
        <v>0</v>
      </c>
      <c r="U85" s="223"/>
      <c r="V85" s="175">
        <v>0</v>
      </c>
      <c r="W85" s="175">
        <v>0</v>
      </c>
    </row>
    <row r="86" spans="1:23" ht="14.25" customHeight="1">
      <c r="A86" s="224"/>
      <c r="B86" s="224"/>
      <c r="C86" s="224"/>
      <c r="D86" s="221"/>
      <c r="E86" s="221"/>
      <c r="F86" s="221" t="s">
        <v>53</v>
      </c>
      <c r="G86" s="221"/>
      <c r="H86" s="175">
        <v>-528967</v>
      </c>
      <c r="I86" s="175">
        <v>0</v>
      </c>
      <c r="J86" s="175">
        <v>0</v>
      </c>
      <c r="K86" s="175">
        <v>0</v>
      </c>
      <c r="L86" s="175">
        <v>0</v>
      </c>
      <c r="M86" s="175">
        <v>0</v>
      </c>
      <c r="N86" s="175">
        <v>0</v>
      </c>
      <c r="O86" s="175">
        <v>0</v>
      </c>
      <c r="P86" s="175">
        <v>0</v>
      </c>
      <c r="Q86" s="175">
        <v>0</v>
      </c>
      <c r="R86" s="175">
        <v>-528967</v>
      </c>
      <c r="S86" s="175">
        <v>-528967</v>
      </c>
      <c r="T86" s="223">
        <v>0</v>
      </c>
      <c r="U86" s="223"/>
      <c r="V86" s="175">
        <v>0</v>
      </c>
      <c r="W86" s="175">
        <v>0</v>
      </c>
    </row>
    <row r="87" spans="1:23" ht="12.75" customHeight="1">
      <c r="A87" s="224"/>
      <c r="B87" s="224"/>
      <c r="C87" s="224"/>
      <c r="D87" s="221"/>
      <c r="E87" s="221"/>
      <c r="F87" s="221" t="s">
        <v>52</v>
      </c>
      <c r="G87" s="221"/>
      <c r="H87" s="175">
        <v>528968</v>
      </c>
      <c r="I87" s="175">
        <v>0</v>
      </c>
      <c r="J87" s="175">
        <v>0</v>
      </c>
      <c r="K87" s="175">
        <v>0</v>
      </c>
      <c r="L87" s="175">
        <v>0</v>
      </c>
      <c r="M87" s="175">
        <v>0</v>
      </c>
      <c r="N87" s="175">
        <v>0</v>
      </c>
      <c r="O87" s="175">
        <v>0</v>
      </c>
      <c r="P87" s="175">
        <v>0</v>
      </c>
      <c r="Q87" s="175">
        <v>0</v>
      </c>
      <c r="R87" s="175">
        <v>528968</v>
      </c>
      <c r="S87" s="175">
        <v>528968</v>
      </c>
      <c r="T87" s="223">
        <v>0</v>
      </c>
      <c r="U87" s="223"/>
      <c r="V87" s="175">
        <v>0</v>
      </c>
      <c r="W87" s="175">
        <v>0</v>
      </c>
    </row>
    <row r="88" spans="1:23" ht="12.75" customHeight="1">
      <c r="A88" s="224"/>
      <c r="B88" s="224"/>
      <c r="C88" s="224"/>
      <c r="D88" s="221"/>
      <c r="E88" s="221"/>
      <c r="F88" s="221" t="s">
        <v>51</v>
      </c>
      <c r="G88" s="221"/>
      <c r="H88" s="175">
        <v>560948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560948</v>
      </c>
      <c r="S88" s="175">
        <v>560948</v>
      </c>
      <c r="T88" s="223">
        <v>0</v>
      </c>
      <c r="U88" s="223"/>
      <c r="V88" s="175">
        <v>0</v>
      </c>
      <c r="W88" s="175">
        <v>0</v>
      </c>
    </row>
    <row r="89" spans="1:23" ht="12.75" customHeight="1">
      <c r="A89" s="224" t="s">
        <v>42</v>
      </c>
      <c r="B89" s="224" t="s">
        <v>77</v>
      </c>
      <c r="C89" s="224" t="s">
        <v>42</v>
      </c>
      <c r="D89" s="221" t="s">
        <v>14</v>
      </c>
      <c r="E89" s="221"/>
      <c r="F89" s="221" t="s">
        <v>54</v>
      </c>
      <c r="G89" s="221"/>
      <c r="H89" s="175">
        <v>552802</v>
      </c>
      <c r="I89" s="175">
        <v>552802</v>
      </c>
      <c r="J89" s="175">
        <v>552602</v>
      </c>
      <c r="K89" s="175">
        <v>288660</v>
      </c>
      <c r="L89" s="175">
        <v>263942</v>
      </c>
      <c r="M89" s="175">
        <v>0</v>
      </c>
      <c r="N89" s="175">
        <v>200</v>
      </c>
      <c r="O89" s="175">
        <v>0</v>
      </c>
      <c r="P89" s="175">
        <v>0</v>
      </c>
      <c r="Q89" s="175">
        <v>0</v>
      </c>
      <c r="R89" s="175">
        <v>0</v>
      </c>
      <c r="S89" s="175">
        <v>0</v>
      </c>
      <c r="T89" s="223">
        <v>0</v>
      </c>
      <c r="U89" s="223"/>
      <c r="V89" s="175">
        <v>0</v>
      </c>
      <c r="W89" s="175">
        <v>0</v>
      </c>
    </row>
    <row r="90" spans="1:23" ht="12.75" customHeight="1">
      <c r="A90" s="224"/>
      <c r="B90" s="224"/>
      <c r="C90" s="224"/>
      <c r="D90" s="221"/>
      <c r="E90" s="221"/>
      <c r="F90" s="221" t="s">
        <v>53</v>
      </c>
      <c r="G90" s="221"/>
      <c r="H90" s="175">
        <v>-1400</v>
      </c>
      <c r="I90" s="175">
        <v>-1400</v>
      </c>
      <c r="J90" s="175">
        <v>-1400</v>
      </c>
      <c r="K90" s="175">
        <v>0</v>
      </c>
      <c r="L90" s="175">
        <v>-1400</v>
      </c>
      <c r="M90" s="175">
        <v>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75">
        <v>0</v>
      </c>
      <c r="T90" s="223">
        <v>0</v>
      </c>
      <c r="U90" s="223"/>
      <c r="V90" s="175">
        <v>0</v>
      </c>
      <c r="W90" s="175">
        <v>0</v>
      </c>
    </row>
    <row r="91" spans="1:23" ht="12.75" customHeight="1">
      <c r="A91" s="224"/>
      <c r="B91" s="224"/>
      <c r="C91" s="224"/>
      <c r="D91" s="221"/>
      <c r="E91" s="221"/>
      <c r="F91" s="221" t="s">
        <v>52</v>
      </c>
      <c r="G91" s="221"/>
      <c r="H91" s="175">
        <v>1400</v>
      </c>
      <c r="I91" s="175">
        <v>1400</v>
      </c>
      <c r="J91" s="175">
        <v>1400</v>
      </c>
      <c r="K91" s="175">
        <v>1400</v>
      </c>
      <c r="L91" s="175">
        <v>0</v>
      </c>
      <c r="M91" s="175">
        <v>0</v>
      </c>
      <c r="N91" s="175">
        <v>0</v>
      </c>
      <c r="O91" s="175">
        <v>0</v>
      </c>
      <c r="P91" s="175">
        <v>0</v>
      </c>
      <c r="Q91" s="175">
        <v>0</v>
      </c>
      <c r="R91" s="175">
        <v>0</v>
      </c>
      <c r="S91" s="175">
        <v>0</v>
      </c>
      <c r="T91" s="223">
        <v>0</v>
      </c>
      <c r="U91" s="223"/>
      <c r="V91" s="175">
        <v>0</v>
      </c>
      <c r="W91" s="175">
        <v>0</v>
      </c>
    </row>
    <row r="92" spans="1:23" ht="12.75" customHeight="1">
      <c r="A92" s="224"/>
      <c r="B92" s="224"/>
      <c r="C92" s="224"/>
      <c r="D92" s="221"/>
      <c r="E92" s="221"/>
      <c r="F92" s="221" t="s">
        <v>51</v>
      </c>
      <c r="G92" s="221"/>
      <c r="H92" s="175">
        <v>552802</v>
      </c>
      <c r="I92" s="175">
        <v>552802</v>
      </c>
      <c r="J92" s="175">
        <v>552602</v>
      </c>
      <c r="K92" s="175">
        <v>290060</v>
      </c>
      <c r="L92" s="175">
        <v>262542</v>
      </c>
      <c r="M92" s="175">
        <v>0</v>
      </c>
      <c r="N92" s="175">
        <v>200</v>
      </c>
      <c r="O92" s="175">
        <v>0</v>
      </c>
      <c r="P92" s="175">
        <v>0</v>
      </c>
      <c r="Q92" s="175">
        <v>0</v>
      </c>
      <c r="R92" s="175">
        <v>0</v>
      </c>
      <c r="S92" s="175">
        <v>0</v>
      </c>
      <c r="T92" s="223">
        <v>0</v>
      </c>
      <c r="U92" s="223"/>
      <c r="V92" s="175">
        <v>0</v>
      </c>
      <c r="W92" s="175">
        <v>0</v>
      </c>
    </row>
    <row r="93" spans="1:23" ht="12.75" customHeight="1">
      <c r="A93" s="224" t="s">
        <v>186</v>
      </c>
      <c r="B93" s="224" t="s">
        <v>42</v>
      </c>
      <c r="C93" s="224" t="s">
        <v>42</v>
      </c>
      <c r="D93" s="221" t="s">
        <v>187</v>
      </c>
      <c r="E93" s="221"/>
      <c r="F93" s="221" t="s">
        <v>54</v>
      </c>
      <c r="G93" s="221"/>
      <c r="H93" s="175">
        <v>3650059</v>
      </c>
      <c r="I93" s="175">
        <v>3590059</v>
      </c>
      <c r="J93" s="175">
        <v>3167474</v>
      </c>
      <c r="K93" s="175">
        <v>2729906</v>
      </c>
      <c r="L93" s="175">
        <v>437568</v>
      </c>
      <c r="M93" s="175">
        <v>402585</v>
      </c>
      <c r="N93" s="175">
        <v>20000</v>
      </c>
      <c r="O93" s="175">
        <v>0</v>
      </c>
      <c r="P93" s="175">
        <v>0</v>
      </c>
      <c r="Q93" s="175">
        <v>0</v>
      </c>
      <c r="R93" s="175">
        <v>60000</v>
      </c>
      <c r="S93" s="175">
        <v>60000</v>
      </c>
      <c r="T93" s="223">
        <v>0</v>
      </c>
      <c r="U93" s="223"/>
      <c r="V93" s="175">
        <v>0</v>
      </c>
      <c r="W93" s="175">
        <v>0</v>
      </c>
    </row>
    <row r="94" spans="1:23" ht="12.75" customHeight="1">
      <c r="A94" s="224"/>
      <c r="B94" s="224"/>
      <c r="C94" s="224"/>
      <c r="D94" s="221"/>
      <c r="E94" s="221"/>
      <c r="F94" s="221" t="s">
        <v>53</v>
      </c>
      <c r="G94" s="221"/>
      <c r="H94" s="175">
        <v>-602000</v>
      </c>
      <c r="I94" s="175">
        <v>-602000</v>
      </c>
      <c r="J94" s="175">
        <v>-585000</v>
      </c>
      <c r="K94" s="175">
        <v>-481500</v>
      </c>
      <c r="L94" s="175">
        <v>-103500</v>
      </c>
      <c r="M94" s="175">
        <v>0</v>
      </c>
      <c r="N94" s="175">
        <v>-17000</v>
      </c>
      <c r="O94" s="175">
        <v>0</v>
      </c>
      <c r="P94" s="175">
        <v>0</v>
      </c>
      <c r="Q94" s="175">
        <v>0</v>
      </c>
      <c r="R94" s="175">
        <v>0</v>
      </c>
      <c r="S94" s="175">
        <v>0</v>
      </c>
      <c r="T94" s="223">
        <v>0</v>
      </c>
      <c r="U94" s="223"/>
      <c r="V94" s="175">
        <v>0</v>
      </c>
      <c r="W94" s="175">
        <v>0</v>
      </c>
    </row>
    <row r="95" spans="1:23" ht="12.75" customHeight="1">
      <c r="A95" s="224"/>
      <c r="B95" s="224"/>
      <c r="C95" s="224"/>
      <c r="D95" s="221"/>
      <c r="E95" s="221"/>
      <c r="F95" s="221" t="s">
        <v>52</v>
      </c>
      <c r="G95" s="221"/>
      <c r="H95" s="175">
        <v>648961</v>
      </c>
      <c r="I95" s="175">
        <v>648961</v>
      </c>
      <c r="J95" s="175">
        <v>612800</v>
      </c>
      <c r="K95" s="175">
        <v>498500</v>
      </c>
      <c r="L95" s="175">
        <v>114300</v>
      </c>
      <c r="M95" s="175">
        <v>36161</v>
      </c>
      <c r="N95" s="175">
        <v>0</v>
      </c>
      <c r="O95" s="175">
        <v>0</v>
      </c>
      <c r="P95" s="175">
        <v>0</v>
      </c>
      <c r="Q95" s="175">
        <v>0</v>
      </c>
      <c r="R95" s="175">
        <v>0</v>
      </c>
      <c r="S95" s="175">
        <v>0</v>
      </c>
      <c r="T95" s="223">
        <v>0</v>
      </c>
      <c r="U95" s="223"/>
      <c r="V95" s="175">
        <v>0</v>
      </c>
      <c r="W95" s="175">
        <v>0</v>
      </c>
    </row>
    <row r="96" spans="1:23" ht="12.75" customHeight="1">
      <c r="A96" s="224"/>
      <c r="B96" s="224"/>
      <c r="C96" s="224"/>
      <c r="D96" s="221"/>
      <c r="E96" s="221"/>
      <c r="F96" s="221" t="s">
        <v>51</v>
      </c>
      <c r="G96" s="221"/>
      <c r="H96" s="175">
        <v>3697020</v>
      </c>
      <c r="I96" s="175">
        <v>3637020</v>
      </c>
      <c r="J96" s="175">
        <v>3195274</v>
      </c>
      <c r="K96" s="175">
        <v>2746906</v>
      </c>
      <c r="L96" s="175">
        <v>448368</v>
      </c>
      <c r="M96" s="175">
        <v>438746</v>
      </c>
      <c r="N96" s="175">
        <v>3000</v>
      </c>
      <c r="O96" s="175">
        <v>0</v>
      </c>
      <c r="P96" s="175">
        <v>0</v>
      </c>
      <c r="Q96" s="175">
        <v>0</v>
      </c>
      <c r="R96" s="175">
        <v>60000</v>
      </c>
      <c r="S96" s="175">
        <v>60000</v>
      </c>
      <c r="T96" s="223">
        <v>0</v>
      </c>
      <c r="U96" s="223"/>
      <c r="V96" s="175">
        <v>0</v>
      </c>
      <c r="W96" s="175">
        <v>0</v>
      </c>
    </row>
    <row r="97" spans="1:23" ht="12.75" customHeight="1">
      <c r="A97" s="224" t="s">
        <v>42</v>
      </c>
      <c r="B97" s="224" t="s">
        <v>409</v>
      </c>
      <c r="C97" s="224" t="s">
        <v>42</v>
      </c>
      <c r="D97" s="221" t="s">
        <v>229</v>
      </c>
      <c r="E97" s="221"/>
      <c r="F97" s="221" t="s">
        <v>54</v>
      </c>
      <c r="G97" s="221"/>
      <c r="H97" s="175">
        <v>916059</v>
      </c>
      <c r="I97" s="175">
        <v>856059</v>
      </c>
      <c r="J97" s="175">
        <v>453474</v>
      </c>
      <c r="K97" s="175">
        <v>326406</v>
      </c>
      <c r="L97" s="175">
        <v>127068</v>
      </c>
      <c r="M97" s="175">
        <v>402585</v>
      </c>
      <c r="N97" s="175">
        <v>0</v>
      </c>
      <c r="O97" s="175">
        <v>0</v>
      </c>
      <c r="P97" s="175">
        <v>0</v>
      </c>
      <c r="Q97" s="175">
        <v>0</v>
      </c>
      <c r="R97" s="175">
        <v>60000</v>
      </c>
      <c r="S97" s="175">
        <v>60000</v>
      </c>
      <c r="T97" s="223">
        <v>0</v>
      </c>
      <c r="U97" s="223"/>
      <c r="V97" s="175">
        <v>0</v>
      </c>
      <c r="W97" s="175">
        <v>0</v>
      </c>
    </row>
    <row r="98" spans="1:23" ht="12.75" customHeight="1">
      <c r="A98" s="224"/>
      <c r="B98" s="224"/>
      <c r="C98" s="224"/>
      <c r="D98" s="221"/>
      <c r="E98" s="221"/>
      <c r="F98" s="221" t="s">
        <v>53</v>
      </c>
      <c r="G98" s="221"/>
      <c r="H98" s="175">
        <v>0</v>
      </c>
      <c r="I98" s="175">
        <v>0</v>
      </c>
      <c r="J98" s="175">
        <v>0</v>
      </c>
      <c r="K98" s="175">
        <v>0</v>
      </c>
      <c r="L98" s="175">
        <v>0</v>
      </c>
      <c r="M98" s="175">
        <v>0</v>
      </c>
      <c r="N98" s="175">
        <v>0</v>
      </c>
      <c r="O98" s="175">
        <v>0</v>
      </c>
      <c r="P98" s="175">
        <v>0</v>
      </c>
      <c r="Q98" s="175">
        <v>0</v>
      </c>
      <c r="R98" s="175">
        <v>0</v>
      </c>
      <c r="S98" s="175">
        <v>0</v>
      </c>
      <c r="T98" s="223">
        <v>0</v>
      </c>
      <c r="U98" s="223"/>
      <c r="V98" s="175">
        <v>0</v>
      </c>
      <c r="W98" s="175">
        <v>0</v>
      </c>
    </row>
    <row r="99" spans="1:23" ht="12.75" customHeight="1">
      <c r="A99" s="224"/>
      <c r="B99" s="224"/>
      <c r="C99" s="224"/>
      <c r="D99" s="221"/>
      <c r="E99" s="221"/>
      <c r="F99" s="221" t="s">
        <v>52</v>
      </c>
      <c r="G99" s="221"/>
      <c r="H99" s="175">
        <v>36161</v>
      </c>
      <c r="I99" s="175">
        <v>36161</v>
      </c>
      <c r="J99" s="175">
        <v>0</v>
      </c>
      <c r="K99" s="175">
        <v>0</v>
      </c>
      <c r="L99" s="175">
        <v>0</v>
      </c>
      <c r="M99" s="175">
        <v>36161</v>
      </c>
      <c r="N99" s="175">
        <v>0</v>
      </c>
      <c r="O99" s="175">
        <v>0</v>
      </c>
      <c r="P99" s="175">
        <v>0</v>
      </c>
      <c r="Q99" s="175">
        <v>0</v>
      </c>
      <c r="R99" s="175">
        <v>0</v>
      </c>
      <c r="S99" s="175">
        <v>0</v>
      </c>
      <c r="T99" s="223">
        <v>0</v>
      </c>
      <c r="U99" s="223"/>
      <c r="V99" s="175">
        <v>0</v>
      </c>
      <c r="W99" s="175">
        <v>0</v>
      </c>
    </row>
    <row r="100" spans="1:23" ht="12.75" customHeight="1">
      <c r="A100" s="224"/>
      <c r="B100" s="224"/>
      <c r="C100" s="224"/>
      <c r="D100" s="221"/>
      <c r="E100" s="221"/>
      <c r="F100" s="221" t="s">
        <v>51</v>
      </c>
      <c r="G100" s="221"/>
      <c r="H100" s="175">
        <v>952220</v>
      </c>
      <c r="I100" s="175">
        <v>892220</v>
      </c>
      <c r="J100" s="175">
        <v>453474</v>
      </c>
      <c r="K100" s="175">
        <v>326406</v>
      </c>
      <c r="L100" s="175">
        <v>127068</v>
      </c>
      <c r="M100" s="175">
        <v>438746</v>
      </c>
      <c r="N100" s="175">
        <v>0</v>
      </c>
      <c r="O100" s="175">
        <v>0</v>
      </c>
      <c r="P100" s="175">
        <v>0</v>
      </c>
      <c r="Q100" s="175">
        <v>0</v>
      </c>
      <c r="R100" s="175">
        <v>60000</v>
      </c>
      <c r="S100" s="175">
        <v>60000</v>
      </c>
      <c r="T100" s="223">
        <v>0</v>
      </c>
      <c r="U100" s="223"/>
      <c r="V100" s="175">
        <v>0</v>
      </c>
      <c r="W100" s="175">
        <v>0</v>
      </c>
    </row>
    <row r="101" spans="1:23" ht="12.75" customHeight="1">
      <c r="A101" s="224" t="s">
        <v>42</v>
      </c>
      <c r="B101" s="224" t="s">
        <v>410</v>
      </c>
      <c r="C101" s="224" t="s">
        <v>42</v>
      </c>
      <c r="D101" s="221" t="s">
        <v>411</v>
      </c>
      <c r="E101" s="221"/>
      <c r="F101" s="221" t="s">
        <v>54</v>
      </c>
      <c r="G101" s="221"/>
      <c r="H101" s="175">
        <v>585000</v>
      </c>
      <c r="I101" s="175">
        <v>585000</v>
      </c>
      <c r="J101" s="175">
        <v>585000</v>
      </c>
      <c r="K101" s="175">
        <v>481500</v>
      </c>
      <c r="L101" s="175">
        <v>103500</v>
      </c>
      <c r="M101" s="175">
        <v>0</v>
      </c>
      <c r="N101" s="175">
        <v>0</v>
      </c>
      <c r="O101" s="175">
        <v>0</v>
      </c>
      <c r="P101" s="175">
        <v>0</v>
      </c>
      <c r="Q101" s="175">
        <v>0</v>
      </c>
      <c r="R101" s="175">
        <v>0</v>
      </c>
      <c r="S101" s="175">
        <v>0</v>
      </c>
      <c r="T101" s="223">
        <v>0</v>
      </c>
      <c r="U101" s="223"/>
      <c r="V101" s="175">
        <v>0</v>
      </c>
      <c r="W101" s="175">
        <v>0</v>
      </c>
    </row>
    <row r="102" spans="1:23" ht="12.75" customHeight="1">
      <c r="A102" s="224"/>
      <c r="B102" s="224"/>
      <c r="C102" s="224"/>
      <c r="D102" s="221"/>
      <c r="E102" s="221"/>
      <c r="F102" s="221" t="s">
        <v>53</v>
      </c>
      <c r="G102" s="221"/>
      <c r="H102" s="175">
        <v>-585000</v>
      </c>
      <c r="I102" s="175">
        <v>-585000</v>
      </c>
      <c r="J102" s="175">
        <v>-585000</v>
      </c>
      <c r="K102" s="175">
        <v>-481500</v>
      </c>
      <c r="L102" s="175">
        <v>-103500</v>
      </c>
      <c r="M102" s="175">
        <v>0</v>
      </c>
      <c r="N102" s="175">
        <v>0</v>
      </c>
      <c r="O102" s="175">
        <v>0</v>
      </c>
      <c r="P102" s="175">
        <v>0</v>
      </c>
      <c r="Q102" s="175">
        <v>0</v>
      </c>
      <c r="R102" s="175">
        <v>0</v>
      </c>
      <c r="S102" s="175">
        <v>0</v>
      </c>
      <c r="T102" s="223">
        <v>0</v>
      </c>
      <c r="U102" s="223"/>
      <c r="V102" s="175">
        <v>0</v>
      </c>
      <c r="W102" s="175">
        <v>0</v>
      </c>
    </row>
    <row r="103" spans="1:23" ht="12.75" customHeight="1">
      <c r="A103" s="224"/>
      <c r="B103" s="224"/>
      <c r="C103" s="224"/>
      <c r="D103" s="221"/>
      <c r="E103" s="221"/>
      <c r="F103" s="221" t="s">
        <v>52</v>
      </c>
      <c r="G103" s="221"/>
      <c r="H103" s="175">
        <v>595800</v>
      </c>
      <c r="I103" s="175">
        <v>595800</v>
      </c>
      <c r="J103" s="175">
        <v>595800</v>
      </c>
      <c r="K103" s="175">
        <v>481500</v>
      </c>
      <c r="L103" s="175">
        <v>114300</v>
      </c>
      <c r="M103" s="175">
        <v>0</v>
      </c>
      <c r="N103" s="175">
        <v>0</v>
      </c>
      <c r="O103" s="175">
        <v>0</v>
      </c>
      <c r="P103" s="175">
        <v>0</v>
      </c>
      <c r="Q103" s="175">
        <v>0</v>
      </c>
      <c r="R103" s="175">
        <v>0</v>
      </c>
      <c r="S103" s="175">
        <v>0</v>
      </c>
      <c r="T103" s="223">
        <v>0</v>
      </c>
      <c r="U103" s="223"/>
      <c r="V103" s="175">
        <v>0</v>
      </c>
      <c r="W103" s="175">
        <v>0</v>
      </c>
    </row>
    <row r="104" spans="1:23" ht="12.75" customHeight="1">
      <c r="A104" s="224"/>
      <c r="B104" s="224"/>
      <c r="C104" s="224"/>
      <c r="D104" s="221"/>
      <c r="E104" s="221"/>
      <c r="F104" s="221" t="s">
        <v>51</v>
      </c>
      <c r="G104" s="221"/>
      <c r="H104" s="175">
        <v>595800</v>
      </c>
      <c r="I104" s="175">
        <v>595800</v>
      </c>
      <c r="J104" s="175">
        <v>595800</v>
      </c>
      <c r="K104" s="175">
        <v>481500</v>
      </c>
      <c r="L104" s="175">
        <v>114300</v>
      </c>
      <c r="M104" s="175">
        <v>0</v>
      </c>
      <c r="N104" s="175">
        <v>0</v>
      </c>
      <c r="O104" s="175">
        <v>0</v>
      </c>
      <c r="P104" s="175">
        <v>0</v>
      </c>
      <c r="Q104" s="175">
        <v>0</v>
      </c>
      <c r="R104" s="175">
        <v>0</v>
      </c>
      <c r="S104" s="175">
        <v>0</v>
      </c>
      <c r="T104" s="223">
        <v>0</v>
      </c>
      <c r="U104" s="223"/>
      <c r="V104" s="175">
        <v>0</v>
      </c>
      <c r="W104" s="175">
        <v>0</v>
      </c>
    </row>
    <row r="105" spans="1:23" ht="12.75" customHeight="1">
      <c r="A105" s="224" t="s">
        <v>42</v>
      </c>
      <c r="B105" s="224" t="s">
        <v>412</v>
      </c>
      <c r="C105" s="224" t="s">
        <v>42</v>
      </c>
      <c r="D105" s="221" t="s">
        <v>413</v>
      </c>
      <c r="E105" s="221"/>
      <c r="F105" s="221" t="s">
        <v>54</v>
      </c>
      <c r="G105" s="221"/>
      <c r="H105" s="175">
        <v>2140000</v>
      </c>
      <c r="I105" s="175">
        <v>2140000</v>
      </c>
      <c r="J105" s="175">
        <v>2120000</v>
      </c>
      <c r="K105" s="175">
        <v>1922000</v>
      </c>
      <c r="L105" s="175">
        <v>198000</v>
      </c>
      <c r="M105" s="175">
        <v>0</v>
      </c>
      <c r="N105" s="175">
        <v>20000</v>
      </c>
      <c r="O105" s="175">
        <v>0</v>
      </c>
      <c r="P105" s="175">
        <v>0</v>
      </c>
      <c r="Q105" s="175">
        <v>0</v>
      </c>
      <c r="R105" s="175">
        <v>0</v>
      </c>
      <c r="S105" s="175">
        <v>0</v>
      </c>
      <c r="T105" s="223">
        <v>0</v>
      </c>
      <c r="U105" s="223"/>
      <c r="V105" s="175">
        <v>0</v>
      </c>
      <c r="W105" s="175">
        <v>0</v>
      </c>
    </row>
    <row r="106" spans="1:23" ht="12.75" customHeight="1">
      <c r="A106" s="224"/>
      <c r="B106" s="224"/>
      <c r="C106" s="224"/>
      <c r="D106" s="221"/>
      <c r="E106" s="221"/>
      <c r="F106" s="221" t="s">
        <v>53</v>
      </c>
      <c r="G106" s="221"/>
      <c r="H106" s="175">
        <v>-17000</v>
      </c>
      <c r="I106" s="175">
        <v>-17000</v>
      </c>
      <c r="J106" s="175">
        <v>0</v>
      </c>
      <c r="K106" s="175">
        <v>0</v>
      </c>
      <c r="L106" s="175">
        <v>0</v>
      </c>
      <c r="M106" s="175">
        <v>0</v>
      </c>
      <c r="N106" s="175">
        <v>-17000</v>
      </c>
      <c r="O106" s="175">
        <v>0</v>
      </c>
      <c r="P106" s="175">
        <v>0</v>
      </c>
      <c r="Q106" s="175">
        <v>0</v>
      </c>
      <c r="R106" s="175">
        <v>0</v>
      </c>
      <c r="S106" s="175">
        <v>0</v>
      </c>
      <c r="T106" s="223">
        <v>0</v>
      </c>
      <c r="U106" s="223"/>
      <c r="V106" s="175">
        <v>0</v>
      </c>
      <c r="W106" s="175">
        <v>0</v>
      </c>
    </row>
    <row r="107" spans="1:23" ht="12.75" customHeight="1">
      <c r="A107" s="224"/>
      <c r="B107" s="224"/>
      <c r="C107" s="224"/>
      <c r="D107" s="221"/>
      <c r="E107" s="221"/>
      <c r="F107" s="221" t="s">
        <v>52</v>
      </c>
      <c r="G107" s="221"/>
      <c r="H107" s="175">
        <v>17000</v>
      </c>
      <c r="I107" s="175">
        <v>17000</v>
      </c>
      <c r="J107" s="175">
        <v>17000</v>
      </c>
      <c r="K107" s="175">
        <v>17000</v>
      </c>
      <c r="L107" s="175">
        <v>0</v>
      </c>
      <c r="M107" s="175">
        <v>0</v>
      </c>
      <c r="N107" s="175">
        <v>0</v>
      </c>
      <c r="O107" s="175">
        <v>0</v>
      </c>
      <c r="P107" s="175">
        <v>0</v>
      </c>
      <c r="Q107" s="175">
        <v>0</v>
      </c>
      <c r="R107" s="175">
        <v>0</v>
      </c>
      <c r="S107" s="175">
        <v>0</v>
      </c>
      <c r="T107" s="223">
        <v>0</v>
      </c>
      <c r="U107" s="223"/>
      <c r="V107" s="175">
        <v>0</v>
      </c>
      <c r="W107" s="175">
        <v>0</v>
      </c>
    </row>
    <row r="108" spans="1:23" ht="12.75" customHeight="1">
      <c r="A108" s="224"/>
      <c r="B108" s="224"/>
      <c r="C108" s="224"/>
      <c r="D108" s="221"/>
      <c r="E108" s="221"/>
      <c r="F108" s="221" t="s">
        <v>51</v>
      </c>
      <c r="G108" s="221"/>
      <c r="H108" s="175">
        <v>2140000</v>
      </c>
      <c r="I108" s="175">
        <v>2140000</v>
      </c>
      <c r="J108" s="175">
        <v>2137000</v>
      </c>
      <c r="K108" s="175">
        <v>1939000</v>
      </c>
      <c r="L108" s="175">
        <v>198000</v>
      </c>
      <c r="M108" s="175">
        <v>0</v>
      </c>
      <c r="N108" s="175">
        <v>3000</v>
      </c>
      <c r="O108" s="175">
        <v>0</v>
      </c>
      <c r="P108" s="175">
        <v>0</v>
      </c>
      <c r="Q108" s="175">
        <v>0</v>
      </c>
      <c r="R108" s="175">
        <v>0</v>
      </c>
      <c r="S108" s="175">
        <v>0</v>
      </c>
      <c r="T108" s="223">
        <v>0</v>
      </c>
      <c r="U108" s="223"/>
      <c r="V108" s="175">
        <v>0</v>
      </c>
      <c r="W108" s="175">
        <v>0</v>
      </c>
    </row>
    <row r="109" spans="1:23" ht="12.75" customHeight="1">
      <c r="A109" s="224" t="s">
        <v>17</v>
      </c>
      <c r="B109" s="224" t="s">
        <v>42</v>
      </c>
      <c r="C109" s="224" t="s">
        <v>42</v>
      </c>
      <c r="D109" s="221" t="s">
        <v>18</v>
      </c>
      <c r="E109" s="221"/>
      <c r="F109" s="221" t="s">
        <v>54</v>
      </c>
      <c r="G109" s="221"/>
      <c r="H109" s="175">
        <v>8647550</v>
      </c>
      <c r="I109" s="175">
        <v>8612950</v>
      </c>
      <c r="J109" s="175">
        <v>8369950</v>
      </c>
      <c r="K109" s="175">
        <v>7287000</v>
      </c>
      <c r="L109" s="175">
        <v>1082950</v>
      </c>
      <c r="M109" s="175">
        <v>0</v>
      </c>
      <c r="N109" s="175">
        <v>243000</v>
      </c>
      <c r="O109" s="175">
        <v>0</v>
      </c>
      <c r="P109" s="175">
        <v>0</v>
      </c>
      <c r="Q109" s="175">
        <v>0</v>
      </c>
      <c r="R109" s="175">
        <v>34600</v>
      </c>
      <c r="S109" s="175">
        <v>34600</v>
      </c>
      <c r="T109" s="223">
        <v>0</v>
      </c>
      <c r="U109" s="223"/>
      <c r="V109" s="175">
        <v>0</v>
      </c>
      <c r="W109" s="175">
        <v>0</v>
      </c>
    </row>
    <row r="110" spans="1:23" ht="12.75" customHeight="1">
      <c r="A110" s="224"/>
      <c r="B110" s="224"/>
      <c r="C110" s="224"/>
      <c r="D110" s="221"/>
      <c r="E110" s="221"/>
      <c r="F110" s="221" t="s">
        <v>53</v>
      </c>
      <c r="G110" s="221"/>
      <c r="H110" s="175">
        <v>-41526</v>
      </c>
      <c r="I110" s="175">
        <v>-41526</v>
      </c>
      <c r="J110" s="175">
        <v>-41526</v>
      </c>
      <c r="K110" s="175">
        <v>-36026</v>
      </c>
      <c r="L110" s="175">
        <v>-5500</v>
      </c>
      <c r="M110" s="175">
        <v>0</v>
      </c>
      <c r="N110" s="175">
        <v>0</v>
      </c>
      <c r="O110" s="175">
        <v>0</v>
      </c>
      <c r="P110" s="175">
        <v>0</v>
      </c>
      <c r="Q110" s="175">
        <v>0</v>
      </c>
      <c r="R110" s="175">
        <v>0</v>
      </c>
      <c r="S110" s="175">
        <v>0</v>
      </c>
      <c r="T110" s="223">
        <v>0</v>
      </c>
      <c r="U110" s="223"/>
      <c r="V110" s="175">
        <v>0</v>
      </c>
      <c r="W110" s="175">
        <v>0</v>
      </c>
    </row>
    <row r="111" spans="1:23" ht="12.75" customHeight="1">
      <c r="A111" s="224"/>
      <c r="B111" s="224"/>
      <c r="C111" s="224"/>
      <c r="D111" s="221"/>
      <c r="E111" s="221"/>
      <c r="F111" s="221" t="s">
        <v>52</v>
      </c>
      <c r="G111" s="221"/>
      <c r="H111" s="175">
        <v>143309</v>
      </c>
      <c r="I111" s="175">
        <v>143309</v>
      </c>
      <c r="J111" s="175">
        <v>143309</v>
      </c>
      <c r="K111" s="175">
        <v>22309</v>
      </c>
      <c r="L111" s="175">
        <v>121000</v>
      </c>
      <c r="M111" s="175">
        <v>0</v>
      </c>
      <c r="N111" s="175">
        <v>0</v>
      </c>
      <c r="O111" s="175">
        <v>0</v>
      </c>
      <c r="P111" s="175">
        <v>0</v>
      </c>
      <c r="Q111" s="175">
        <v>0</v>
      </c>
      <c r="R111" s="175">
        <v>0</v>
      </c>
      <c r="S111" s="175">
        <v>0</v>
      </c>
      <c r="T111" s="223">
        <v>0</v>
      </c>
      <c r="U111" s="223"/>
      <c r="V111" s="175">
        <v>0</v>
      </c>
      <c r="W111" s="175">
        <v>0</v>
      </c>
    </row>
    <row r="112" spans="1:23" ht="12.75" customHeight="1">
      <c r="A112" s="224"/>
      <c r="B112" s="224"/>
      <c r="C112" s="224"/>
      <c r="D112" s="221"/>
      <c r="E112" s="221"/>
      <c r="F112" s="221" t="s">
        <v>51</v>
      </c>
      <c r="G112" s="221"/>
      <c r="H112" s="175">
        <v>8749333</v>
      </c>
      <c r="I112" s="175">
        <v>8714733</v>
      </c>
      <c r="J112" s="175">
        <v>8471733</v>
      </c>
      <c r="K112" s="175">
        <v>7273283</v>
      </c>
      <c r="L112" s="175">
        <v>1198450</v>
      </c>
      <c r="M112" s="175">
        <v>0</v>
      </c>
      <c r="N112" s="175">
        <v>243000</v>
      </c>
      <c r="O112" s="175">
        <v>0</v>
      </c>
      <c r="P112" s="175">
        <v>0</v>
      </c>
      <c r="Q112" s="175">
        <v>0</v>
      </c>
      <c r="R112" s="175">
        <v>34600</v>
      </c>
      <c r="S112" s="175">
        <v>34600</v>
      </c>
      <c r="T112" s="223">
        <v>0</v>
      </c>
      <c r="U112" s="223"/>
      <c r="V112" s="175">
        <v>0</v>
      </c>
      <c r="W112" s="175">
        <v>0</v>
      </c>
    </row>
    <row r="113" spans="1:23" ht="12.75">
      <c r="A113" s="224" t="s">
        <v>42</v>
      </c>
      <c r="B113" s="224" t="s">
        <v>19</v>
      </c>
      <c r="C113" s="224" t="s">
        <v>42</v>
      </c>
      <c r="D113" s="221" t="s">
        <v>20</v>
      </c>
      <c r="E113" s="221"/>
      <c r="F113" s="221" t="s">
        <v>54</v>
      </c>
      <c r="G113" s="221"/>
      <c r="H113" s="175">
        <v>5697200</v>
      </c>
      <c r="I113" s="175">
        <v>5697200</v>
      </c>
      <c r="J113" s="175">
        <v>5529200</v>
      </c>
      <c r="K113" s="175">
        <v>4806500</v>
      </c>
      <c r="L113" s="175">
        <v>722700</v>
      </c>
      <c r="M113" s="175">
        <v>0</v>
      </c>
      <c r="N113" s="175">
        <v>168000</v>
      </c>
      <c r="O113" s="175">
        <v>0</v>
      </c>
      <c r="P113" s="175">
        <v>0</v>
      </c>
      <c r="Q113" s="175">
        <v>0</v>
      </c>
      <c r="R113" s="175">
        <v>0</v>
      </c>
      <c r="S113" s="175">
        <v>0</v>
      </c>
      <c r="T113" s="223">
        <v>0</v>
      </c>
      <c r="U113" s="223"/>
      <c r="V113" s="175">
        <v>0</v>
      </c>
      <c r="W113" s="175">
        <v>0</v>
      </c>
    </row>
    <row r="114" spans="1:23" ht="12.75">
      <c r="A114" s="224"/>
      <c r="B114" s="224"/>
      <c r="C114" s="224"/>
      <c r="D114" s="221"/>
      <c r="E114" s="221"/>
      <c r="F114" s="221" t="s">
        <v>53</v>
      </c>
      <c r="G114" s="221"/>
      <c r="H114" s="175">
        <v>-36026</v>
      </c>
      <c r="I114" s="175">
        <v>-36026</v>
      </c>
      <c r="J114" s="175">
        <v>-36026</v>
      </c>
      <c r="K114" s="175">
        <v>-36026</v>
      </c>
      <c r="L114" s="175">
        <v>0</v>
      </c>
      <c r="M114" s="175">
        <v>0</v>
      </c>
      <c r="N114" s="175">
        <v>0</v>
      </c>
      <c r="O114" s="175">
        <v>0</v>
      </c>
      <c r="P114" s="175">
        <v>0</v>
      </c>
      <c r="Q114" s="175">
        <v>0</v>
      </c>
      <c r="R114" s="175">
        <v>0</v>
      </c>
      <c r="S114" s="175">
        <v>0</v>
      </c>
      <c r="T114" s="223">
        <v>0</v>
      </c>
      <c r="U114" s="223"/>
      <c r="V114" s="175">
        <v>0</v>
      </c>
      <c r="W114" s="175">
        <v>0</v>
      </c>
    </row>
    <row r="115" spans="1:23" ht="12.75">
      <c r="A115" s="224"/>
      <c r="B115" s="224"/>
      <c r="C115" s="224"/>
      <c r="D115" s="221"/>
      <c r="E115" s="221"/>
      <c r="F115" s="221" t="s">
        <v>52</v>
      </c>
      <c r="G115" s="221"/>
      <c r="H115" s="175">
        <v>143309</v>
      </c>
      <c r="I115" s="175">
        <v>143309</v>
      </c>
      <c r="J115" s="175">
        <v>143309</v>
      </c>
      <c r="K115" s="175">
        <v>22309</v>
      </c>
      <c r="L115" s="175">
        <v>121000</v>
      </c>
      <c r="M115" s="175">
        <v>0</v>
      </c>
      <c r="N115" s="175">
        <v>0</v>
      </c>
      <c r="O115" s="175">
        <v>0</v>
      </c>
      <c r="P115" s="175">
        <v>0</v>
      </c>
      <c r="Q115" s="175">
        <v>0</v>
      </c>
      <c r="R115" s="175">
        <v>0</v>
      </c>
      <c r="S115" s="175">
        <v>0</v>
      </c>
      <c r="T115" s="223">
        <v>0</v>
      </c>
      <c r="U115" s="223"/>
      <c r="V115" s="175">
        <v>0</v>
      </c>
      <c r="W115" s="175">
        <v>0</v>
      </c>
    </row>
    <row r="116" spans="1:23" ht="12.75">
      <c r="A116" s="224"/>
      <c r="B116" s="224"/>
      <c r="C116" s="224"/>
      <c r="D116" s="221"/>
      <c r="E116" s="221"/>
      <c r="F116" s="221" t="s">
        <v>51</v>
      </c>
      <c r="G116" s="221"/>
      <c r="H116" s="175">
        <v>5804483</v>
      </c>
      <c r="I116" s="175">
        <v>5804483</v>
      </c>
      <c r="J116" s="175">
        <v>5636483</v>
      </c>
      <c r="K116" s="175">
        <v>4792783</v>
      </c>
      <c r="L116" s="175">
        <v>843700</v>
      </c>
      <c r="M116" s="175">
        <v>0</v>
      </c>
      <c r="N116" s="175">
        <v>168000</v>
      </c>
      <c r="O116" s="175">
        <v>0</v>
      </c>
      <c r="P116" s="175">
        <v>0</v>
      </c>
      <c r="Q116" s="175">
        <v>0</v>
      </c>
      <c r="R116" s="175">
        <v>0</v>
      </c>
      <c r="S116" s="175">
        <v>0</v>
      </c>
      <c r="T116" s="223">
        <v>0</v>
      </c>
      <c r="U116" s="223"/>
      <c r="V116" s="175">
        <v>0</v>
      </c>
      <c r="W116" s="175">
        <v>0</v>
      </c>
    </row>
    <row r="117" spans="1:23" ht="12.75">
      <c r="A117" s="224" t="s">
        <v>42</v>
      </c>
      <c r="B117" s="224" t="s">
        <v>414</v>
      </c>
      <c r="C117" s="224" t="s">
        <v>42</v>
      </c>
      <c r="D117" s="221" t="s">
        <v>404</v>
      </c>
      <c r="E117" s="221"/>
      <c r="F117" s="221" t="s">
        <v>54</v>
      </c>
      <c r="G117" s="221"/>
      <c r="H117" s="175">
        <v>11500</v>
      </c>
      <c r="I117" s="175">
        <v>11500</v>
      </c>
      <c r="J117" s="175">
        <v>11500</v>
      </c>
      <c r="K117" s="175">
        <v>0</v>
      </c>
      <c r="L117" s="175">
        <v>11500</v>
      </c>
      <c r="M117" s="175">
        <v>0</v>
      </c>
      <c r="N117" s="175">
        <v>0</v>
      </c>
      <c r="O117" s="175">
        <v>0</v>
      </c>
      <c r="P117" s="175">
        <v>0</v>
      </c>
      <c r="Q117" s="175">
        <v>0</v>
      </c>
      <c r="R117" s="175">
        <v>0</v>
      </c>
      <c r="S117" s="175">
        <v>0</v>
      </c>
      <c r="T117" s="223">
        <v>0</v>
      </c>
      <c r="U117" s="223"/>
      <c r="V117" s="175">
        <v>0</v>
      </c>
      <c r="W117" s="175">
        <v>0</v>
      </c>
    </row>
    <row r="118" spans="1:23" ht="12.75">
      <c r="A118" s="224"/>
      <c r="B118" s="224"/>
      <c r="C118" s="224"/>
      <c r="D118" s="221"/>
      <c r="E118" s="221"/>
      <c r="F118" s="221" t="s">
        <v>53</v>
      </c>
      <c r="G118" s="221"/>
      <c r="H118" s="175">
        <v>-5500</v>
      </c>
      <c r="I118" s="175">
        <v>-5500</v>
      </c>
      <c r="J118" s="175">
        <v>-5500</v>
      </c>
      <c r="K118" s="175">
        <v>0</v>
      </c>
      <c r="L118" s="175">
        <v>-5500</v>
      </c>
      <c r="M118" s="175">
        <v>0</v>
      </c>
      <c r="N118" s="175">
        <v>0</v>
      </c>
      <c r="O118" s="175">
        <v>0</v>
      </c>
      <c r="P118" s="175">
        <v>0</v>
      </c>
      <c r="Q118" s="175">
        <v>0</v>
      </c>
      <c r="R118" s="175">
        <v>0</v>
      </c>
      <c r="S118" s="175">
        <v>0</v>
      </c>
      <c r="T118" s="223">
        <v>0</v>
      </c>
      <c r="U118" s="223"/>
      <c r="V118" s="175">
        <v>0</v>
      </c>
      <c r="W118" s="175">
        <v>0</v>
      </c>
    </row>
    <row r="119" spans="1:23" ht="12.75">
      <c r="A119" s="224"/>
      <c r="B119" s="224"/>
      <c r="C119" s="224"/>
      <c r="D119" s="221"/>
      <c r="E119" s="221"/>
      <c r="F119" s="221" t="s">
        <v>52</v>
      </c>
      <c r="G119" s="221"/>
      <c r="H119" s="175">
        <v>0</v>
      </c>
      <c r="I119" s="175">
        <v>0</v>
      </c>
      <c r="J119" s="175">
        <v>0</v>
      </c>
      <c r="K119" s="175">
        <v>0</v>
      </c>
      <c r="L119" s="175">
        <v>0</v>
      </c>
      <c r="M119" s="175">
        <v>0</v>
      </c>
      <c r="N119" s="175">
        <v>0</v>
      </c>
      <c r="O119" s="175">
        <v>0</v>
      </c>
      <c r="P119" s="175">
        <v>0</v>
      </c>
      <c r="Q119" s="175">
        <v>0</v>
      </c>
      <c r="R119" s="175">
        <v>0</v>
      </c>
      <c r="S119" s="175">
        <v>0</v>
      </c>
      <c r="T119" s="223">
        <v>0</v>
      </c>
      <c r="U119" s="223"/>
      <c r="V119" s="175">
        <v>0</v>
      </c>
      <c r="W119" s="175">
        <v>0</v>
      </c>
    </row>
    <row r="120" spans="1:23" ht="12.75">
      <c r="A120" s="224"/>
      <c r="B120" s="224"/>
      <c r="C120" s="224"/>
      <c r="D120" s="221"/>
      <c r="E120" s="221"/>
      <c r="F120" s="221" t="s">
        <v>51</v>
      </c>
      <c r="G120" s="221"/>
      <c r="H120" s="175">
        <v>6000</v>
      </c>
      <c r="I120" s="175">
        <v>6000</v>
      </c>
      <c r="J120" s="175">
        <v>6000</v>
      </c>
      <c r="K120" s="175">
        <v>0</v>
      </c>
      <c r="L120" s="175">
        <v>6000</v>
      </c>
      <c r="M120" s="175">
        <v>0</v>
      </c>
      <c r="N120" s="175">
        <v>0</v>
      </c>
      <c r="O120" s="175">
        <v>0</v>
      </c>
      <c r="P120" s="175">
        <v>0</v>
      </c>
      <c r="Q120" s="175">
        <v>0</v>
      </c>
      <c r="R120" s="175">
        <v>0</v>
      </c>
      <c r="S120" s="175">
        <v>0</v>
      </c>
      <c r="T120" s="223">
        <v>0</v>
      </c>
      <c r="U120" s="223"/>
      <c r="V120" s="175">
        <v>0</v>
      </c>
      <c r="W120" s="175">
        <v>0</v>
      </c>
    </row>
    <row r="121" spans="1:23" ht="12.75">
      <c r="A121" s="224" t="s">
        <v>415</v>
      </c>
      <c r="B121" s="224" t="s">
        <v>42</v>
      </c>
      <c r="C121" s="224" t="s">
        <v>42</v>
      </c>
      <c r="D121" s="221" t="s">
        <v>416</v>
      </c>
      <c r="E121" s="221"/>
      <c r="F121" s="221" t="s">
        <v>54</v>
      </c>
      <c r="G121" s="221"/>
      <c r="H121" s="175">
        <v>8560576</v>
      </c>
      <c r="I121" s="175">
        <v>6282315</v>
      </c>
      <c r="J121" s="175">
        <v>4573118</v>
      </c>
      <c r="K121" s="175">
        <v>3452008</v>
      </c>
      <c r="L121" s="175">
        <v>1121110</v>
      </c>
      <c r="M121" s="175">
        <v>49549</v>
      </c>
      <c r="N121" s="175">
        <v>1659648</v>
      </c>
      <c r="O121" s="175">
        <v>0</v>
      </c>
      <c r="P121" s="175">
        <v>0</v>
      </c>
      <c r="Q121" s="175">
        <v>0</v>
      </c>
      <c r="R121" s="175">
        <v>2278261</v>
      </c>
      <c r="S121" s="175">
        <v>2278261</v>
      </c>
      <c r="T121" s="223">
        <v>0</v>
      </c>
      <c r="U121" s="223"/>
      <c r="V121" s="175">
        <v>0</v>
      </c>
      <c r="W121" s="175">
        <v>0</v>
      </c>
    </row>
    <row r="122" spans="1:23" ht="12.75">
      <c r="A122" s="224"/>
      <c r="B122" s="224"/>
      <c r="C122" s="224"/>
      <c r="D122" s="221"/>
      <c r="E122" s="221"/>
      <c r="F122" s="221" t="s">
        <v>53</v>
      </c>
      <c r="G122" s="221"/>
      <c r="H122" s="175">
        <v>0</v>
      </c>
      <c r="I122" s="175">
        <v>0</v>
      </c>
      <c r="J122" s="175">
        <v>0</v>
      </c>
      <c r="K122" s="175">
        <v>0</v>
      </c>
      <c r="L122" s="175">
        <v>0</v>
      </c>
      <c r="M122" s="175">
        <v>0</v>
      </c>
      <c r="N122" s="175">
        <v>0</v>
      </c>
      <c r="O122" s="175">
        <v>0</v>
      </c>
      <c r="P122" s="175">
        <v>0</v>
      </c>
      <c r="Q122" s="175">
        <v>0</v>
      </c>
      <c r="R122" s="175">
        <v>0</v>
      </c>
      <c r="S122" s="175">
        <v>0</v>
      </c>
      <c r="T122" s="223">
        <v>0</v>
      </c>
      <c r="U122" s="223"/>
      <c r="V122" s="175">
        <v>0</v>
      </c>
      <c r="W122" s="175">
        <v>0</v>
      </c>
    </row>
    <row r="123" spans="1:23" ht="12.75">
      <c r="A123" s="224"/>
      <c r="B123" s="224"/>
      <c r="C123" s="224"/>
      <c r="D123" s="221"/>
      <c r="E123" s="221"/>
      <c r="F123" s="221" t="s">
        <v>52</v>
      </c>
      <c r="G123" s="221"/>
      <c r="H123" s="175">
        <v>117840</v>
      </c>
      <c r="I123" s="175">
        <v>117840</v>
      </c>
      <c r="J123" s="175">
        <v>117840</v>
      </c>
      <c r="K123" s="175">
        <v>0</v>
      </c>
      <c r="L123" s="175">
        <v>117840</v>
      </c>
      <c r="M123" s="175">
        <v>0</v>
      </c>
      <c r="N123" s="175">
        <v>0</v>
      </c>
      <c r="O123" s="175">
        <v>0</v>
      </c>
      <c r="P123" s="175">
        <v>0</v>
      </c>
      <c r="Q123" s="175">
        <v>0</v>
      </c>
      <c r="R123" s="175">
        <v>0</v>
      </c>
      <c r="S123" s="175">
        <v>0</v>
      </c>
      <c r="T123" s="223">
        <v>0</v>
      </c>
      <c r="U123" s="223"/>
      <c r="V123" s="175">
        <v>0</v>
      </c>
      <c r="W123" s="175">
        <v>0</v>
      </c>
    </row>
    <row r="124" spans="1:23" ht="12.75">
      <c r="A124" s="224"/>
      <c r="B124" s="224"/>
      <c r="C124" s="224"/>
      <c r="D124" s="221"/>
      <c r="E124" s="221"/>
      <c r="F124" s="221" t="s">
        <v>51</v>
      </c>
      <c r="G124" s="221"/>
      <c r="H124" s="175">
        <v>8678416</v>
      </c>
      <c r="I124" s="175">
        <v>6400155</v>
      </c>
      <c r="J124" s="175">
        <v>4690958</v>
      </c>
      <c r="K124" s="175">
        <v>3452008</v>
      </c>
      <c r="L124" s="175">
        <v>1238950</v>
      </c>
      <c r="M124" s="175">
        <v>49549</v>
      </c>
      <c r="N124" s="175">
        <v>1659648</v>
      </c>
      <c r="O124" s="175">
        <v>0</v>
      </c>
      <c r="P124" s="175">
        <v>0</v>
      </c>
      <c r="Q124" s="175">
        <v>0</v>
      </c>
      <c r="R124" s="175">
        <v>2278261</v>
      </c>
      <c r="S124" s="175">
        <v>2278261</v>
      </c>
      <c r="T124" s="223">
        <v>0</v>
      </c>
      <c r="U124" s="223"/>
      <c r="V124" s="175">
        <v>0</v>
      </c>
      <c r="W124" s="175">
        <v>0</v>
      </c>
    </row>
    <row r="125" spans="1:23" ht="12.75">
      <c r="A125" s="224" t="s">
        <v>42</v>
      </c>
      <c r="B125" s="224" t="s">
        <v>417</v>
      </c>
      <c r="C125" s="224" t="s">
        <v>42</v>
      </c>
      <c r="D125" s="221" t="s">
        <v>418</v>
      </c>
      <c r="E125" s="221"/>
      <c r="F125" s="221" t="s">
        <v>54</v>
      </c>
      <c r="G125" s="221"/>
      <c r="H125" s="175">
        <v>7421196</v>
      </c>
      <c r="I125" s="175">
        <v>5142935</v>
      </c>
      <c r="J125" s="175">
        <v>4526762</v>
      </c>
      <c r="K125" s="175">
        <v>3406173</v>
      </c>
      <c r="L125" s="175">
        <v>1120589</v>
      </c>
      <c r="M125" s="175">
        <v>0</v>
      </c>
      <c r="N125" s="175">
        <v>616173</v>
      </c>
      <c r="O125" s="175">
        <v>0</v>
      </c>
      <c r="P125" s="175">
        <v>0</v>
      </c>
      <c r="Q125" s="175">
        <v>0</v>
      </c>
      <c r="R125" s="175">
        <v>2278261</v>
      </c>
      <c r="S125" s="175">
        <v>2278261</v>
      </c>
      <c r="T125" s="223">
        <v>0</v>
      </c>
      <c r="U125" s="223"/>
      <c r="V125" s="175">
        <v>0</v>
      </c>
      <c r="W125" s="175">
        <v>0</v>
      </c>
    </row>
    <row r="126" spans="1:23" ht="12.75">
      <c r="A126" s="224"/>
      <c r="B126" s="224"/>
      <c r="C126" s="224"/>
      <c r="D126" s="221"/>
      <c r="E126" s="221"/>
      <c r="F126" s="221" t="s">
        <v>53</v>
      </c>
      <c r="G126" s="221"/>
      <c r="H126" s="175">
        <v>0</v>
      </c>
      <c r="I126" s="175">
        <v>0</v>
      </c>
      <c r="J126" s="175">
        <v>0</v>
      </c>
      <c r="K126" s="175">
        <v>0</v>
      </c>
      <c r="L126" s="175">
        <v>0</v>
      </c>
      <c r="M126" s="175">
        <v>0</v>
      </c>
      <c r="N126" s="175">
        <v>0</v>
      </c>
      <c r="O126" s="175">
        <v>0</v>
      </c>
      <c r="P126" s="175">
        <v>0</v>
      </c>
      <c r="Q126" s="175">
        <v>0</v>
      </c>
      <c r="R126" s="175">
        <v>0</v>
      </c>
      <c r="S126" s="175">
        <v>0</v>
      </c>
      <c r="T126" s="223">
        <v>0</v>
      </c>
      <c r="U126" s="223"/>
      <c r="V126" s="175">
        <v>0</v>
      </c>
      <c r="W126" s="175">
        <v>0</v>
      </c>
    </row>
    <row r="127" spans="1:23" ht="12.75">
      <c r="A127" s="224"/>
      <c r="B127" s="224"/>
      <c r="C127" s="224"/>
      <c r="D127" s="221"/>
      <c r="E127" s="221"/>
      <c r="F127" s="221" t="s">
        <v>52</v>
      </c>
      <c r="G127" s="221"/>
      <c r="H127" s="175">
        <v>117840</v>
      </c>
      <c r="I127" s="175">
        <v>117840</v>
      </c>
      <c r="J127" s="175">
        <v>117840</v>
      </c>
      <c r="K127" s="175">
        <v>0</v>
      </c>
      <c r="L127" s="175">
        <v>117840</v>
      </c>
      <c r="M127" s="175">
        <v>0</v>
      </c>
      <c r="N127" s="175">
        <v>0</v>
      </c>
      <c r="O127" s="175">
        <v>0</v>
      </c>
      <c r="P127" s="175">
        <v>0</v>
      </c>
      <c r="Q127" s="175">
        <v>0</v>
      </c>
      <c r="R127" s="175">
        <v>0</v>
      </c>
      <c r="S127" s="175">
        <v>0</v>
      </c>
      <c r="T127" s="223">
        <v>0</v>
      </c>
      <c r="U127" s="223"/>
      <c r="V127" s="175">
        <v>0</v>
      </c>
      <c r="W127" s="175">
        <v>0</v>
      </c>
    </row>
    <row r="128" spans="1:23" ht="12.75">
      <c r="A128" s="224"/>
      <c r="B128" s="224"/>
      <c r="C128" s="224"/>
      <c r="D128" s="221"/>
      <c r="E128" s="221"/>
      <c r="F128" s="221" t="s">
        <v>51</v>
      </c>
      <c r="G128" s="221"/>
      <c r="H128" s="175">
        <v>7539036</v>
      </c>
      <c r="I128" s="175">
        <v>5260775</v>
      </c>
      <c r="J128" s="175">
        <v>4644602</v>
      </c>
      <c r="K128" s="175">
        <v>3406173</v>
      </c>
      <c r="L128" s="175">
        <v>1238429</v>
      </c>
      <c r="M128" s="175">
        <v>0</v>
      </c>
      <c r="N128" s="175">
        <v>616173</v>
      </c>
      <c r="O128" s="175">
        <v>0</v>
      </c>
      <c r="P128" s="175">
        <v>0</v>
      </c>
      <c r="Q128" s="175">
        <v>0</v>
      </c>
      <c r="R128" s="175">
        <v>2278261</v>
      </c>
      <c r="S128" s="175">
        <v>2278261</v>
      </c>
      <c r="T128" s="223">
        <v>0</v>
      </c>
      <c r="U128" s="223"/>
      <c r="V128" s="175">
        <v>0</v>
      </c>
      <c r="W128" s="175">
        <v>0</v>
      </c>
    </row>
    <row r="129" spans="1:23" ht="12.75">
      <c r="A129" s="224" t="s">
        <v>188</v>
      </c>
      <c r="B129" s="224" t="s">
        <v>42</v>
      </c>
      <c r="C129" s="224" t="s">
        <v>42</v>
      </c>
      <c r="D129" s="221" t="s">
        <v>189</v>
      </c>
      <c r="E129" s="221"/>
      <c r="F129" s="221" t="s">
        <v>54</v>
      </c>
      <c r="G129" s="221"/>
      <c r="H129" s="175">
        <v>590150</v>
      </c>
      <c r="I129" s="175">
        <v>500000</v>
      </c>
      <c r="J129" s="175">
        <v>500000</v>
      </c>
      <c r="K129" s="175">
        <v>0</v>
      </c>
      <c r="L129" s="175">
        <v>500000</v>
      </c>
      <c r="M129" s="175">
        <v>0</v>
      </c>
      <c r="N129" s="175">
        <v>0</v>
      </c>
      <c r="O129" s="175">
        <v>0</v>
      </c>
      <c r="P129" s="175">
        <v>0</v>
      </c>
      <c r="Q129" s="175">
        <v>0</v>
      </c>
      <c r="R129" s="175">
        <v>90150</v>
      </c>
      <c r="S129" s="175">
        <v>90150</v>
      </c>
      <c r="T129" s="223">
        <v>0</v>
      </c>
      <c r="U129" s="223"/>
      <c r="V129" s="175">
        <v>0</v>
      </c>
      <c r="W129" s="175">
        <v>0</v>
      </c>
    </row>
    <row r="130" spans="1:23" ht="12.75">
      <c r="A130" s="224"/>
      <c r="B130" s="224"/>
      <c r="C130" s="224"/>
      <c r="D130" s="221"/>
      <c r="E130" s="221"/>
      <c r="F130" s="221" t="s">
        <v>53</v>
      </c>
      <c r="G130" s="221"/>
      <c r="H130" s="175">
        <v>0</v>
      </c>
      <c r="I130" s="175">
        <v>0</v>
      </c>
      <c r="J130" s="175">
        <v>0</v>
      </c>
      <c r="K130" s="175">
        <v>0</v>
      </c>
      <c r="L130" s="175">
        <v>0</v>
      </c>
      <c r="M130" s="175">
        <v>0</v>
      </c>
      <c r="N130" s="175">
        <v>0</v>
      </c>
      <c r="O130" s="175">
        <v>0</v>
      </c>
      <c r="P130" s="175">
        <v>0</v>
      </c>
      <c r="Q130" s="175">
        <v>0</v>
      </c>
      <c r="R130" s="175">
        <v>0</v>
      </c>
      <c r="S130" s="175">
        <v>0</v>
      </c>
      <c r="T130" s="223">
        <v>0</v>
      </c>
      <c r="U130" s="223"/>
      <c r="V130" s="175">
        <v>0</v>
      </c>
      <c r="W130" s="175">
        <v>0</v>
      </c>
    </row>
    <row r="131" spans="1:23" ht="12.75">
      <c r="A131" s="224"/>
      <c r="B131" s="224"/>
      <c r="C131" s="224"/>
      <c r="D131" s="221"/>
      <c r="E131" s="221"/>
      <c r="F131" s="221" t="s">
        <v>52</v>
      </c>
      <c r="G131" s="221"/>
      <c r="H131" s="175">
        <v>18671</v>
      </c>
      <c r="I131" s="175">
        <v>18671</v>
      </c>
      <c r="J131" s="175">
        <v>18671</v>
      </c>
      <c r="K131" s="175">
        <v>0</v>
      </c>
      <c r="L131" s="175">
        <v>18671</v>
      </c>
      <c r="M131" s="175">
        <v>0</v>
      </c>
      <c r="N131" s="175">
        <v>0</v>
      </c>
      <c r="O131" s="175">
        <v>0</v>
      </c>
      <c r="P131" s="175">
        <v>0</v>
      </c>
      <c r="Q131" s="175">
        <v>0</v>
      </c>
      <c r="R131" s="175">
        <v>0</v>
      </c>
      <c r="S131" s="175">
        <v>0</v>
      </c>
      <c r="T131" s="223">
        <v>0</v>
      </c>
      <c r="U131" s="223"/>
      <c r="V131" s="175">
        <v>0</v>
      </c>
      <c r="W131" s="175">
        <v>0</v>
      </c>
    </row>
    <row r="132" spans="1:23" ht="12.75">
      <c r="A132" s="224"/>
      <c r="B132" s="224"/>
      <c r="C132" s="224"/>
      <c r="D132" s="221"/>
      <c r="E132" s="221"/>
      <c r="F132" s="221" t="s">
        <v>51</v>
      </c>
      <c r="G132" s="221"/>
      <c r="H132" s="175">
        <v>608821</v>
      </c>
      <c r="I132" s="175">
        <v>518671</v>
      </c>
      <c r="J132" s="175">
        <v>518671</v>
      </c>
      <c r="K132" s="175">
        <v>0</v>
      </c>
      <c r="L132" s="175">
        <v>518671</v>
      </c>
      <c r="M132" s="175">
        <v>0</v>
      </c>
      <c r="N132" s="175">
        <v>0</v>
      </c>
      <c r="O132" s="175">
        <v>0</v>
      </c>
      <c r="P132" s="175">
        <v>0</v>
      </c>
      <c r="Q132" s="175">
        <v>0</v>
      </c>
      <c r="R132" s="175">
        <v>90150</v>
      </c>
      <c r="S132" s="175">
        <v>90150</v>
      </c>
      <c r="T132" s="223">
        <v>0</v>
      </c>
      <c r="U132" s="223"/>
      <c r="V132" s="175">
        <v>0</v>
      </c>
      <c r="W132" s="175">
        <v>0</v>
      </c>
    </row>
    <row r="133" spans="1:23" ht="12.75">
      <c r="A133" s="224" t="s">
        <v>42</v>
      </c>
      <c r="B133" s="224" t="s">
        <v>379</v>
      </c>
      <c r="C133" s="224" t="s">
        <v>42</v>
      </c>
      <c r="D133" s="221" t="s">
        <v>380</v>
      </c>
      <c r="E133" s="221"/>
      <c r="F133" s="221" t="s">
        <v>54</v>
      </c>
      <c r="G133" s="221"/>
      <c r="H133" s="175">
        <v>500000</v>
      </c>
      <c r="I133" s="175">
        <v>500000</v>
      </c>
      <c r="J133" s="175">
        <v>500000</v>
      </c>
      <c r="K133" s="175">
        <v>0</v>
      </c>
      <c r="L133" s="175">
        <v>500000</v>
      </c>
      <c r="M133" s="175">
        <v>0</v>
      </c>
      <c r="N133" s="175">
        <v>0</v>
      </c>
      <c r="O133" s="175">
        <v>0</v>
      </c>
      <c r="P133" s="175">
        <v>0</v>
      </c>
      <c r="Q133" s="175">
        <v>0</v>
      </c>
      <c r="R133" s="175">
        <v>0</v>
      </c>
      <c r="S133" s="175">
        <v>0</v>
      </c>
      <c r="T133" s="223">
        <v>0</v>
      </c>
      <c r="U133" s="223"/>
      <c r="V133" s="175">
        <v>0</v>
      </c>
      <c r="W133" s="175">
        <v>0</v>
      </c>
    </row>
    <row r="134" spans="1:23" ht="12.75">
      <c r="A134" s="224"/>
      <c r="B134" s="224"/>
      <c r="C134" s="224"/>
      <c r="D134" s="221"/>
      <c r="E134" s="221"/>
      <c r="F134" s="221" t="s">
        <v>53</v>
      </c>
      <c r="G134" s="221"/>
      <c r="H134" s="175">
        <v>0</v>
      </c>
      <c r="I134" s="175">
        <v>0</v>
      </c>
      <c r="J134" s="175">
        <v>0</v>
      </c>
      <c r="K134" s="175">
        <v>0</v>
      </c>
      <c r="L134" s="175">
        <v>0</v>
      </c>
      <c r="M134" s="175">
        <v>0</v>
      </c>
      <c r="N134" s="175">
        <v>0</v>
      </c>
      <c r="O134" s="175">
        <v>0</v>
      </c>
      <c r="P134" s="175">
        <v>0</v>
      </c>
      <c r="Q134" s="175">
        <v>0</v>
      </c>
      <c r="R134" s="175">
        <v>0</v>
      </c>
      <c r="S134" s="175">
        <v>0</v>
      </c>
      <c r="T134" s="223">
        <v>0</v>
      </c>
      <c r="U134" s="223"/>
      <c r="V134" s="175">
        <v>0</v>
      </c>
      <c r="W134" s="175">
        <v>0</v>
      </c>
    </row>
    <row r="135" spans="1:23" ht="12.75">
      <c r="A135" s="224"/>
      <c r="B135" s="224"/>
      <c r="C135" s="224"/>
      <c r="D135" s="221"/>
      <c r="E135" s="221"/>
      <c r="F135" s="221" t="s">
        <v>52</v>
      </c>
      <c r="G135" s="221"/>
      <c r="H135" s="175">
        <v>18671</v>
      </c>
      <c r="I135" s="175">
        <v>18671</v>
      </c>
      <c r="J135" s="175">
        <v>18671</v>
      </c>
      <c r="K135" s="175">
        <v>0</v>
      </c>
      <c r="L135" s="175">
        <v>18671</v>
      </c>
      <c r="M135" s="175">
        <v>0</v>
      </c>
      <c r="N135" s="175">
        <v>0</v>
      </c>
      <c r="O135" s="175">
        <v>0</v>
      </c>
      <c r="P135" s="175">
        <v>0</v>
      </c>
      <c r="Q135" s="175">
        <v>0</v>
      </c>
      <c r="R135" s="175">
        <v>0</v>
      </c>
      <c r="S135" s="175">
        <v>0</v>
      </c>
      <c r="T135" s="223">
        <v>0</v>
      </c>
      <c r="U135" s="223"/>
      <c r="V135" s="175">
        <v>0</v>
      </c>
      <c r="W135" s="175">
        <v>0</v>
      </c>
    </row>
    <row r="136" spans="1:23" ht="12.75">
      <c r="A136" s="224"/>
      <c r="B136" s="224"/>
      <c r="C136" s="224"/>
      <c r="D136" s="221"/>
      <c r="E136" s="221"/>
      <c r="F136" s="221" t="s">
        <v>51</v>
      </c>
      <c r="G136" s="221"/>
      <c r="H136" s="175">
        <v>518671</v>
      </c>
      <c r="I136" s="175">
        <v>518671</v>
      </c>
      <c r="J136" s="175">
        <v>518671</v>
      </c>
      <c r="K136" s="175">
        <v>0</v>
      </c>
      <c r="L136" s="175">
        <v>518671</v>
      </c>
      <c r="M136" s="175">
        <v>0</v>
      </c>
      <c r="N136" s="175">
        <v>0</v>
      </c>
      <c r="O136" s="175">
        <v>0</v>
      </c>
      <c r="P136" s="175">
        <v>0</v>
      </c>
      <c r="Q136" s="175">
        <v>0</v>
      </c>
      <c r="R136" s="175">
        <v>0</v>
      </c>
      <c r="S136" s="175">
        <v>0</v>
      </c>
      <c r="T136" s="223">
        <v>0</v>
      </c>
      <c r="U136" s="223"/>
      <c r="V136" s="175">
        <v>0</v>
      </c>
      <c r="W136" s="175">
        <v>0</v>
      </c>
    </row>
    <row r="137" spans="1:23" ht="12.75">
      <c r="A137" s="220" t="s">
        <v>24</v>
      </c>
      <c r="B137" s="220"/>
      <c r="C137" s="220"/>
      <c r="D137" s="220"/>
      <c r="E137" s="220"/>
      <c r="F137" s="221" t="s">
        <v>54</v>
      </c>
      <c r="G137" s="221"/>
      <c r="H137" s="176">
        <v>108761894</v>
      </c>
      <c r="I137" s="176">
        <v>99160468</v>
      </c>
      <c r="J137" s="176">
        <v>89355454</v>
      </c>
      <c r="K137" s="176">
        <v>67023962</v>
      </c>
      <c r="L137" s="176">
        <v>22331492</v>
      </c>
      <c r="M137" s="176">
        <v>2984154</v>
      </c>
      <c r="N137" s="176">
        <v>3251090</v>
      </c>
      <c r="O137" s="176">
        <v>2741924</v>
      </c>
      <c r="P137" s="176">
        <v>827846</v>
      </c>
      <c r="Q137" s="176">
        <v>0</v>
      </c>
      <c r="R137" s="176">
        <v>9601426</v>
      </c>
      <c r="S137" s="176">
        <v>9601426</v>
      </c>
      <c r="T137" s="222">
        <v>2108111</v>
      </c>
      <c r="U137" s="222"/>
      <c r="V137" s="176">
        <v>0</v>
      </c>
      <c r="W137" s="175">
        <v>0</v>
      </c>
    </row>
    <row r="138" spans="1:23" ht="12.75">
      <c r="A138" s="220"/>
      <c r="B138" s="220"/>
      <c r="C138" s="220"/>
      <c r="D138" s="220"/>
      <c r="E138" s="220"/>
      <c r="F138" s="221" t="s">
        <v>53</v>
      </c>
      <c r="G138" s="221"/>
      <c r="H138" s="176">
        <v>-1274124</v>
      </c>
      <c r="I138" s="176">
        <v>-745157</v>
      </c>
      <c r="J138" s="176">
        <v>-728157</v>
      </c>
      <c r="K138" s="176">
        <v>-534108</v>
      </c>
      <c r="L138" s="176">
        <v>-194049</v>
      </c>
      <c r="M138" s="176">
        <v>0</v>
      </c>
      <c r="N138" s="176">
        <v>-17000</v>
      </c>
      <c r="O138" s="176">
        <v>0</v>
      </c>
      <c r="P138" s="176">
        <v>0</v>
      </c>
      <c r="Q138" s="176">
        <v>0</v>
      </c>
      <c r="R138" s="176">
        <v>-528967</v>
      </c>
      <c r="S138" s="176">
        <v>-528967</v>
      </c>
      <c r="T138" s="222">
        <v>0</v>
      </c>
      <c r="U138" s="222"/>
      <c r="V138" s="176">
        <v>0</v>
      </c>
      <c r="W138" s="175">
        <v>0</v>
      </c>
    </row>
    <row r="139" spans="1:23" ht="12.75">
      <c r="A139" s="220"/>
      <c r="B139" s="220"/>
      <c r="C139" s="220"/>
      <c r="D139" s="220"/>
      <c r="E139" s="220"/>
      <c r="F139" s="221" t="s">
        <v>52</v>
      </c>
      <c r="G139" s="221"/>
      <c r="H139" s="176">
        <v>3950224</v>
      </c>
      <c r="I139" s="176">
        <v>2915796</v>
      </c>
      <c r="J139" s="176">
        <v>2852447</v>
      </c>
      <c r="K139" s="176">
        <v>569317</v>
      </c>
      <c r="L139" s="176">
        <v>2283130</v>
      </c>
      <c r="M139" s="176">
        <v>63349</v>
      </c>
      <c r="N139" s="176">
        <v>0</v>
      </c>
      <c r="O139" s="176">
        <v>0</v>
      </c>
      <c r="P139" s="176">
        <v>0</v>
      </c>
      <c r="Q139" s="176">
        <v>0</v>
      </c>
      <c r="R139" s="176">
        <v>1034428</v>
      </c>
      <c r="S139" s="176">
        <v>1034428</v>
      </c>
      <c r="T139" s="222">
        <v>0</v>
      </c>
      <c r="U139" s="222"/>
      <c r="V139" s="176">
        <v>0</v>
      </c>
      <c r="W139" s="175">
        <v>0</v>
      </c>
    </row>
    <row r="140" spans="1:23" ht="12.75">
      <c r="A140" s="220"/>
      <c r="B140" s="220"/>
      <c r="C140" s="220"/>
      <c r="D140" s="220"/>
      <c r="E140" s="220"/>
      <c r="F140" s="221" t="s">
        <v>51</v>
      </c>
      <c r="G140" s="221"/>
      <c r="H140" s="176">
        <v>111437994</v>
      </c>
      <c r="I140" s="77"/>
      <c r="J140" s="176">
        <v>91479744</v>
      </c>
      <c r="K140" s="176">
        <v>67059171</v>
      </c>
      <c r="L140" s="176">
        <v>24420573</v>
      </c>
      <c r="M140" s="176">
        <v>3047503</v>
      </c>
      <c r="N140" s="176">
        <v>3234090</v>
      </c>
      <c r="O140" s="176">
        <v>2741924</v>
      </c>
      <c r="P140" s="176">
        <v>827846</v>
      </c>
      <c r="Q140" s="176">
        <v>0</v>
      </c>
      <c r="R140" s="176">
        <v>10106887</v>
      </c>
      <c r="S140" s="176">
        <v>10106887</v>
      </c>
      <c r="T140" s="222">
        <v>2108111</v>
      </c>
      <c r="U140" s="222"/>
      <c r="V140" s="176">
        <v>0</v>
      </c>
      <c r="W140" s="175">
        <v>0</v>
      </c>
    </row>
  </sheetData>
  <sheetProtection/>
  <mergeCells count="419">
    <mergeCell ref="F62:G62"/>
    <mergeCell ref="T62:U62"/>
    <mergeCell ref="F63:G63"/>
    <mergeCell ref="F59:G59"/>
    <mergeCell ref="T59:U59"/>
    <mergeCell ref="F60:G60"/>
    <mergeCell ref="T60:U60"/>
    <mergeCell ref="F61:G61"/>
    <mergeCell ref="T61:U61"/>
    <mergeCell ref="T63:U63"/>
    <mergeCell ref="F64:G64"/>
    <mergeCell ref="T64:U64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T49:U49"/>
    <mergeCell ref="F50:G50"/>
    <mergeCell ref="T50:U50"/>
    <mergeCell ref="F51:G51"/>
    <mergeCell ref="T51:U51"/>
    <mergeCell ref="B49:B52"/>
    <mergeCell ref="C49:C52"/>
    <mergeCell ref="D49:E52"/>
    <mergeCell ref="F52:G52"/>
    <mergeCell ref="T52:U52"/>
    <mergeCell ref="A49:A52"/>
    <mergeCell ref="F49:G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T21:U21"/>
    <mergeCell ref="F22:G22"/>
    <mergeCell ref="T22:U22"/>
    <mergeCell ref="F23:G23"/>
    <mergeCell ref="T23:U23"/>
    <mergeCell ref="F24:G24"/>
    <mergeCell ref="T24:U24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B13:B16"/>
    <mergeCell ref="C13:C16"/>
    <mergeCell ref="D13:E16"/>
    <mergeCell ref="F13:G13"/>
    <mergeCell ref="T13:U13"/>
    <mergeCell ref="A9:A12"/>
    <mergeCell ref="B9:B12"/>
    <mergeCell ref="C9:C12"/>
    <mergeCell ref="D9:E12"/>
    <mergeCell ref="F9:G9"/>
    <mergeCell ref="T17:U17"/>
    <mergeCell ref="T11:U11"/>
    <mergeCell ref="F12:G12"/>
    <mergeCell ref="T12:U12"/>
    <mergeCell ref="T18:U18"/>
    <mergeCell ref="D17:E20"/>
    <mergeCell ref="F18:G18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A61:A64"/>
    <mergeCell ref="B61:B64"/>
    <mergeCell ref="C61:C64"/>
    <mergeCell ref="D61:E64"/>
    <mergeCell ref="A65:A68"/>
    <mergeCell ref="B65:B68"/>
    <mergeCell ref="C65:C68"/>
    <mergeCell ref="D65:E68"/>
    <mergeCell ref="F65:G65"/>
    <mergeCell ref="T65:U65"/>
    <mergeCell ref="F66:G66"/>
    <mergeCell ref="T66:U66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70:G70"/>
    <mergeCell ref="T70:U70"/>
    <mergeCell ref="F71:G71"/>
    <mergeCell ref="T71:U71"/>
    <mergeCell ref="F72:G72"/>
    <mergeCell ref="T72:U72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82:G82"/>
    <mergeCell ref="T82:U82"/>
    <mergeCell ref="F83:G83"/>
    <mergeCell ref="T83:U83"/>
    <mergeCell ref="F84:G84"/>
    <mergeCell ref="T84:U84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6:G106"/>
    <mergeCell ref="T106:U106"/>
    <mergeCell ref="F110:G110"/>
    <mergeCell ref="T110:U110"/>
    <mergeCell ref="F111:G111"/>
    <mergeCell ref="T111:U111"/>
    <mergeCell ref="F112:G112"/>
    <mergeCell ref="T112:U112"/>
    <mergeCell ref="F107:G107"/>
    <mergeCell ref="T107:U107"/>
    <mergeCell ref="F108:G108"/>
    <mergeCell ref="T108:U108"/>
    <mergeCell ref="F109:G109"/>
    <mergeCell ref="T109:U109"/>
    <mergeCell ref="A109:A112"/>
    <mergeCell ref="B109:B112"/>
    <mergeCell ref="C109:C112"/>
    <mergeCell ref="D109:E112"/>
    <mergeCell ref="A113:A116"/>
    <mergeCell ref="B113:B116"/>
    <mergeCell ref="C113:C116"/>
    <mergeCell ref="D113:E116"/>
    <mergeCell ref="F113:G113"/>
    <mergeCell ref="T113:U113"/>
    <mergeCell ref="F114:G114"/>
    <mergeCell ref="T114:U114"/>
    <mergeCell ref="F115:G115"/>
    <mergeCell ref="T115:U115"/>
    <mergeCell ref="F116:G116"/>
    <mergeCell ref="T116:U116"/>
    <mergeCell ref="A117:A120"/>
    <mergeCell ref="B117:B120"/>
    <mergeCell ref="C117:C120"/>
    <mergeCell ref="D117:E120"/>
    <mergeCell ref="F117:G117"/>
    <mergeCell ref="T117:U117"/>
    <mergeCell ref="F118:G118"/>
    <mergeCell ref="T118:U118"/>
    <mergeCell ref="F119:G119"/>
    <mergeCell ref="T119:U119"/>
    <mergeCell ref="F120:G120"/>
    <mergeCell ref="T120:U120"/>
    <mergeCell ref="A121:A124"/>
    <mergeCell ref="B121:B124"/>
    <mergeCell ref="C121:C124"/>
    <mergeCell ref="D121:E124"/>
    <mergeCell ref="F121:G121"/>
    <mergeCell ref="T121:U121"/>
    <mergeCell ref="F122:G122"/>
    <mergeCell ref="T122:U122"/>
    <mergeCell ref="F123:G123"/>
    <mergeCell ref="T123:U123"/>
    <mergeCell ref="F124:G124"/>
    <mergeCell ref="T124:U124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F130:G130"/>
    <mergeCell ref="T130:U130"/>
    <mergeCell ref="F131:G131"/>
    <mergeCell ref="T131:U131"/>
    <mergeCell ref="F132:G132"/>
    <mergeCell ref="T132:U132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36:G136"/>
    <mergeCell ref="T136:U136"/>
    <mergeCell ref="A137:E140"/>
    <mergeCell ref="F137:G137"/>
    <mergeCell ref="T137:U137"/>
    <mergeCell ref="F138:G138"/>
    <mergeCell ref="T138:U138"/>
    <mergeCell ref="F139:G139"/>
    <mergeCell ref="T139:U139"/>
    <mergeCell ref="F140:G140"/>
    <mergeCell ref="T140:U140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workbookViewId="0" topLeftCell="A1">
      <selection activeCell="R13" sqref="R13:R14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32"/>
      <c r="B1" s="32"/>
      <c r="C1" s="32"/>
      <c r="D1" s="32"/>
      <c r="E1" s="32"/>
      <c r="F1" s="32"/>
      <c r="G1" s="32"/>
      <c r="H1" s="32"/>
      <c r="I1" s="32"/>
      <c r="J1" s="250" t="s">
        <v>424</v>
      </c>
      <c r="K1" s="250"/>
      <c r="L1" s="250"/>
      <c r="M1" s="250"/>
    </row>
    <row r="2" spans="1:13" ht="15.75">
      <c r="A2" s="251" t="s">
        <v>204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0" t="s">
        <v>0</v>
      </c>
    </row>
    <row r="4" spans="1:13" ht="12.75">
      <c r="A4" s="241" t="s">
        <v>130</v>
      </c>
      <c r="B4" s="241" t="s">
        <v>1</v>
      </c>
      <c r="C4" s="241" t="s">
        <v>129</v>
      </c>
      <c r="D4" s="241" t="s">
        <v>155</v>
      </c>
      <c r="E4" s="241" t="s">
        <v>154</v>
      </c>
      <c r="F4" s="242" t="s">
        <v>127</v>
      </c>
      <c r="G4" s="243"/>
      <c r="H4" s="243"/>
      <c r="I4" s="243"/>
      <c r="J4" s="243"/>
      <c r="K4" s="243"/>
      <c r="L4" s="244"/>
      <c r="M4" s="241" t="s">
        <v>126</v>
      </c>
    </row>
    <row r="5" spans="1:13" ht="12.75">
      <c r="A5" s="241"/>
      <c r="B5" s="241"/>
      <c r="C5" s="241"/>
      <c r="D5" s="241"/>
      <c r="E5" s="241"/>
      <c r="F5" s="241" t="s">
        <v>202</v>
      </c>
      <c r="G5" s="241" t="s">
        <v>125</v>
      </c>
      <c r="H5" s="241"/>
      <c r="I5" s="241"/>
      <c r="J5" s="241"/>
      <c r="K5" s="241"/>
      <c r="L5" s="241"/>
      <c r="M5" s="241"/>
    </row>
    <row r="6" spans="1:13" ht="12.75">
      <c r="A6" s="241"/>
      <c r="B6" s="241"/>
      <c r="C6" s="241"/>
      <c r="D6" s="241"/>
      <c r="E6" s="241"/>
      <c r="F6" s="241"/>
      <c r="G6" s="241" t="s">
        <v>124</v>
      </c>
      <c r="H6" s="241" t="s">
        <v>123</v>
      </c>
      <c r="I6" s="29" t="s">
        <v>31</v>
      </c>
      <c r="J6" s="241" t="s">
        <v>153</v>
      </c>
      <c r="K6" s="241"/>
      <c r="L6" s="241" t="s">
        <v>121</v>
      </c>
      <c r="M6" s="241"/>
    </row>
    <row r="7" spans="1:13" ht="12.75">
      <c r="A7" s="241"/>
      <c r="B7" s="241"/>
      <c r="C7" s="241"/>
      <c r="D7" s="241"/>
      <c r="E7" s="241"/>
      <c r="F7" s="241"/>
      <c r="G7" s="241"/>
      <c r="H7" s="241"/>
      <c r="I7" s="241" t="s">
        <v>120</v>
      </c>
      <c r="J7" s="241"/>
      <c r="K7" s="241"/>
      <c r="L7" s="241"/>
      <c r="M7" s="241"/>
    </row>
    <row r="8" spans="1:13" ht="12.75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1:13" ht="59.2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</row>
    <row r="10" spans="1:13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48">
        <v>10</v>
      </c>
      <c r="K10" s="249"/>
      <c r="L10" s="28">
        <v>11</v>
      </c>
      <c r="M10" s="28">
        <v>12</v>
      </c>
    </row>
    <row r="11" spans="1:13" ht="78.75">
      <c r="A11" s="26" t="s">
        <v>119</v>
      </c>
      <c r="B11" s="26">
        <v>600</v>
      </c>
      <c r="C11" s="26">
        <v>60014</v>
      </c>
      <c r="D11" s="27" t="s">
        <v>152</v>
      </c>
      <c r="E11" s="24">
        <v>422470</v>
      </c>
      <c r="F11" s="24">
        <f>F12</f>
        <v>422470</v>
      </c>
      <c r="G11" s="24">
        <v>422470</v>
      </c>
      <c r="H11" s="24">
        <v>0</v>
      </c>
      <c r="I11" s="24">
        <v>0</v>
      </c>
      <c r="J11" s="230" t="s">
        <v>86</v>
      </c>
      <c r="K11" s="231"/>
      <c r="L11" s="24">
        <v>0</v>
      </c>
      <c r="M11" s="23" t="s">
        <v>151</v>
      </c>
    </row>
    <row r="12" spans="1:13" ht="12.75">
      <c r="A12" s="26"/>
      <c r="B12" s="26"/>
      <c r="C12" s="26"/>
      <c r="D12" s="25" t="s">
        <v>133</v>
      </c>
      <c r="E12" s="24">
        <v>422470</v>
      </c>
      <c r="F12" s="24">
        <f>G12+H12++J12+L12</f>
        <v>422470</v>
      </c>
      <c r="G12" s="24">
        <f>G11</f>
        <v>422470</v>
      </c>
      <c r="H12" s="24">
        <v>0</v>
      </c>
      <c r="I12" s="24">
        <v>0</v>
      </c>
      <c r="J12" s="228">
        <v>0</v>
      </c>
      <c r="K12" s="229"/>
      <c r="L12" s="24">
        <v>0</v>
      </c>
      <c r="M12" s="23"/>
    </row>
    <row r="13" spans="1:13" ht="12.75">
      <c r="A13" s="26"/>
      <c r="B13" s="26"/>
      <c r="C13" s="26"/>
      <c r="D13" s="25" t="s">
        <v>132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28">
        <v>0</v>
      </c>
      <c r="K13" s="229"/>
      <c r="L13" s="24">
        <f>L11</f>
        <v>0</v>
      </c>
      <c r="M13" s="23"/>
    </row>
    <row r="14" spans="1:14" ht="87.75">
      <c r="A14" s="26" t="s">
        <v>118</v>
      </c>
      <c r="B14" s="26">
        <v>700</v>
      </c>
      <c r="C14" s="26">
        <v>70005</v>
      </c>
      <c r="D14" s="78" t="s">
        <v>150</v>
      </c>
      <c r="E14" s="24">
        <v>54735</v>
      </c>
      <c r="F14" s="24">
        <v>54735</v>
      </c>
      <c r="G14" s="24">
        <v>54735</v>
      </c>
      <c r="H14" s="24">
        <v>0</v>
      </c>
      <c r="I14" s="24">
        <v>0</v>
      </c>
      <c r="J14" s="230" t="s">
        <v>86</v>
      </c>
      <c r="K14" s="231"/>
      <c r="L14" s="24">
        <v>0</v>
      </c>
      <c r="M14" s="23" t="s">
        <v>85</v>
      </c>
      <c r="N14" s="79"/>
    </row>
    <row r="15" spans="1:13" ht="12.75">
      <c r="A15" s="26"/>
      <c r="B15" s="26"/>
      <c r="C15" s="26"/>
      <c r="D15" s="25" t="s">
        <v>133</v>
      </c>
      <c r="E15" s="24">
        <v>0</v>
      </c>
      <c r="F15" s="24">
        <f>G15+H15++J15+L15</f>
        <v>0</v>
      </c>
      <c r="G15" s="24">
        <v>0</v>
      </c>
      <c r="H15" s="24">
        <v>0</v>
      </c>
      <c r="I15" s="24">
        <v>0</v>
      </c>
      <c r="J15" s="228">
        <v>0</v>
      </c>
      <c r="K15" s="229"/>
      <c r="L15" s="24">
        <v>0</v>
      </c>
      <c r="M15" s="23"/>
    </row>
    <row r="16" spans="1:13" ht="12.75">
      <c r="A16" s="26"/>
      <c r="B16" s="26"/>
      <c r="C16" s="26"/>
      <c r="D16" s="25" t="s">
        <v>132</v>
      </c>
      <c r="E16" s="24">
        <v>54735</v>
      </c>
      <c r="F16" s="24">
        <v>54735</v>
      </c>
      <c r="G16" s="24">
        <v>54735</v>
      </c>
      <c r="H16" s="24">
        <v>0</v>
      </c>
      <c r="I16" s="24">
        <v>0</v>
      </c>
      <c r="J16" s="228">
        <v>0</v>
      </c>
      <c r="K16" s="229"/>
      <c r="L16" s="24">
        <f>L14</f>
        <v>0</v>
      </c>
      <c r="M16" s="23"/>
    </row>
    <row r="17" spans="1:13" ht="67.5">
      <c r="A17" s="26" t="s">
        <v>117</v>
      </c>
      <c r="B17" s="26">
        <v>700</v>
      </c>
      <c r="C17" s="26">
        <v>70005</v>
      </c>
      <c r="D17" s="27" t="s">
        <v>149</v>
      </c>
      <c r="E17" s="24">
        <v>59655</v>
      </c>
      <c r="F17" s="24">
        <f>G17</f>
        <v>59655</v>
      </c>
      <c r="G17" s="24">
        <f>SUM(G18:G19)</f>
        <v>59655</v>
      </c>
      <c r="H17" s="24">
        <v>0</v>
      </c>
      <c r="I17" s="24">
        <v>0</v>
      </c>
      <c r="J17" s="230" t="s">
        <v>86</v>
      </c>
      <c r="K17" s="231"/>
      <c r="L17" s="24">
        <v>0</v>
      </c>
      <c r="M17" s="23" t="s">
        <v>85</v>
      </c>
    </row>
    <row r="18" spans="1:13" ht="12.75">
      <c r="A18" s="26"/>
      <c r="B18" s="26"/>
      <c r="C18" s="26"/>
      <c r="D18" s="25" t="s">
        <v>133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28">
        <v>0</v>
      </c>
      <c r="K18" s="229"/>
      <c r="L18" s="24">
        <v>0</v>
      </c>
      <c r="M18" s="23"/>
    </row>
    <row r="19" spans="1:13" ht="12.75">
      <c r="A19" s="26"/>
      <c r="B19" s="26"/>
      <c r="C19" s="26"/>
      <c r="D19" s="25" t="s">
        <v>132</v>
      </c>
      <c r="E19" s="24">
        <f>E17</f>
        <v>59655</v>
      </c>
      <c r="F19" s="24">
        <f>G19</f>
        <v>59655</v>
      </c>
      <c r="G19" s="24">
        <v>59655</v>
      </c>
      <c r="H19" s="24">
        <v>0</v>
      </c>
      <c r="I19" s="24">
        <v>0</v>
      </c>
      <c r="J19" s="228">
        <v>0</v>
      </c>
      <c r="K19" s="229"/>
      <c r="L19" s="24">
        <f>L17</f>
        <v>0</v>
      </c>
      <c r="M19" s="23"/>
    </row>
    <row r="20" spans="1:14" ht="67.5">
      <c r="A20" s="26" t="s">
        <v>116</v>
      </c>
      <c r="B20" s="26">
        <v>700</v>
      </c>
      <c r="C20" s="26">
        <v>70005</v>
      </c>
      <c r="D20" s="27" t="s">
        <v>148</v>
      </c>
      <c r="E20" s="24">
        <v>59655</v>
      </c>
      <c r="F20" s="24">
        <v>59655</v>
      </c>
      <c r="G20" s="24">
        <v>59655</v>
      </c>
      <c r="H20" s="24">
        <v>0</v>
      </c>
      <c r="I20" s="24">
        <v>0</v>
      </c>
      <c r="J20" s="230" t="s">
        <v>86</v>
      </c>
      <c r="K20" s="231"/>
      <c r="L20" s="24">
        <v>0</v>
      </c>
      <c r="M20" s="23" t="s">
        <v>85</v>
      </c>
      <c r="N20" s="79"/>
    </row>
    <row r="21" spans="1:13" ht="12.75">
      <c r="A21" s="26"/>
      <c r="B21" s="26"/>
      <c r="C21" s="26"/>
      <c r="D21" s="25" t="s">
        <v>133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28">
        <v>0</v>
      </c>
      <c r="K21" s="229"/>
      <c r="L21" s="24">
        <v>0</v>
      </c>
      <c r="M21" s="23"/>
    </row>
    <row r="22" spans="1:13" ht="12.75">
      <c r="A22" s="26"/>
      <c r="B22" s="26"/>
      <c r="C22" s="26"/>
      <c r="D22" s="25" t="s">
        <v>132</v>
      </c>
      <c r="E22" s="24">
        <f>E20</f>
        <v>59655</v>
      </c>
      <c r="F22" s="24">
        <f>F20</f>
        <v>59655</v>
      </c>
      <c r="G22" s="24">
        <f>G20</f>
        <v>59655</v>
      </c>
      <c r="H22" s="24">
        <v>0</v>
      </c>
      <c r="I22" s="24">
        <v>0</v>
      </c>
      <c r="J22" s="228">
        <v>0</v>
      </c>
      <c r="K22" s="229"/>
      <c r="L22" s="24">
        <f>L20</f>
        <v>0</v>
      </c>
      <c r="M22" s="23"/>
    </row>
    <row r="23" spans="1:13" ht="78.75">
      <c r="A23" s="26" t="s">
        <v>115</v>
      </c>
      <c r="B23" s="26">
        <v>700</v>
      </c>
      <c r="C23" s="26">
        <v>70005</v>
      </c>
      <c r="D23" s="27" t="s">
        <v>190</v>
      </c>
      <c r="E23" s="24">
        <v>155800</v>
      </c>
      <c r="F23" s="24">
        <f>G23</f>
        <v>155800</v>
      </c>
      <c r="G23" s="24">
        <f>SUM(G24:G25)</f>
        <v>155800</v>
      </c>
      <c r="H23" s="24">
        <v>0</v>
      </c>
      <c r="I23" s="24">
        <v>0</v>
      </c>
      <c r="J23" s="230" t="s">
        <v>86</v>
      </c>
      <c r="K23" s="231"/>
      <c r="L23" s="24">
        <v>0</v>
      </c>
      <c r="M23" s="23" t="s">
        <v>85</v>
      </c>
    </row>
    <row r="24" spans="1:13" ht="12.75">
      <c r="A24" s="26"/>
      <c r="B24" s="26"/>
      <c r="C24" s="26"/>
      <c r="D24" s="25" t="s">
        <v>133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28">
        <v>0</v>
      </c>
      <c r="K24" s="229"/>
      <c r="L24" s="24">
        <v>0</v>
      </c>
      <c r="M24" s="23"/>
    </row>
    <row r="25" spans="1:13" ht="12.75">
      <c r="A25" s="26"/>
      <c r="B25" s="26"/>
      <c r="C25" s="26"/>
      <c r="D25" s="25" t="s">
        <v>132</v>
      </c>
      <c r="E25" s="24">
        <f>E23</f>
        <v>155800</v>
      </c>
      <c r="F25" s="24">
        <f>G25</f>
        <v>155800</v>
      </c>
      <c r="G25" s="24">
        <v>155800</v>
      </c>
      <c r="H25" s="24">
        <v>0</v>
      </c>
      <c r="I25" s="24">
        <v>0</v>
      </c>
      <c r="J25" s="228">
        <v>0</v>
      </c>
      <c r="K25" s="229"/>
      <c r="L25" s="24">
        <f>L23</f>
        <v>0</v>
      </c>
      <c r="M25" s="23"/>
    </row>
    <row r="26" spans="1:13" ht="56.25">
      <c r="A26" s="26" t="s">
        <v>114</v>
      </c>
      <c r="B26" s="26">
        <v>700</v>
      </c>
      <c r="C26" s="26">
        <v>70005</v>
      </c>
      <c r="D26" s="27" t="s">
        <v>156</v>
      </c>
      <c r="E26" s="24">
        <v>108184</v>
      </c>
      <c r="F26" s="24">
        <v>108184</v>
      </c>
      <c r="G26" s="24">
        <v>108184</v>
      </c>
      <c r="H26" s="24">
        <v>0</v>
      </c>
      <c r="I26" s="24">
        <v>0</v>
      </c>
      <c r="J26" s="230" t="s">
        <v>86</v>
      </c>
      <c r="K26" s="231"/>
      <c r="L26" s="24">
        <v>0</v>
      </c>
      <c r="M26" s="23" t="s">
        <v>85</v>
      </c>
    </row>
    <row r="27" spans="1:13" ht="12.75">
      <c r="A27" s="26"/>
      <c r="B27" s="26"/>
      <c r="C27" s="26"/>
      <c r="D27" s="25" t="s">
        <v>133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28">
        <v>0</v>
      </c>
      <c r="K27" s="229"/>
      <c r="L27" s="24">
        <v>0</v>
      </c>
      <c r="M27" s="23"/>
    </row>
    <row r="28" spans="1:13" ht="12.75">
      <c r="A28" s="26"/>
      <c r="B28" s="26"/>
      <c r="C28" s="26"/>
      <c r="D28" s="25" t="s">
        <v>132</v>
      </c>
      <c r="E28" s="24">
        <f>E26</f>
        <v>108184</v>
      </c>
      <c r="F28" s="24">
        <f>F26</f>
        <v>108184</v>
      </c>
      <c r="G28" s="24">
        <f>G26</f>
        <v>108184</v>
      </c>
      <c r="H28" s="24">
        <v>0</v>
      </c>
      <c r="I28" s="24">
        <v>0</v>
      </c>
      <c r="J28" s="228">
        <v>0</v>
      </c>
      <c r="K28" s="229"/>
      <c r="L28" s="24">
        <f>L26</f>
        <v>0</v>
      </c>
      <c r="M28" s="23"/>
    </row>
    <row r="29" spans="1:13" ht="67.5">
      <c r="A29" s="26" t="s">
        <v>113</v>
      </c>
      <c r="B29" s="26">
        <v>710</v>
      </c>
      <c r="C29" s="26">
        <v>71095</v>
      </c>
      <c r="D29" s="25" t="s">
        <v>191</v>
      </c>
      <c r="E29" s="24">
        <f>SUM(E30:E31)</f>
        <v>3002600</v>
      </c>
      <c r="F29" s="24">
        <f>G29+H29+L29</f>
        <v>1990317</v>
      </c>
      <c r="G29" s="24">
        <f>SUM(G30:G31)</f>
        <v>298547</v>
      </c>
      <c r="H29" s="24">
        <v>0</v>
      </c>
      <c r="I29" s="24">
        <v>0</v>
      </c>
      <c r="J29" s="230" t="s">
        <v>86</v>
      </c>
      <c r="K29" s="231"/>
      <c r="L29" s="24">
        <f>SUM(L30:L31)</f>
        <v>1691770</v>
      </c>
      <c r="M29" s="23" t="s">
        <v>85</v>
      </c>
    </row>
    <row r="30" spans="1:13" ht="12.75">
      <c r="A30" s="26"/>
      <c r="B30" s="26"/>
      <c r="C30" s="26"/>
      <c r="D30" s="25" t="s">
        <v>133</v>
      </c>
      <c r="E30" s="24">
        <v>18000</v>
      </c>
      <c r="F30" s="24">
        <f>G30+H30+L30</f>
        <v>18000</v>
      </c>
      <c r="G30" s="24">
        <v>2700</v>
      </c>
      <c r="H30" s="24">
        <v>0</v>
      </c>
      <c r="I30" s="24">
        <v>0</v>
      </c>
      <c r="J30" s="228">
        <v>0</v>
      </c>
      <c r="K30" s="229"/>
      <c r="L30" s="24">
        <v>15300</v>
      </c>
      <c r="M30" s="23"/>
    </row>
    <row r="31" spans="1:13" ht="12.75">
      <c r="A31" s="26"/>
      <c r="B31" s="26"/>
      <c r="C31" s="26"/>
      <c r="D31" s="25" t="s">
        <v>132</v>
      </c>
      <c r="E31" s="24">
        <v>2984600</v>
      </c>
      <c r="F31" s="24">
        <f>G31+H31+L31</f>
        <v>1972317</v>
      </c>
      <c r="G31" s="24">
        <v>295847</v>
      </c>
      <c r="H31" s="24">
        <v>0</v>
      </c>
      <c r="I31" s="24">
        <v>0</v>
      </c>
      <c r="J31" s="228">
        <v>0</v>
      </c>
      <c r="K31" s="229"/>
      <c r="L31" s="24">
        <v>1676470</v>
      </c>
      <c r="M31" s="23"/>
    </row>
    <row r="32" spans="1:13" ht="56.25">
      <c r="A32" s="26" t="s">
        <v>112</v>
      </c>
      <c r="B32" s="26">
        <v>720</v>
      </c>
      <c r="C32" s="26">
        <v>72095</v>
      </c>
      <c r="D32" s="25" t="s">
        <v>147</v>
      </c>
      <c r="E32" s="24">
        <v>25215</v>
      </c>
      <c r="F32" s="24">
        <f>G32+H32+L32</f>
        <v>3075</v>
      </c>
      <c r="G32" s="24">
        <v>3075</v>
      </c>
      <c r="H32" s="24">
        <v>0</v>
      </c>
      <c r="I32" s="24">
        <v>0</v>
      </c>
      <c r="J32" s="230" t="s">
        <v>86</v>
      </c>
      <c r="K32" s="231"/>
      <c r="L32" s="24">
        <v>0</v>
      </c>
      <c r="M32" s="23" t="s">
        <v>85</v>
      </c>
    </row>
    <row r="33" spans="1:13" ht="12.75">
      <c r="A33" s="26"/>
      <c r="B33" s="26"/>
      <c r="C33" s="26"/>
      <c r="D33" s="25" t="s">
        <v>133</v>
      </c>
      <c r="E33" s="24">
        <f>E32</f>
        <v>25215</v>
      </c>
      <c r="F33" s="24">
        <f>F32</f>
        <v>3075</v>
      </c>
      <c r="G33" s="24">
        <f>G32</f>
        <v>3075</v>
      </c>
      <c r="H33" s="24">
        <v>0</v>
      </c>
      <c r="I33" s="24">
        <v>0</v>
      </c>
      <c r="J33" s="228">
        <v>0</v>
      </c>
      <c r="K33" s="229"/>
      <c r="L33" s="24">
        <v>0</v>
      </c>
      <c r="M33" s="23"/>
    </row>
    <row r="34" spans="1:13" ht="12.75">
      <c r="A34" s="26"/>
      <c r="B34" s="26"/>
      <c r="C34" s="26"/>
      <c r="D34" s="25" t="s">
        <v>132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28">
        <v>0</v>
      </c>
      <c r="K34" s="229"/>
      <c r="L34" s="24">
        <f>L32</f>
        <v>0</v>
      </c>
      <c r="M34" s="23"/>
    </row>
    <row r="35" spans="1:13" ht="33.75" customHeight="1">
      <c r="A35" s="26" t="s">
        <v>111</v>
      </c>
      <c r="B35" s="26">
        <v>750</v>
      </c>
      <c r="C35" s="26">
        <v>75020</v>
      </c>
      <c r="D35" s="25" t="s">
        <v>146</v>
      </c>
      <c r="E35" s="24">
        <v>59040</v>
      </c>
      <c r="F35" s="24">
        <f>G35+H35+L35</f>
        <v>59040</v>
      </c>
      <c r="G35" s="24">
        <v>59040</v>
      </c>
      <c r="H35" s="24">
        <v>0</v>
      </c>
      <c r="I35" s="24">
        <v>0</v>
      </c>
      <c r="J35" s="230" t="s">
        <v>86</v>
      </c>
      <c r="K35" s="231"/>
      <c r="L35" s="24">
        <v>0</v>
      </c>
      <c r="M35" s="23" t="s">
        <v>85</v>
      </c>
    </row>
    <row r="36" spans="1:13" ht="12.75">
      <c r="A36" s="26"/>
      <c r="B36" s="26"/>
      <c r="C36" s="26"/>
      <c r="D36" s="25" t="s">
        <v>133</v>
      </c>
      <c r="E36" s="24">
        <f>E35</f>
        <v>59040</v>
      </c>
      <c r="F36" s="24">
        <f>F35</f>
        <v>59040</v>
      </c>
      <c r="G36" s="24">
        <f>G35</f>
        <v>59040</v>
      </c>
      <c r="H36" s="24">
        <v>0</v>
      </c>
      <c r="I36" s="24">
        <v>0</v>
      </c>
      <c r="J36" s="228">
        <v>0</v>
      </c>
      <c r="K36" s="229"/>
      <c r="L36" s="24">
        <v>0</v>
      </c>
      <c r="M36" s="23"/>
    </row>
    <row r="37" spans="1:13" ht="12.75">
      <c r="A37" s="26"/>
      <c r="B37" s="26"/>
      <c r="C37" s="26"/>
      <c r="D37" s="25" t="s">
        <v>132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28">
        <v>0</v>
      </c>
      <c r="K37" s="229"/>
      <c r="L37" s="24">
        <f>L35</f>
        <v>0</v>
      </c>
      <c r="M37" s="23"/>
    </row>
    <row r="38" spans="1:13" ht="78.75">
      <c r="A38" s="26" t="s">
        <v>110</v>
      </c>
      <c r="B38" s="26">
        <v>750</v>
      </c>
      <c r="C38" s="26">
        <v>75020</v>
      </c>
      <c r="D38" s="25" t="s">
        <v>145</v>
      </c>
      <c r="E38" s="24">
        <v>49084</v>
      </c>
      <c r="F38" s="24">
        <f>G38</f>
        <v>49084</v>
      </c>
      <c r="G38" s="24">
        <f>SUM(G39:G40)</f>
        <v>49084</v>
      </c>
      <c r="H38" s="24">
        <v>0</v>
      </c>
      <c r="I38" s="24">
        <v>0</v>
      </c>
      <c r="J38" s="230" t="s">
        <v>86</v>
      </c>
      <c r="K38" s="231"/>
      <c r="L38" s="24">
        <v>0</v>
      </c>
      <c r="M38" s="23" t="s">
        <v>85</v>
      </c>
    </row>
    <row r="39" spans="1:13" ht="12.75">
      <c r="A39" s="26"/>
      <c r="B39" s="26"/>
      <c r="C39" s="26"/>
      <c r="D39" s="25" t="s">
        <v>133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28">
        <v>0</v>
      </c>
      <c r="K39" s="229"/>
      <c r="L39" s="24">
        <v>0</v>
      </c>
      <c r="M39" s="23"/>
    </row>
    <row r="40" spans="1:13" ht="12.75">
      <c r="A40" s="26"/>
      <c r="B40" s="26"/>
      <c r="C40" s="26"/>
      <c r="D40" s="25" t="s">
        <v>132</v>
      </c>
      <c r="E40" s="24">
        <f>E38</f>
        <v>49084</v>
      </c>
      <c r="F40" s="24">
        <f>G40</f>
        <v>49084</v>
      </c>
      <c r="G40" s="24">
        <v>49084</v>
      </c>
      <c r="H40" s="24">
        <v>0</v>
      </c>
      <c r="I40" s="24">
        <v>0</v>
      </c>
      <c r="J40" s="228">
        <v>0</v>
      </c>
      <c r="K40" s="229"/>
      <c r="L40" s="24">
        <f>L38</f>
        <v>0</v>
      </c>
      <c r="M40" s="23"/>
    </row>
    <row r="41" spans="1:13" ht="67.5">
      <c r="A41" s="26" t="s">
        <v>109</v>
      </c>
      <c r="B41" s="26">
        <v>754</v>
      </c>
      <c r="C41" s="26">
        <v>75495</v>
      </c>
      <c r="D41" s="25" t="s">
        <v>170</v>
      </c>
      <c r="E41" s="24">
        <f>SUM(E42:E43)</f>
        <v>2857501</v>
      </c>
      <c r="F41" s="24">
        <f>G41+H41+L41</f>
        <v>1999777</v>
      </c>
      <c r="G41" s="24">
        <f>SUM(G42:G43)</f>
        <v>0</v>
      </c>
      <c r="H41" s="24">
        <v>0</v>
      </c>
      <c r="I41" s="24">
        <v>0</v>
      </c>
      <c r="J41" s="230" t="s">
        <v>86</v>
      </c>
      <c r="K41" s="231"/>
      <c r="L41" s="24">
        <f>SUM(L42:L43)</f>
        <v>1999777</v>
      </c>
      <c r="M41" s="23" t="s">
        <v>85</v>
      </c>
    </row>
    <row r="42" spans="1:13" ht="12.75">
      <c r="A42" s="26"/>
      <c r="B42" s="26"/>
      <c r="C42" s="26"/>
      <c r="D42" s="25" t="s">
        <v>133</v>
      </c>
      <c r="E42" s="24">
        <v>2721707</v>
      </c>
      <c r="F42" s="24">
        <f>G42+H42+L42</f>
        <v>1863983</v>
      </c>
      <c r="G42" s="24">
        <v>0</v>
      </c>
      <c r="H42" s="24">
        <v>0</v>
      </c>
      <c r="I42" s="24">
        <v>0</v>
      </c>
      <c r="J42" s="228">
        <v>0</v>
      </c>
      <c r="K42" s="229"/>
      <c r="L42" s="24">
        <v>1863983</v>
      </c>
      <c r="M42" s="23"/>
    </row>
    <row r="43" spans="1:13" ht="12.75">
      <c r="A43" s="26"/>
      <c r="B43" s="26"/>
      <c r="C43" s="26"/>
      <c r="D43" s="25" t="s">
        <v>132</v>
      </c>
      <c r="E43" s="24">
        <v>135794</v>
      </c>
      <c r="F43" s="24">
        <f>G43+H43+L43</f>
        <v>135794</v>
      </c>
      <c r="G43" s="24">
        <v>0</v>
      </c>
      <c r="H43" s="24">
        <v>0</v>
      </c>
      <c r="I43" s="24">
        <v>0</v>
      </c>
      <c r="J43" s="228">
        <v>0</v>
      </c>
      <c r="K43" s="229"/>
      <c r="L43" s="24">
        <v>135794</v>
      </c>
      <c r="M43" s="23"/>
    </row>
    <row r="44" spans="1:13" ht="69.75" customHeight="1">
      <c r="A44" s="26" t="s">
        <v>107</v>
      </c>
      <c r="B44" s="26">
        <v>801</v>
      </c>
      <c r="C44" s="26">
        <v>80102</v>
      </c>
      <c r="D44" s="72" t="s">
        <v>192</v>
      </c>
      <c r="E44" s="24">
        <v>427484</v>
      </c>
      <c r="F44" s="24">
        <f>F45</f>
        <v>284357</v>
      </c>
      <c r="G44" s="24">
        <v>0</v>
      </c>
      <c r="H44" s="24">
        <v>0</v>
      </c>
      <c r="I44" s="24">
        <v>0</v>
      </c>
      <c r="J44" s="230" t="s">
        <v>193</v>
      </c>
      <c r="K44" s="231"/>
      <c r="L44" s="24">
        <v>241702</v>
      </c>
      <c r="M44" s="23" t="s">
        <v>85</v>
      </c>
    </row>
    <row r="45" spans="1:13" ht="12.75">
      <c r="A45" s="26"/>
      <c r="B45" s="26"/>
      <c r="C45" s="26"/>
      <c r="D45" s="25" t="s">
        <v>133</v>
      </c>
      <c r="E45" s="24">
        <f>E44</f>
        <v>427484</v>
      </c>
      <c r="F45" s="24">
        <f>G45+H45+J45+L45</f>
        <v>284357</v>
      </c>
      <c r="G45" s="24">
        <f>G44</f>
        <v>0</v>
      </c>
      <c r="H45" s="24">
        <v>0</v>
      </c>
      <c r="I45" s="24">
        <v>0</v>
      </c>
      <c r="J45" s="228">
        <v>42655</v>
      </c>
      <c r="K45" s="229"/>
      <c r="L45" s="24">
        <f>L44</f>
        <v>241702</v>
      </c>
      <c r="M45" s="23"/>
    </row>
    <row r="46" spans="1:13" ht="12.75">
      <c r="A46" s="26"/>
      <c r="B46" s="26"/>
      <c r="C46" s="26"/>
      <c r="D46" s="25" t="s">
        <v>132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28">
        <v>0</v>
      </c>
      <c r="K46" s="229"/>
      <c r="L46" s="24">
        <v>0</v>
      </c>
      <c r="M46" s="23"/>
    </row>
    <row r="47" spans="1:13" ht="80.25" customHeight="1">
      <c r="A47" s="26" t="s">
        <v>106</v>
      </c>
      <c r="B47" s="26">
        <v>801</v>
      </c>
      <c r="C47" s="26">
        <v>80115</v>
      </c>
      <c r="D47" s="25" t="s">
        <v>144</v>
      </c>
      <c r="E47" s="24">
        <v>1893108</v>
      </c>
      <c r="F47" s="24">
        <f>F48</f>
        <v>575584</v>
      </c>
      <c r="G47" s="24">
        <v>0</v>
      </c>
      <c r="H47" s="24">
        <v>0</v>
      </c>
      <c r="I47" s="24">
        <v>0</v>
      </c>
      <c r="J47" s="230" t="s">
        <v>194</v>
      </c>
      <c r="K47" s="231"/>
      <c r="L47" s="24">
        <v>516501</v>
      </c>
      <c r="M47" s="23" t="s">
        <v>85</v>
      </c>
    </row>
    <row r="48" spans="1:13" ht="16.5" customHeight="1">
      <c r="A48" s="26"/>
      <c r="B48" s="26"/>
      <c r="C48" s="26"/>
      <c r="D48" s="25" t="s">
        <v>133</v>
      </c>
      <c r="E48" s="24">
        <f>E47</f>
        <v>1893108</v>
      </c>
      <c r="F48" s="24">
        <f>G48+H48+J48+L48</f>
        <v>575584</v>
      </c>
      <c r="G48" s="24">
        <f>G47</f>
        <v>0</v>
      </c>
      <c r="H48" s="24">
        <v>0</v>
      </c>
      <c r="I48" s="24">
        <v>0</v>
      </c>
      <c r="J48" s="228">
        <v>59083</v>
      </c>
      <c r="K48" s="229"/>
      <c r="L48" s="24">
        <f>L47</f>
        <v>516501</v>
      </c>
      <c r="M48" s="23"/>
    </row>
    <row r="49" spans="1:13" ht="20.25" customHeight="1">
      <c r="A49" s="26"/>
      <c r="B49" s="26"/>
      <c r="C49" s="26"/>
      <c r="D49" s="25" t="s">
        <v>132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28">
        <v>0</v>
      </c>
      <c r="K49" s="229"/>
      <c r="L49" s="24">
        <v>0</v>
      </c>
      <c r="M49" s="23"/>
    </row>
    <row r="50" spans="1:13" ht="72" customHeight="1">
      <c r="A50" s="26" t="s">
        <v>105</v>
      </c>
      <c r="B50" s="26">
        <v>801</v>
      </c>
      <c r="C50" s="26">
        <v>80195</v>
      </c>
      <c r="D50" s="25" t="s">
        <v>143</v>
      </c>
      <c r="E50" s="24">
        <v>387640</v>
      </c>
      <c r="F50" s="24">
        <v>109200</v>
      </c>
      <c r="G50" s="24">
        <v>0</v>
      </c>
      <c r="H50" s="24">
        <v>0</v>
      </c>
      <c r="I50" s="24">
        <v>0</v>
      </c>
      <c r="J50" s="230" t="s">
        <v>237</v>
      </c>
      <c r="K50" s="231"/>
      <c r="L50" s="24">
        <v>0</v>
      </c>
      <c r="M50" s="187" t="s">
        <v>142</v>
      </c>
    </row>
    <row r="51" spans="1:13" ht="20.25" customHeight="1">
      <c r="A51" s="26"/>
      <c r="B51" s="26"/>
      <c r="C51" s="26"/>
      <c r="D51" s="25" t="s">
        <v>133</v>
      </c>
      <c r="E51" s="24">
        <v>387640</v>
      </c>
      <c r="F51" s="24">
        <f>F50</f>
        <v>109200</v>
      </c>
      <c r="G51" s="24">
        <f>G50</f>
        <v>0</v>
      </c>
      <c r="H51" s="24">
        <v>0</v>
      </c>
      <c r="I51" s="24">
        <v>0</v>
      </c>
      <c r="J51" s="228">
        <v>109200</v>
      </c>
      <c r="K51" s="229"/>
      <c r="L51" s="24">
        <f>L50</f>
        <v>0</v>
      </c>
      <c r="M51" s="23"/>
    </row>
    <row r="52" spans="1:13" ht="20.25" customHeight="1">
      <c r="A52" s="26"/>
      <c r="B52" s="26"/>
      <c r="C52" s="26"/>
      <c r="D52" s="25" t="s">
        <v>132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28">
        <v>0</v>
      </c>
      <c r="K52" s="229"/>
      <c r="L52" s="24">
        <v>0</v>
      </c>
      <c r="M52" s="23"/>
    </row>
    <row r="53" spans="1:13" ht="45" customHeight="1">
      <c r="A53" s="26" t="s">
        <v>104</v>
      </c>
      <c r="B53" s="26">
        <v>801</v>
      </c>
      <c r="C53" s="26">
        <v>80195</v>
      </c>
      <c r="D53" s="27" t="s">
        <v>171</v>
      </c>
      <c r="E53" s="24">
        <v>1023529</v>
      </c>
      <c r="F53" s="24">
        <v>1023529</v>
      </c>
      <c r="G53" s="24">
        <v>518515</v>
      </c>
      <c r="H53" s="24">
        <v>0</v>
      </c>
      <c r="I53" s="24">
        <v>0</v>
      </c>
      <c r="J53" s="230" t="s">
        <v>195</v>
      </c>
      <c r="K53" s="231"/>
      <c r="L53" s="24">
        <v>0</v>
      </c>
      <c r="M53" s="23" t="s">
        <v>85</v>
      </c>
    </row>
    <row r="54" spans="1:13" ht="12.75">
      <c r="A54" s="26"/>
      <c r="B54" s="26"/>
      <c r="C54" s="26"/>
      <c r="D54" s="25" t="s">
        <v>133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28">
        <v>0</v>
      </c>
      <c r="K54" s="229"/>
      <c r="L54" s="24">
        <v>0</v>
      </c>
      <c r="M54" s="23"/>
    </row>
    <row r="55" spans="1:13" ht="12.75">
      <c r="A55" s="26"/>
      <c r="B55" s="26"/>
      <c r="C55" s="26"/>
      <c r="D55" s="25" t="s">
        <v>132</v>
      </c>
      <c r="E55" s="24">
        <f>E53</f>
        <v>1023529</v>
      </c>
      <c r="F55" s="24">
        <f>F53</f>
        <v>1023529</v>
      </c>
      <c r="G55" s="24">
        <f>G53</f>
        <v>518515</v>
      </c>
      <c r="H55" s="24">
        <v>0</v>
      </c>
      <c r="I55" s="24">
        <v>0</v>
      </c>
      <c r="J55" s="228">
        <v>505014</v>
      </c>
      <c r="K55" s="229"/>
      <c r="L55" s="24">
        <f>L53</f>
        <v>0</v>
      </c>
      <c r="M55" s="23"/>
    </row>
    <row r="56" spans="1:13" ht="72.75" customHeight="1">
      <c r="A56" s="26" t="s">
        <v>103</v>
      </c>
      <c r="B56" s="26">
        <v>852</v>
      </c>
      <c r="C56" s="26">
        <v>85203</v>
      </c>
      <c r="D56" s="78" t="s">
        <v>172</v>
      </c>
      <c r="E56" s="24">
        <v>1686946</v>
      </c>
      <c r="F56" s="24">
        <v>560948</v>
      </c>
      <c r="G56" s="24">
        <v>31980</v>
      </c>
      <c r="H56" s="24">
        <v>0</v>
      </c>
      <c r="I56" s="24">
        <v>0</v>
      </c>
      <c r="J56" s="230" t="s">
        <v>203</v>
      </c>
      <c r="K56" s="231"/>
      <c r="L56" s="24">
        <v>0</v>
      </c>
      <c r="M56" s="23" t="s">
        <v>85</v>
      </c>
    </row>
    <row r="57" spans="1:13" ht="12.75">
      <c r="A57" s="26"/>
      <c r="B57" s="26"/>
      <c r="C57" s="26"/>
      <c r="D57" s="25" t="s">
        <v>133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28">
        <v>0</v>
      </c>
      <c r="K57" s="229"/>
      <c r="L57" s="24">
        <v>0</v>
      </c>
      <c r="M57" s="23"/>
    </row>
    <row r="58" spans="1:13" ht="12.75">
      <c r="A58" s="26"/>
      <c r="B58" s="26"/>
      <c r="C58" s="26"/>
      <c r="D58" s="25" t="s">
        <v>132</v>
      </c>
      <c r="E58" s="24">
        <f>E56</f>
        <v>1686946</v>
      </c>
      <c r="F58" s="24">
        <f>F56</f>
        <v>560948</v>
      </c>
      <c r="G58" s="24">
        <f>G56</f>
        <v>31980</v>
      </c>
      <c r="H58" s="24">
        <v>0</v>
      </c>
      <c r="I58" s="24">
        <v>0</v>
      </c>
      <c r="J58" s="228">
        <v>528968</v>
      </c>
      <c r="K58" s="229"/>
      <c r="L58" s="24">
        <f>L56</f>
        <v>0</v>
      </c>
      <c r="M58" s="23"/>
    </row>
    <row r="59" spans="1:13" ht="43.5" customHeight="1">
      <c r="A59" s="26" t="s">
        <v>102</v>
      </c>
      <c r="B59" s="26">
        <v>852</v>
      </c>
      <c r="C59" s="26">
        <v>85295</v>
      </c>
      <c r="D59" s="25" t="s">
        <v>196</v>
      </c>
      <c r="E59" s="24">
        <f>SUM(E60:E61)</f>
        <v>423000</v>
      </c>
      <c r="F59" s="24">
        <f>F60</f>
        <v>135000</v>
      </c>
      <c r="G59" s="24">
        <v>135000</v>
      </c>
      <c r="H59" s="24">
        <v>0</v>
      </c>
      <c r="I59" s="24">
        <v>0</v>
      </c>
      <c r="J59" s="230" t="s">
        <v>197</v>
      </c>
      <c r="K59" s="231"/>
      <c r="L59" s="24">
        <v>0</v>
      </c>
      <c r="M59" s="23" t="s">
        <v>141</v>
      </c>
    </row>
    <row r="60" spans="1:13" ht="12.75">
      <c r="A60" s="26"/>
      <c r="B60" s="26"/>
      <c r="C60" s="26"/>
      <c r="D60" s="25" t="s">
        <v>133</v>
      </c>
      <c r="E60" s="24">
        <v>423000</v>
      </c>
      <c r="F60" s="24">
        <f>G60+H60+J60+L60</f>
        <v>135000</v>
      </c>
      <c r="G60" s="24">
        <f>G59</f>
        <v>135000</v>
      </c>
      <c r="H60" s="24">
        <v>0</v>
      </c>
      <c r="I60" s="24">
        <v>0</v>
      </c>
      <c r="J60" s="228">
        <v>0</v>
      </c>
      <c r="K60" s="229"/>
      <c r="L60" s="24">
        <f>L59</f>
        <v>0</v>
      </c>
      <c r="M60" s="23"/>
    </row>
    <row r="61" spans="1:13" ht="12.75">
      <c r="A61" s="26"/>
      <c r="B61" s="26"/>
      <c r="C61" s="26"/>
      <c r="D61" s="25" t="s">
        <v>132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28">
        <v>0</v>
      </c>
      <c r="K61" s="229"/>
      <c r="L61" s="24">
        <v>0</v>
      </c>
      <c r="M61" s="23"/>
    </row>
    <row r="62" spans="1:13" ht="60" customHeight="1">
      <c r="A62" s="26" t="s">
        <v>101</v>
      </c>
      <c r="B62" s="26">
        <v>852</v>
      </c>
      <c r="C62" s="26">
        <v>85295</v>
      </c>
      <c r="D62" s="25" t="s">
        <v>198</v>
      </c>
      <c r="E62" s="24">
        <f>SUM(E63:E64)</f>
        <v>1323923.2</v>
      </c>
      <c r="F62" s="24">
        <f>SUM(F63:F64)</f>
        <v>167574</v>
      </c>
      <c r="G62" s="24">
        <f>SUM(G63:G64)</f>
        <v>113574</v>
      </c>
      <c r="H62" s="24">
        <v>0</v>
      </c>
      <c r="I62" s="24">
        <v>0</v>
      </c>
      <c r="J62" s="230" t="s">
        <v>140</v>
      </c>
      <c r="K62" s="231"/>
      <c r="L62" s="24">
        <v>0</v>
      </c>
      <c r="M62" s="23" t="s">
        <v>139</v>
      </c>
    </row>
    <row r="63" spans="1:13" ht="12.75">
      <c r="A63" s="26"/>
      <c r="B63" s="26"/>
      <c r="C63" s="26"/>
      <c r="D63" s="25" t="s">
        <v>133</v>
      </c>
      <c r="E63" s="24">
        <v>968871.4</v>
      </c>
      <c r="F63" s="24">
        <f>G63+H63+J63+L63</f>
        <v>167574</v>
      </c>
      <c r="G63" s="24">
        <v>113574</v>
      </c>
      <c r="H63" s="24">
        <v>0</v>
      </c>
      <c r="I63" s="24">
        <v>0</v>
      </c>
      <c r="J63" s="228">
        <v>54000</v>
      </c>
      <c r="K63" s="229"/>
      <c r="L63" s="24">
        <f>L62</f>
        <v>0</v>
      </c>
      <c r="M63" s="23"/>
    </row>
    <row r="64" spans="1:13" ht="12.75">
      <c r="A64" s="26"/>
      <c r="B64" s="26"/>
      <c r="C64" s="26"/>
      <c r="D64" s="25" t="s">
        <v>132</v>
      </c>
      <c r="E64" s="24">
        <v>355051.8</v>
      </c>
      <c r="F64" s="24">
        <f>G64+H64+J64+L64</f>
        <v>0</v>
      </c>
      <c r="G64" s="24">
        <v>0</v>
      </c>
      <c r="H64" s="24">
        <v>0</v>
      </c>
      <c r="I64" s="24">
        <v>0</v>
      </c>
      <c r="J64" s="228">
        <v>0</v>
      </c>
      <c r="K64" s="229"/>
      <c r="L64" s="24">
        <v>0</v>
      </c>
      <c r="M64" s="23"/>
    </row>
    <row r="65" spans="1:13" ht="45" customHeight="1">
      <c r="A65" s="26" t="s">
        <v>99</v>
      </c>
      <c r="B65" s="26">
        <v>852</v>
      </c>
      <c r="C65" s="26">
        <v>85295</v>
      </c>
      <c r="D65" s="25" t="s">
        <v>199</v>
      </c>
      <c r="E65" s="24">
        <f>SUM(E66:E67)</f>
        <v>1382342.6</v>
      </c>
      <c r="F65" s="24">
        <f>SUM(F66:F67)</f>
        <v>225330</v>
      </c>
      <c r="G65" s="24">
        <f>SUM(G66:G67)</f>
        <v>148530</v>
      </c>
      <c r="H65" s="24">
        <v>0</v>
      </c>
      <c r="I65" s="24">
        <v>0</v>
      </c>
      <c r="J65" s="230" t="s">
        <v>138</v>
      </c>
      <c r="K65" s="231"/>
      <c r="L65" s="24">
        <v>0</v>
      </c>
      <c r="M65" s="23" t="s">
        <v>137</v>
      </c>
    </row>
    <row r="66" spans="1:13" ht="12.75">
      <c r="A66" s="26"/>
      <c r="B66" s="26"/>
      <c r="C66" s="26"/>
      <c r="D66" s="25" t="s">
        <v>133</v>
      </c>
      <c r="E66" s="24">
        <v>1223090</v>
      </c>
      <c r="F66" s="24">
        <f>G66+H66+J66+L66</f>
        <v>225330</v>
      </c>
      <c r="G66" s="24">
        <v>148530</v>
      </c>
      <c r="H66" s="24">
        <v>0</v>
      </c>
      <c r="I66" s="24">
        <v>0</v>
      </c>
      <c r="J66" s="228">
        <v>76800</v>
      </c>
      <c r="K66" s="229"/>
      <c r="L66" s="24">
        <f>L65</f>
        <v>0</v>
      </c>
      <c r="M66" s="23"/>
    </row>
    <row r="67" spans="1:13" ht="12.75">
      <c r="A67" s="26"/>
      <c r="B67" s="26"/>
      <c r="C67" s="26"/>
      <c r="D67" s="25" t="s">
        <v>132</v>
      </c>
      <c r="E67" s="24">
        <v>159252.6</v>
      </c>
      <c r="F67" s="24">
        <f>G67+H67+J67+L67</f>
        <v>0</v>
      </c>
      <c r="G67" s="24">
        <v>0</v>
      </c>
      <c r="H67" s="24">
        <v>0</v>
      </c>
      <c r="I67" s="24">
        <v>0</v>
      </c>
      <c r="J67" s="228">
        <v>0</v>
      </c>
      <c r="K67" s="229"/>
      <c r="L67" s="24">
        <v>0</v>
      </c>
      <c r="M67" s="23"/>
    </row>
    <row r="68" spans="1:13" ht="67.5">
      <c r="A68" s="26" t="s">
        <v>98</v>
      </c>
      <c r="B68" s="26">
        <v>854</v>
      </c>
      <c r="C68" s="26">
        <v>85406</v>
      </c>
      <c r="D68" s="25" t="s">
        <v>136</v>
      </c>
      <c r="E68" s="24">
        <v>34600</v>
      </c>
      <c r="F68" s="24">
        <f>G68</f>
        <v>34600</v>
      </c>
      <c r="G68" s="24">
        <f>SUM(G69:G70)</f>
        <v>34600</v>
      </c>
      <c r="H68" s="24">
        <v>0</v>
      </c>
      <c r="I68" s="24">
        <v>0</v>
      </c>
      <c r="J68" s="230" t="s">
        <v>86</v>
      </c>
      <c r="K68" s="231"/>
      <c r="L68" s="24">
        <v>0</v>
      </c>
      <c r="M68" s="23" t="s">
        <v>85</v>
      </c>
    </row>
    <row r="69" spans="1:13" ht="12.75">
      <c r="A69" s="26"/>
      <c r="B69" s="26"/>
      <c r="C69" s="26"/>
      <c r="D69" s="25" t="s">
        <v>133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28">
        <v>0</v>
      </c>
      <c r="K69" s="229"/>
      <c r="L69" s="24">
        <v>0</v>
      </c>
      <c r="M69" s="23"/>
    </row>
    <row r="70" spans="1:13" ht="12.75">
      <c r="A70" s="26"/>
      <c r="B70" s="26"/>
      <c r="C70" s="26"/>
      <c r="D70" s="25" t="s">
        <v>132</v>
      </c>
      <c r="E70" s="24">
        <f>E68</f>
        <v>34600</v>
      </c>
      <c r="F70" s="24">
        <f>G70</f>
        <v>34600</v>
      </c>
      <c r="G70" s="24">
        <v>34600</v>
      </c>
      <c r="H70" s="24">
        <v>0</v>
      </c>
      <c r="I70" s="24">
        <v>0</v>
      </c>
      <c r="J70" s="228">
        <v>0</v>
      </c>
      <c r="K70" s="229"/>
      <c r="L70" s="24">
        <f>L68</f>
        <v>0</v>
      </c>
      <c r="M70" s="23"/>
    </row>
    <row r="71" spans="1:13" ht="89.25" customHeight="1">
      <c r="A71" s="26" t="s">
        <v>97</v>
      </c>
      <c r="B71" s="15">
        <v>900</v>
      </c>
      <c r="C71" s="15">
        <v>90095</v>
      </c>
      <c r="D71" s="72" t="s">
        <v>157</v>
      </c>
      <c r="E71" s="24">
        <v>137450</v>
      </c>
      <c r="F71" s="24">
        <f>G71+H71+L71</f>
        <v>90150</v>
      </c>
      <c r="G71" s="24">
        <v>90150</v>
      </c>
      <c r="H71" s="24">
        <v>0</v>
      </c>
      <c r="I71" s="24">
        <v>0</v>
      </c>
      <c r="J71" s="230" t="s">
        <v>86</v>
      </c>
      <c r="K71" s="231"/>
      <c r="L71" s="24">
        <v>0</v>
      </c>
      <c r="M71" s="23" t="s">
        <v>85</v>
      </c>
    </row>
    <row r="72" spans="1:13" ht="12.75">
      <c r="A72" s="26"/>
      <c r="B72" s="26"/>
      <c r="C72" s="26"/>
      <c r="D72" s="25" t="s">
        <v>133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28">
        <v>0</v>
      </c>
      <c r="K72" s="229"/>
      <c r="L72" s="24">
        <v>0</v>
      </c>
      <c r="M72" s="23"/>
    </row>
    <row r="73" spans="1:13" ht="12.75">
      <c r="A73" s="26"/>
      <c r="B73" s="26"/>
      <c r="C73" s="26"/>
      <c r="D73" s="25" t="s">
        <v>132</v>
      </c>
      <c r="E73" s="24">
        <f>E71</f>
        <v>137450</v>
      </c>
      <c r="F73" s="24">
        <v>90150</v>
      </c>
      <c r="G73" s="24">
        <v>90150</v>
      </c>
      <c r="H73" s="24">
        <v>0</v>
      </c>
      <c r="I73" s="24">
        <v>0</v>
      </c>
      <c r="J73" s="228">
        <v>0</v>
      </c>
      <c r="K73" s="229"/>
      <c r="L73" s="24">
        <f>L71</f>
        <v>0</v>
      </c>
      <c r="M73" s="23"/>
    </row>
    <row r="74" spans="1:13" ht="56.25">
      <c r="A74" s="26" t="s">
        <v>96</v>
      </c>
      <c r="B74" s="15">
        <v>926</v>
      </c>
      <c r="C74" s="15">
        <v>92695</v>
      </c>
      <c r="D74" s="16" t="s">
        <v>200</v>
      </c>
      <c r="E74" s="24">
        <f>(E75+E76)</f>
        <v>7000</v>
      </c>
      <c r="F74" s="24">
        <f>(F75+F76)</f>
        <v>1000</v>
      </c>
      <c r="G74" s="24">
        <v>1000</v>
      </c>
      <c r="H74" s="24">
        <v>0</v>
      </c>
      <c r="I74" s="24">
        <v>0</v>
      </c>
      <c r="J74" s="230" t="s">
        <v>134</v>
      </c>
      <c r="K74" s="231"/>
      <c r="L74" s="24">
        <f>(L75+L76)</f>
        <v>0</v>
      </c>
      <c r="M74" s="23" t="s">
        <v>85</v>
      </c>
    </row>
    <row r="75" spans="1:13" ht="12.75">
      <c r="A75" s="26"/>
      <c r="B75" s="26"/>
      <c r="C75" s="26"/>
      <c r="D75" s="25" t="s">
        <v>133</v>
      </c>
      <c r="E75" s="24">
        <v>7000</v>
      </c>
      <c r="F75" s="24">
        <f>G75+H75++J75+L75</f>
        <v>1000</v>
      </c>
      <c r="G75" s="24">
        <f>G74</f>
        <v>1000</v>
      </c>
      <c r="H75" s="24">
        <v>0</v>
      </c>
      <c r="I75" s="24">
        <v>0</v>
      </c>
      <c r="J75" s="228">
        <v>0</v>
      </c>
      <c r="K75" s="229"/>
      <c r="L75" s="24">
        <v>0</v>
      </c>
      <c r="M75" s="23"/>
    </row>
    <row r="76" spans="1:13" ht="12.75">
      <c r="A76" s="26"/>
      <c r="B76" s="26"/>
      <c r="C76" s="26"/>
      <c r="D76" s="25" t="s">
        <v>132</v>
      </c>
      <c r="E76" s="24">
        <v>0</v>
      </c>
      <c r="F76" s="24">
        <f>G76+H76+J76+L76</f>
        <v>0</v>
      </c>
      <c r="G76" s="24">
        <v>0</v>
      </c>
      <c r="H76" s="24">
        <v>0</v>
      </c>
      <c r="I76" s="24">
        <v>0</v>
      </c>
      <c r="J76" s="228">
        <v>0</v>
      </c>
      <c r="K76" s="229"/>
      <c r="L76" s="24">
        <v>0</v>
      </c>
      <c r="M76" s="23"/>
    </row>
    <row r="77" spans="1:13" ht="54.75" customHeight="1">
      <c r="A77" s="26" t="s">
        <v>95</v>
      </c>
      <c r="B77" s="15">
        <v>926</v>
      </c>
      <c r="C77" s="15">
        <v>92695</v>
      </c>
      <c r="D77" s="16" t="s">
        <v>201</v>
      </c>
      <c r="E77" s="24">
        <f>(E78+E79)</f>
        <v>7000</v>
      </c>
      <c r="F77" s="24">
        <f>(F78+F79)</f>
        <v>1000</v>
      </c>
      <c r="G77" s="24">
        <v>1000</v>
      </c>
      <c r="H77" s="24">
        <v>0</v>
      </c>
      <c r="I77" s="24">
        <v>0</v>
      </c>
      <c r="J77" s="230" t="s">
        <v>134</v>
      </c>
      <c r="K77" s="231"/>
      <c r="L77" s="24">
        <f>(L78+L79)</f>
        <v>0</v>
      </c>
      <c r="M77" s="23" t="s">
        <v>85</v>
      </c>
    </row>
    <row r="78" spans="1:13" ht="12.75">
      <c r="A78" s="26"/>
      <c r="B78" s="26"/>
      <c r="C78" s="26"/>
      <c r="D78" s="25" t="s">
        <v>133</v>
      </c>
      <c r="E78" s="24">
        <v>7000</v>
      </c>
      <c r="F78" s="24">
        <f>G78+H78++J78+L78</f>
        <v>1000</v>
      </c>
      <c r="G78" s="24">
        <f>G77</f>
        <v>1000</v>
      </c>
      <c r="H78" s="24">
        <v>0</v>
      </c>
      <c r="I78" s="24">
        <v>0</v>
      </c>
      <c r="J78" s="228">
        <v>0</v>
      </c>
      <c r="K78" s="229"/>
      <c r="L78" s="24">
        <v>0</v>
      </c>
      <c r="M78" s="23"/>
    </row>
    <row r="79" spans="1:13" ht="12.75">
      <c r="A79" s="26"/>
      <c r="B79" s="26"/>
      <c r="C79" s="26"/>
      <c r="D79" s="25" t="s">
        <v>132</v>
      </c>
      <c r="E79" s="24">
        <v>0</v>
      </c>
      <c r="F79" s="24">
        <f>G79+H79+J79+L79</f>
        <v>0</v>
      </c>
      <c r="G79" s="24">
        <v>0</v>
      </c>
      <c r="H79" s="24">
        <v>0</v>
      </c>
      <c r="I79" s="24">
        <v>0</v>
      </c>
      <c r="J79" s="228">
        <v>0</v>
      </c>
      <c r="K79" s="229"/>
      <c r="L79" s="24">
        <v>0</v>
      </c>
      <c r="M79" s="23"/>
    </row>
    <row r="80" spans="1:13" ht="56.25">
      <c r="A80" s="26" t="s">
        <v>93</v>
      </c>
      <c r="B80" s="15">
        <v>926</v>
      </c>
      <c r="C80" s="15">
        <v>92695</v>
      </c>
      <c r="D80" s="16" t="s">
        <v>135</v>
      </c>
      <c r="E80" s="24">
        <f>(E81+E82)</f>
        <v>7000</v>
      </c>
      <c r="F80" s="24">
        <f>(F81+F82)</f>
        <v>1000</v>
      </c>
      <c r="G80" s="24">
        <v>1000</v>
      </c>
      <c r="H80" s="24">
        <v>0</v>
      </c>
      <c r="I80" s="24">
        <v>0</v>
      </c>
      <c r="J80" s="230" t="s">
        <v>134</v>
      </c>
      <c r="K80" s="231"/>
      <c r="L80" s="24">
        <f>(L81+L82)</f>
        <v>0</v>
      </c>
      <c r="M80" s="23" t="s">
        <v>85</v>
      </c>
    </row>
    <row r="81" spans="1:13" ht="12.75">
      <c r="A81" s="26"/>
      <c r="B81" s="26"/>
      <c r="C81" s="26"/>
      <c r="D81" s="25" t="s">
        <v>133</v>
      </c>
      <c r="E81" s="24">
        <v>7000</v>
      </c>
      <c r="F81" s="24">
        <f>G81+H81++J81+L81</f>
        <v>1000</v>
      </c>
      <c r="G81" s="24">
        <f>G80</f>
        <v>1000</v>
      </c>
      <c r="H81" s="24">
        <v>0</v>
      </c>
      <c r="I81" s="24">
        <v>0</v>
      </c>
      <c r="J81" s="228">
        <v>0</v>
      </c>
      <c r="K81" s="229"/>
      <c r="L81" s="24">
        <v>0</v>
      </c>
      <c r="M81" s="23"/>
    </row>
    <row r="82" spans="1:13" ht="12.75">
      <c r="A82" s="26"/>
      <c r="B82" s="26"/>
      <c r="C82" s="26"/>
      <c r="D82" s="25" t="s">
        <v>132</v>
      </c>
      <c r="E82" s="24">
        <v>0</v>
      </c>
      <c r="F82" s="24">
        <f>G82+H82+J82+L82</f>
        <v>0</v>
      </c>
      <c r="G82" s="24">
        <v>0</v>
      </c>
      <c r="H82" s="24">
        <v>0</v>
      </c>
      <c r="I82" s="24">
        <v>0</v>
      </c>
      <c r="J82" s="228">
        <v>0</v>
      </c>
      <c r="K82" s="229"/>
      <c r="L82" s="24">
        <v>0</v>
      </c>
      <c r="M82" s="23"/>
    </row>
    <row r="83" spans="1:13" ht="21" customHeight="1">
      <c r="A83" s="242" t="s">
        <v>84</v>
      </c>
      <c r="B83" s="243"/>
      <c r="C83" s="243"/>
      <c r="D83" s="244"/>
      <c r="E83" s="20">
        <f aca="true" t="shared" si="0" ref="E83:I85">SUM(E11+E14+E17+E20+E23+E26+E29+E32+E35+E38+E41+E44+E47+E50+E53+E56+E59+E62+E65+E68+E71+E74+E77+E80)</f>
        <v>15594961.799999999</v>
      </c>
      <c r="F83" s="20">
        <f t="shared" si="0"/>
        <v>8171064</v>
      </c>
      <c r="G83" s="20">
        <f t="shared" si="0"/>
        <v>2345594</v>
      </c>
      <c r="H83" s="20">
        <f t="shared" si="0"/>
        <v>0</v>
      </c>
      <c r="I83" s="20">
        <f t="shared" si="0"/>
        <v>0</v>
      </c>
      <c r="J83" s="239">
        <v>1375720</v>
      </c>
      <c r="K83" s="240"/>
      <c r="L83" s="20">
        <f>SUM(L11+L14+L17+L20+L23+L26+L29+L32+L35+L38+L41+L44+L47+L50+L53+L56+L59+L62+L65+L68+L71+L74+L77+L80)</f>
        <v>4449750</v>
      </c>
      <c r="M83" s="22" t="s">
        <v>83</v>
      </c>
    </row>
    <row r="84" spans="1:13" ht="21" customHeight="1">
      <c r="A84" s="233" t="s">
        <v>84</v>
      </c>
      <c r="B84" s="234"/>
      <c r="C84" s="235"/>
      <c r="D84" s="21" t="s">
        <v>133</v>
      </c>
      <c r="E84" s="20">
        <f t="shared" si="0"/>
        <v>8590625.4</v>
      </c>
      <c r="F84" s="20">
        <f t="shared" si="0"/>
        <v>3866613</v>
      </c>
      <c r="G84" s="20">
        <f t="shared" si="0"/>
        <v>887389</v>
      </c>
      <c r="H84" s="20">
        <f t="shared" si="0"/>
        <v>0</v>
      </c>
      <c r="I84" s="20">
        <f t="shared" si="0"/>
        <v>0</v>
      </c>
      <c r="J84" s="237">
        <v>341738</v>
      </c>
      <c r="K84" s="238"/>
      <c r="L84" s="20">
        <f>SUM(L12+L15+L18+L21+L24+L27+L30+L33+L36+L39+L42+L45+L48+L51+L54+L57+L60+L63+L66+L69+L72+L75+L78+L81)</f>
        <v>2637486</v>
      </c>
      <c r="M84" s="19" t="s">
        <v>83</v>
      </c>
    </row>
    <row r="85" spans="1:13" ht="21" customHeight="1">
      <c r="A85" s="233" t="s">
        <v>84</v>
      </c>
      <c r="B85" s="234"/>
      <c r="C85" s="235"/>
      <c r="D85" s="21" t="s">
        <v>132</v>
      </c>
      <c r="E85" s="20">
        <f t="shared" si="0"/>
        <v>7004336.399999999</v>
      </c>
      <c r="F85" s="20">
        <f t="shared" si="0"/>
        <v>4304451</v>
      </c>
      <c r="G85" s="20">
        <f t="shared" si="0"/>
        <v>1458205</v>
      </c>
      <c r="H85" s="20">
        <f t="shared" si="0"/>
        <v>0</v>
      </c>
      <c r="I85" s="20">
        <f t="shared" si="0"/>
        <v>0</v>
      </c>
      <c r="J85" s="237">
        <v>1033982</v>
      </c>
      <c r="K85" s="238"/>
      <c r="L85" s="20">
        <f>SUM(L13+L16+L19+L22+L25+L28+L31+L34+L37+L40+L43+L46+L49+L52+L55+L58+L61+L64+L67+L70+L73+L76+L79+L82)</f>
        <v>1812264</v>
      </c>
      <c r="M85" s="19" t="s">
        <v>83</v>
      </c>
    </row>
    <row r="86" spans="1:13" ht="4.5" customHeight="1">
      <c r="A86" s="30"/>
      <c r="B86" s="30"/>
      <c r="C86" s="30"/>
      <c r="D86" s="30"/>
      <c r="E86" s="30"/>
      <c r="F86" s="30"/>
      <c r="G86" s="73"/>
      <c r="H86" s="30"/>
      <c r="I86" s="30"/>
      <c r="J86" s="236"/>
      <c r="K86" s="236"/>
      <c r="L86" s="30"/>
      <c r="M86" s="30"/>
    </row>
    <row r="87" spans="1:13" ht="12.75">
      <c r="A87" s="247" t="s">
        <v>82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</row>
    <row r="88" spans="1:13" ht="12.75">
      <c r="A88" s="232" t="s">
        <v>81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</row>
    <row r="89" spans="1:13" ht="12.75">
      <c r="A89" s="232" t="s">
        <v>80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</row>
    <row r="90" spans="1:13" ht="12.75">
      <c r="A90" s="232" t="s">
        <v>131</v>
      </c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</row>
    <row r="91" spans="1:13" ht="12.75">
      <c r="A91" s="232" t="s">
        <v>78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</row>
    <row r="92" ht="7.5" customHeight="1"/>
    <row r="93" spans="1:13" ht="21" customHeight="1">
      <c r="A93" s="245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</row>
  </sheetData>
  <sheetProtection/>
  <mergeCells count="102">
    <mergeCell ref="J40:K40"/>
    <mergeCell ref="J60:K60"/>
    <mergeCell ref="J41:K41"/>
    <mergeCell ref="J43:K43"/>
    <mergeCell ref="J50:K50"/>
    <mergeCell ref="J58:K58"/>
    <mergeCell ref="G5:L5"/>
    <mergeCell ref="J56:K56"/>
    <mergeCell ref="J71:K71"/>
    <mergeCell ref="J22:K22"/>
    <mergeCell ref="J36:K36"/>
    <mergeCell ref="J37:K37"/>
    <mergeCell ref="J38:K38"/>
    <mergeCell ref="J19:K19"/>
    <mergeCell ref="J32:K32"/>
    <mergeCell ref="J31:K31"/>
    <mergeCell ref="F5:F9"/>
    <mergeCell ref="J23:K23"/>
    <mergeCell ref="J24:K24"/>
    <mergeCell ref="J42:K42"/>
    <mergeCell ref="J25:K25"/>
    <mergeCell ref="J14:K14"/>
    <mergeCell ref="J34:K34"/>
    <mergeCell ref="J20:K20"/>
    <mergeCell ref="J17:K17"/>
    <mergeCell ref="J18:K18"/>
    <mergeCell ref="J21:K21"/>
    <mergeCell ref="J46:K46"/>
    <mergeCell ref="J47:K47"/>
    <mergeCell ref="B4:B9"/>
    <mergeCell ref="C4:C9"/>
    <mergeCell ref="J6:K9"/>
    <mergeCell ref="J16:K16"/>
    <mergeCell ref="J11:K11"/>
    <mergeCell ref="H6:H9"/>
    <mergeCell ref="J13:K13"/>
    <mergeCell ref="J10:K10"/>
    <mergeCell ref="J15:K15"/>
    <mergeCell ref="J12:K12"/>
    <mergeCell ref="J1:M1"/>
    <mergeCell ref="L6:L9"/>
    <mergeCell ref="A2:M2"/>
    <mergeCell ref="A4:A9"/>
    <mergeCell ref="M4:M9"/>
    <mergeCell ref="I7:I9"/>
    <mergeCell ref="D4:D9"/>
    <mergeCell ref="G6:G9"/>
    <mergeCell ref="E4:E9"/>
    <mergeCell ref="F4:L4"/>
    <mergeCell ref="A93:M93"/>
    <mergeCell ref="J76:K76"/>
    <mergeCell ref="A89:M89"/>
    <mergeCell ref="A91:M91"/>
    <mergeCell ref="A83:D83"/>
    <mergeCell ref="A87:M87"/>
    <mergeCell ref="A88:M88"/>
    <mergeCell ref="J85:K85"/>
    <mergeCell ref="J79:K79"/>
    <mergeCell ref="J83:K83"/>
    <mergeCell ref="J39:K39"/>
    <mergeCell ref="J74:K74"/>
    <mergeCell ref="J44:K44"/>
    <mergeCell ref="J82:K82"/>
    <mergeCell ref="J64:K64"/>
    <mergeCell ref="J57:K57"/>
    <mergeCell ref="J61:K61"/>
    <mergeCell ref="J62:K62"/>
    <mergeCell ref="J63:K63"/>
    <mergeCell ref="J75:K75"/>
    <mergeCell ref="J80:K80"/>
    <mergeCell ref="J72:K72"/>
    <mergeCell ref="J84:K84"/>
    <mergeCell ref="J33:K33"/>
    <mergeCell ref="J65:K65"/>
    <mergeCell ref="J66:K66"/>
    <mergeCell ref="J67:K67"/>
    <mergeCell ref="J29:K29"/>
    <mergeCell ref="A90:M90"/>
    <mergeCell ref="A84:C84"/>
    <mergeCell ref="A85:C85"/>
    <mergeCell ref="J86:K86"/>
    <mergeCell ref="J78:K78"/>
    <mergeCell ref="J53:K53"/>
    <mergeCell ref="J54:K54"/>
    <mergeCell ref="J48:K48"/>
    <mergeCell ref="J49:K49"/>
    <mergeCell ref="J81:K81"/>
    <mergeCell ref="J26:K26"/>
    <mergeCell ref="J68:K68"/>
    <mergeCell ref="J69:K69"/>
    <mergeCell ref="J70:K70"/>
    <mergeCell ref="J45:K45"/>
    <mergeCell ref="J27:K27"/>
    <mergeCell ref="J77:K77"/>
    <mergeCell ref="J73:K73"/>
    <mergeCell ref="J59:K59"/>
    <mergeCell ref="J28:K28"/>
    <mergeCell ref="J52:K52"/>
    <mergeCell ref="J35:K35"/>
    <mergeCell ref="J55:K55"/>
    <mergeCell ref="J51:K51"/>
    <mergeCell ref="J30:K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view="pageLayout" workbookViewId="0" topLeftCell="A1">
      <selection activeCell="K3" sqref="K3:K8"/>
    </sheetView>
  </sheetViews>
  <sheetFormatPr defaultColWidth="9.33203125" defaultRowHeight="12.75"/>
  <cols>
    <col min="1" max="1" width="4.83203125" style="9" customWidth="1"/>
    <col min="2" max="2" width="6.5" style="9" customWidth="1"/>
    <col min="3" max="3" width="7.5" style="9" customWidth="1"/>
    <col min="4" max="4" width="21.83203125" style="9" customWidth="1"/>
    <col min="5" max="5" width="13" style="9" customWidth="1"/>
    <col min="6" max="6" width="12.33203125" style="9" customWidth="1"/>
    <col min="7" max="7" width="9" style="9" customWidth="1"/>
    <col min="8" max="8" width="8.83203125" style="9" customWidth="1"/>
    <col min="9" max="9" width="13.16015625" style="9" customWidth="1"/>
    <col min="10" max="10" width="9.5" style="9" customWidth="1"/>
    <col min="11" max="11" width="11.66015625" style="9" customWidth="1"/>
    <col min="12" max="16384" width="9.33203125" style="9" customWidth="1"/>
  </cols>
  <sheetData>
    <row r="1" spans="1:11" ht="18">
      <c r="A1" s="252" t="s">
        <v>332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0.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8" t="s">
        <v>0</v>
      </c>
    </row>
    <row r="3" spans="1:11" s="10" customFormat="1" ht="19.5" customHeight="1">
      <c r="A3" s="253" t="s">
        <v>130</v>
      </c>
      <c r="B3" s="253" t="s">
        <v>1</v>
      </c>
      <c r="C3" s="253" t="s">
        <v>129</v>
      </c>
      <c r="D3" s="254" t="s">
        <v>128</v>
      </c>
      <c r="E3" s="254" t="s">
        <v>127</v>
      </c>
      <c r="F3" s="254"/>
      <c r="G3" s="254"/>
      <c r="H3" s="254"/>
      <c r="I3" s="254"/>
      <c r="J3" s="254"/>
      <c r="K3" s="254" t="s">
        <v>126</v>
      </c>
    </row>
    <row r="4" spans="1:11" s="10" customFormat="1" ht="19.5" customHeight="1">
      <c r="A4" s="253"/>
      <c r="B4" s="253"/>
      <c r="C4" s="253"/>
      <c r="D4" s="254"/>
      <c r="E4" s="254" t="s">
        <v>331</v>
      </c>
      <c r="F4" s="254" t="s">
        <v>125</v>
      </c>
      <c r="G4" s="254"/>
      <c r="H4" s="254"/>
      <c r="I4" s="254"/>
      <c r="J4" s="254"/>
      <c r="K4" s="254"/>
    </row>
    <row r="5" spans="1:11" s="10" customFormat="1" ht="19.5" customHeight="1">
      <c r="A5" s="253"/>
      <c r="B5" s="253"/>
      <c r="C5" s="253"/>
      <c r="D5" s="254"/>
      <c r="E5" s="254"/>
      <c r="F5" s="261" t="s">
        <v>124</v>
      </c>
      <c r="G5" s="258" t="s">
        <v>123</v>
      </c>
      <c r="H5" s="169" t="s">
        <v>31</v>
      </c>
      <c r="I5" s="261" t="s">
        <v>122</v>
      </c>
      <c r="J5" s="258" t="s">
        <v>121</v>
      </c>
      <c r="K5" s="254"/>
    </row>
    <row r="6" spans="1:11" s="10" customFormat="1" ht="29.25" customHeight="1">
      <c r="A6" s="253"/>
      <c r="B6" s="253"/>
      <c r="C6" s="253"/>
      <c r="D6" s="254"/>
      <c r="E6" s="254"/>
      <c r="F6" s="259"/>
      <c r="G6" s="259"/>
      <c r="H6" s="262" t="s">
        <v>120</v>
      </c>
      <c r="I6" s="259"/>
      <c r="J6" s="259"/>
      <c r="K6" s="254"/>
    </row>
    <row r="7" spans="1:11" s="10" customFormat="1" ht="19.5" customHeight="1">
      <c r="A7" s="253"/>
      <c r="B7" s="253"/>
      <c r="C7" s="253"/>
      <c r="D7" s="254"/>
      <c r="E7" s="254"/>
      <c r="F7" s="259"/>
      <c r="G7" s="259"/>
      <c r="H7" s="262"/>
      <c r="I7" s="259"/>
      <c r="J7" s="259"/>
      <c r="K7" s="254"/>
    </row>
    <row r="8" spans="1:11" s="10" customFormat="1" ht="51.75" customHeight="1">
      <c r="A8" s="253"/>
      <c r="B8" s="253"/>
      <c r="C8" s="253"/>
      <c r="D8" s="254"/>
      <c r="E8" s="254"/>
      <c r="F8" s="260"/>
      <c r="G8" s="260"/>
      <c r="H8" s="262"/>
      <c r="I8" s="260"/>
      <c r="J8" s="260"/>
      <c r="K8" s="254"/>
    </row>
    <row r="9" spans="1:11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 ht="57" customHeight="1">
      <c r="A10" s="15" t="s">
        <v>119</v>
      </c>
      <c r="B10" s="15">
        <v>600</v>
      </c>
      <c r="C10" s="15">
        <v>60014</v>
      </c>
      <c r="D10" s="14" t="s">
        <v>330</v>
      </c>
      <c r="E10" s="173">
        <v>80000</v>
      </c>
      <c r="F10" s="173">
        <v>80000</v>
      </c>
      <c r="G10" s="173">
        <v>0</v>
      </c>
      <c r="H10" s="173">
        <v>0</v>
      </c>
      <c r="I10" s="16" t="s">
        <v>87</v>
      </c>
      <c r="J10" s="172">
        <v>0</v>
      </c>
      <c r="K10" s="13" t="s">
        <v>108</v>
      </c>
    </row>
    <row r="11" spans="1:11" ht="51" customHeight="1">
      <c r="A11" s="15" t="s">
        <v>118</v>
      </c>
      <c r="B11" s="15">
        <v>600</v>
      </c>
      <c r="C11" s="15">
        <v>60014</v>
      </c>
      <c r="D11" s="14" t="s">
        <v>329</v>
      </c>
      <c r="E11" s="173">
        <v>225000</v>
      </c>
      <c r="F11" s="173">
        <v>225000</v>
      </c>
      <c r="G11" s="173">
        <v>0</v>
      </c>
      <c r="H11" s="173">
        <v>0</v>
      </c>
      <c r="I11" s="16" t="s">
        <v>87</v>
      </c>
      <c r="J11" s="172">
        <v>0</v>
      </c>
      <c r="K11" s="13" t="s">
        <v>108</v>
      </c>
    </row>
    <row r="12" spans="1:11" ht="51" customHeight="1">
      <c r="A12" s="15" t="s">
        <v>117</v>
      </c>
      <c r="B12" s="15">
        <v>600</v>
      </c>
      <c r="C12" s="15">
        <v>60014</v>
      </c>
      <c r="D12" s="14" t="s">
        <v>328</v>
      </c>
      <c r="E12" s="173">
        <v>25000</v>
      </c>
      <c r="F12" s="173">
        <v>25000</v>
      </c>
      <c r="G12" s="173">
        <v>0</v>
      </c>
      <c r="H12" s="173">
        <v>0</v>
      </c>
      <c r="I12" s="16" t="s">
        <v>87</v>
      </c>
      <c r="J12" s="172">
        <v>0</v>
      </c>
      <c r="K12" s="13" t="s">
        <v>108</v>
      </c>
    </row>
    <row r="13" spans="1:11" ht="84.75" customHeight="1">
      <c r="A13" s="15" t="s">
        <v>116</v>
      </c>
      <c r="B13" s="15">
        <v>600</v>
      </c>
      <c r="C13" s="15">
        <v>60014</v>
      </c>
      <c r="D13" s="188" t="s">
        <v>327</v>
      </c>
      <c r="E13" s="173">
        <v>648170</v>
      </c>
      <c r="F13" s="173">
        <v>390862</v>
      </c>
      <c r="G13" s="173">
        <v>0</v>
      </c>
      <c r="H13" s="173">
        <v>0</v>
      </c>
      <c r="I13" s="16" t="s">
        <v>339</v>
      </c>
      <c r="J13" s="172">
        <v>0</v>
      </c>
      <c r="K13" s="13" t="s">
        <v>108</v>
      </c>
    </row>
    <row r="14" spans="1:11" ht="115.5" customHeight="1">
      <c r="A14" s="15" t="s">
        <v>115</v>
      </c>
      <c r="B14" s="15">
        <v>600</v>
      </c>
      <c r="C14" s="15">
        <v>60014</v>
      </c>
      <c r="D14" s="188" t="s">
        <v>326</v>
      </c>
      <c r="E14" s="173">
        <v>722714</v>
      </c>
      <c r="F14" s="173">
        <v>434889</v>
      </c>
      <c r="G14" s="173">
        <v>0</v>
      </c>
      <c r="H14" s="173">
        <v>0</v>
      </c>
      <c r="I14" s="16" t="s">
        <v>338</v>
      </c>
      <c r="J14" s="172">
        <v>0</v>
      </c>
      <c r="K14" s="13" t="s">
        <v>108</v>
      </c>
    </row>
    <row r="15" spans="1:11" ht="72" customHeight="1">
      <c r="A15" s="15" t="s">
        <v>114</v>
      </c>
      <c r="B15" s="15">
        <v>600</v>
      </c>
      <c r="C15" s="15">
        <v>60014</v>
      </c>
      <c r="D15" s="14" t="s">
        <v>325</v>
      </c>
      <c r="E15" s="173">
        <v>320231</v>
      </c>
      <c r="F15" s="173">
        <v>193044</v>
      </c>
      <c r="G15" s="173">
        <v>0</v>
      </c>
      <c r="H15" s="173">
        <v>0</v>
      </c>
      <c r="I15" s="16" t="s">
        <v>337</v>
      </c>
      <c r="J15" s="172">
        <v>0</v>
      </c>
      <c r="K15" s="13" t="s">
        <v>108</v>
      </c>
    </row>
    <row r="16" spans="1:11" ht="60" customHeight="1">
      <c r="A16" s="15" t="s">
        <v>113</v>
      </c>
      <c r="B16" s="15">
        <v>700</v>
      </c>
      <c r="C16" s="15">
        <v>70005</v>
      </c>
      <c r="D16" s="14" t="s">
        <v>324</v>
      </c>
      <c r="E16" s="173">
        <f aca="true" t="shared" si="0" ref="E16:E21">F16</f>
        <v>147600</v>
      </c>
      <c r="F16" s="173">
        <v>147600</v>
      </c>
      <c r="G16" s="173">
        <v>0</v>
      </c>
      <c r="H16" s="173">
        <v>0</v>
      </c>
      <c r="I16" s="16" t="s">
        <v>86</v>
      </c>
      <c r="J16" s="172">
        <v>0</v>
      </c>
      <c r="K16" s="13" t="s">
        <v>85</v>
      </c>
    </row>
    <row r="17" spans="1:11" ht="60" customHeight="1">
      <c r="A17" s="15" t="s">
        <v>112</v>
      </c>
      <c r="B17" s="15">
        <v>710</v>
      </c>
      <c r="C17" s="15">
        <v>71012</v>
      </c>
      <c r="D17" s="14" t="s">
        <v>323</v>
      </c>
      <c r="E17" s="173">
        <f t="shared" si="0"/>
        <v>30000</v>
      </c>
      <c r="F17" s="173">
        <v>30000</v>
      </c>
      <c r="G17" s="173">
        <v>0</v>
      </c>
      <c r="H17" s="173">
        <v>0</v>
      </c>
      <c r="I17" s="16" t="s">
        <v>86</v>
      </c>
      <c r="J17" s="172">
        <v>0</v>
      </c>
      <c r="K17" s="13" t="s">
        <v>85</v>
      </c>
    </row>
    <row r="18" spans="1:11" ht="51" customHeight="1">
      <c r="A18" s="15" t="s">
        <v>111</v>
      </c>
      <c r="B18" s="15">
        <v>750</v>
      </c>
      <c r="C18" s="15">
        <v>75020</v>
      </c>
      <c r="D18" s="14" t="s">
        <v>322</v>
      </c>
      <c r="E18" s="173">
        <f t="shared" si="0"/>
        <v>50000</v>
      </c>
      <c r="F18" s="173">
        <v>50000</v>
      </c>
      <c r="G18" s="173">
        <v>0</v>
      </c>
      <c r="H18" s="173">
        <v>0</v>
      </c>
      <c r="I18" s="16" t="s">
        <v>86</v>
      </c>
      <c r="J18" s="172">
        <v>0</v>
      </c>
      <c r="K18" s="13" t="s">
        <v>85</v>
      </c>
    </row>
    <row r="19" spans="1:11" ht="47.25" customHeight="1">
      <c r="A19" s="15" t="s">
        <v>110</v>
      </c>
      <c r="B19" s="15">
        <v>750</v>
      </c>
      <c r="C19" s="15">
        <v>75020</v>
      </c>
      <c r="D19" s="14" t="s">
        <v>100</v>
      </c>
      <c r="E19" s="173">
        <f t="shared" si="0"/>
        <v>30000</v>
      </c>
      <c r="F19" s="173">
        <v>30000</v>
      </c>
      <c r="G19" s="173">
        <v>0</v>
      </c>
      <c r="H19" s="173">
        <v>0</v>
      </c>
      <c r="I19" s="16" t="s">
        <v>86</v>
      </c>
      <c r="J19" s="172">
        <v>0</v>
      </c>
      <c r="K19" s="13" t="s">
        <v>85</v>
      </c>
    </row>
    <row r="20" spans="1:11" ht="68.25">
      <c r="A20" s="15" t="s">
        <v>109</v>
      </c>
      <c r="B20" s="15">
        <v>801</v>
      </c>
      <c r="C20" s="15">
        <v>80115</v>
      </c>
      <c r="D20" s="14" t="s">
        <v>321</v>
      </c>
      <c r="E20" s="173">
        <f t="shared" si="0"/>
        <v>180000</v>
      </c>
      <c r="F20" s="173">
        <v>180000</v>
      </c>
      <c r="G20" s="173">
        <v>0</v>
      </c>
      <c r="H20" s="173">
        <v>0</v>
      </c>
      <c r="I20" s="16" t="s">
        <v>86</v>
      </c>
      <c r="J20" s="172">
        <v>0</v>
      </c>
      <c r="K20" s="13" t="s">
        <v>94</v>
      </c>
    </row>
    <row r="21" spans="1:11" ht="45">
      <c r="A21" s="15" t="s">
        <v>107</v>
      </c>
      <c r="B21" s="15">
        <v>801</v>
      </c>
      <c r="C21" s="15">
        <v>80120</v>
      </c>
      <c r="D21" s="14" t="s">
        <v>320</v>
      </c>
      <c r="E21" s="173">
        <f t="shared" si="0"/>
        <v>284640</v>
      </c>
      <c r="F21" s="173">
        <v>284640</v>
      </c>
      <c r="G21" s="173">
        <v>0</v>
      </c>
      <c r="H21" s="173">
        <v>0</v>
      </c>
      <c r="I21" s="16" t="s">
        <v>86</v>
      </c>
      <c r="J21" s="172">
        <v>0</v>
      </c>
      <c r="K21" s="13" t="s">
        <v>92</v>
      </c>
    </row>
    <row r="22" spans="1:11" ht="80.25" customHeight="1">
      <c r="A22" s="15" t="s">
        <v>106</v>
      </c>
      <c r="B22" s="15">
        <v>801</v>
      </c>
      <c r="C22" s="15">
        <v>80120</v>
      </c>
      <c r="D22" s="14" t="s">
        <v>335</v>
      </c>
      <c r="E22" s="173">
        <f>F22</f>
        <v>17220</v>
      </c>
      <c r="F22" s="173">
        <v>17220</v>
      </c>
      <c r="G22" s="173">
        <v>0</v>
      </c>
      <c r="H22" s="173">
        <v>0</v>
      </c>
      <c r="I22" s="16" t="s">
        <v>86</v>
      </c>
      <c r="J22" s="172">
        <v>0</v>
      </c>
      <c r="K22" s="13" t="s">
        <v>92</v>
      </c>
    </row>
    <row r="23" spans="1:11" ht="65.25" customHeight="1">
      <c r="A23" s="15" t="s">
        <v>105</v>
      </c>
      <c r="B23" s="15">
        <v>801</v>
      </c>
      <c r="C23" s="15">
        <v>80120</v>
      </c>
      <c r="D23" s="14" t="s">
        <v>336</v>
      </c>
      <c r="E23" s="173">
        <f>F23</f>
        <v>90000</v>
      </c>
      <c r="F23" s="173">
        <v>90000</v>
      </c>
      <c r="G23" s="173">
        <v>0</v>
      </c>
      <c r="H23" s="173">
        <v>0</v>
      </c>
      <c r="I23" s="16" t="s">
        <v>86</v>
      </c>
      <c r="J23" s="172">
        <v>0</v>
      </c>
      <c r="K23" s="13" t="s">
        <v>85</v>
      </c>
    </row>
    <row r="24" spans="1:11" ht="45">
      <c r="A24" s="15" t="s">
        <v>104</v>
      </c>
      <c r="B24" s="15">
        <v>852</v>
      </c>
      <c r="C24" s="15">
        <v>85202</v>
      </c>
      <c r="D24" s="14" t="s">
        <v>319</v>
      </c>
      <c r="E24" s="173">
        <v>220000</v>
      </c>
      <c r="F24" s="173">
        <v>220000</v>
      </c>
      <c r="G24" s="173">
        <v>0</v>
      </c>
      <c r="H24" s="173">
        <v>0</v>
      </c>
      <c r="I24" s="16" t="s">
        <v>91</v>
      </c>
      <c r="J24" s="172">
        <v>0</v>
      </c>
      <c r="K24" s="13" t="s">
        <v>90</v>
      </c>
    </row>
    <row r="25" spans="1:11" ht="45">
      <c r="A25" s="15" t="s">
        <v>103</v>
      </c>
      <c r="B25" s="15">
        <v>853</v>
      </c>
      <c r="C25" s="15">
        <v>85311</v>
      </c>
      <c r="D25" s="14" t="s">
        <v>89</v>
      </c>
      <c r="E25" s="173">
        <v>60000</v>
      </c>
      <c r="F25" s="173">
        <v>60000</v>
      </c>
      <c r="G25" s="173">
        <v>0</v>
      </c>
      <c r="H25" s="173">
        <v>0</v>
      </c>
      <c r="I25" s="16" t="s">
        <v>87</v>
      </c>
      <c r="J25" s="172">
        <v>0</v>
      </c>
      <c r="K25" s="13" t="s">
        <v>88</v>
      </c>
    </row>
    <row r="26" spans="1:11" ht="78.75" customHeight="1">
      <c r="A26" s="15" t="s">
        <v>102</v>
      </c>
      <c r="B26" s="15">
        <v>855</v>
      </c>
      <c r="C26" s="15">
        <v>85510</v>
      </c>
      <c r="D26" s="14" t="s">
        <v>318</v>
      </c>
      <c r="E26" s="173">
        <v>2278261</v>
      </c>
      <c r="F26" s="173">
        <v>2278261</v>
      </c>
      <c r="G26" s="173">
        <v>0</v>
      </c>
      <c r="H26" s="173">
        <v>0</v>
      </c>
      <c r="I26" s="16" t="s">
        <v>87</v>
      </c>
      <c r="J26" s="172">
        <v>0</v>
      </c>
      <c r="K26" s="13" t="s">
        <v>85</v>
      </c>
    </row>
    <row r="27" spans="1:11" ht="48.75" customHeight="1">
      <c r="A27" s="255" t="s">
        <v>84</v>
      </c>
      <c r="B27" s="256"/>
      <c r="C27" s="256"/>
      <c r="D27" s="257"/>
      <c r="E27" s="189">
        <f>SUM(E10:E26)</f>
        <v>5408836</v>
      </c>
      <c r="F27" s="189">
        <f>SUM(F10:F26)</f>
        <v>4736516</v>
      </c>
      <c r="G27" s="189">
        <f>SUM(G10:G26)</f>
        <v>0</v>
      </c>
      <c r="H27" s="189">
        <f>SUM(H10:H26)</f>
        <v>0</v>
      </c>
      <c r="I27" s="190">
        <v>672320</v>
      </c>
      <c r="J27" s="191">
        <f>SUM(J10:J26)</f>
        <v>0</v>
      </c>
      <c r="K27" s="12" t="s">
        <v>83</v>
      </c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 t="s">
        <v>82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 t="s">
        <v>81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80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 t="s">
        <v>79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 t="s">
        <v>78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1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</sheetData>
  <sheetProtection/>
  <mergeCells count="15">
    <mergeCell ref="A27:D27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Header>&amp;R&amp;9Załącznik nr &amp;A
do uchwały Rady Powiatu w Opatowie nr XXXV.10.2021
z dnia 18 lutego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view="pageLayout" workbookViewId="0" topLeftCell="A1">
      <selection activeCell="E9" sqref="E9"/>
    </sheetView>
  </sheetViews>
  <sheetFormatPr defaultColWidth="9.33203125" defaultRowHeight="12.75"/>
  <cols>
    <col min="1" max="1" width="9.33203125" style="33" customWidth="1"/>
    <col min="2" max="2" width="69.33203125" style="33" customWidth="1"/>
    <col min="3" max="3" width="18" style="33" customWidth="1"/>
    <col min="4" max="4" width="19.5" style="33" customWidth="1"/>
    <col min="5" max="16384" width="9.33203125" style="33" customWidth="1"/>
  </cols>
  <sheetData>
    <row r="1" spans="1:4" ht="12.75">
      <c r="A1" s="40"/>
      <c r="B1" s="40"/>
      <c r="C1" s="40"/>
      <c r="D1" s="40"/>
    </row>
    <row r="2" spans="1:4" ht="18">
      <c r="A2" s="264" t="s">
        <v>317</v>
      </c>
      <c r="B2" s="264"/>
      <c r="C2" s="264"/>
      <c r="D2" s="264"/>
    </row>
    <row r="3" spans="1:4" ht="12.75">
      <c r="A3" s="168"/>
      <c r="B3" s="41"/>
      <c r="C3" s="41"/>
      <c r="D3" s="41"/>
    </row>
    <row r="4" spans="1:8" ht="12.75">
      <c r="A4" s="41"/>
      <c r="B4" s="41"/>
      <c r="C4" s="41"/>
      <c r="D4" s="167" t="s">
        <v>0</v>
      </c>
      <c r="H4" s="166"/>
    </row>
    <row r="5" spans="1:4" ht="12.75">
      <c r="A5" s="265" t="s">
        <v>130</v>
      </c>
      <c r="B5" s="265" t="s">
        <v>316</v>
      </c>
      <c r="C5" s="266" t="s">
        <v>315</v>
      </c>
      <c r="D5" s="267" t="s">
        <v>314</v>
      </c>
    </row>
    <row r="6" spans="1:4" ht="12.75">
      <c r="A6" s="265"/>
      <c r="B6" s="265"/>
      <c r="C6" s="265"/>
      <c r="D6" s="267"/>
    </row>
    <row r="7" spans="1:4" ht="12.75">
      <c r="A7" s="265"/>
      <c r="B7" s="265"/>
      <c r="C7" s="265"/>
      <c r="D7" s="267"/>
    </row>
    <row r="8" spans="1:4" ht="12.75">
      <c r="A8" s="151">
        <v>1</v>
      </c>
      <c r="B8" s="151">
        <v>2</v>
      </c>
      <c r="C8" s="151">
        <v>3</v>
      </c>
      <c r="D8" s="151">
        <v>4</v>
      </c>
    </row>
    <row r="9" spans="1:4" ht="12.75">
      <c r="A9" s="268" t="s">
        <v>313</v>
      </c>
      <c r="B9" s="268"/>
      <c r="C9" s="151"/>
      <c r="D9" s="159">
        <f>SUM(D10:D28)</f>
        <v>1337621</v>
      </c>
    </row>
    <row r="10" spans="1:4" ht="12.75">
      <c r="A10" s="161" t="s">
        <v>119</v>
      </c>
      <c r="B10" s="165" t="s">
        <v>312</v>
      </c>
      <c r="C10" s="160" t="s">
        <v>310</v>
      </c>
      <c r="D10" s="150">
        <v>0</v>
      </c>
    </row>
    <row r="11" spans="1:4" ht="22.5">
      <c r="A11" s="163" t="s">
        <v>280</v>
      </c>
      <c r="B11" s="152" t="s">
        <v>304</v>
      </c>
      <c r="C11" s="164" t="s">
        <v>310</v>
      </c>
      <c r="D11" s="150">
        <v>0</v>
      </c>
    </row>
    <row r="12" spans="1:4" ht="12.75">
      <c r="A12" s="161" t="s">
        <v>118</v>
      </c>
      <c r="B12" s="152" t="s">
        <v>311</v>
      </c>
      <c r="C12" s="160" t="s">
        <v>310</v>
      </c>
      <c r="D12" s="150">
        <v>0</v>
      </c>
    </row>
    <row r="13" spans="1:4" ht="22.5">
      <c r="A13" s="161" t="s">
        <v>117</v>
      </c>
      <c r="B13" s="152" t="s">
        <v>309</v>
      </c>
      <c r="C13" s="160" t="s">
        <v>308</v>
      </c>
      <c r="D13" s="150">
        <v>0</v>
      </c>
    </row>
    <row r="14" spans="1:4" ht="22.5">
      <c r="A14" s="161" t="s">
        <v>116</v>
      </c>
      <c r="B14" s="152" t="s">
        <v>307</v>
      </c>
      <c r="C14" s="160" t="s">
        <v>306</v>
      </c>
      <c r="D14" s="150">
        <v>0</v>
      </c>
    </row>
    <row r="15" spans="1:4" ht="12.75">
      <c r="A15" s="161" t="s">
        <v>115</v>
      </c>
      <c r="B15" s="152" t="s">
        <v>305</v>
      </c>
      <c r="C15" s="160" t="s">
        <v>303</v>
      </c>
      <c r="D15" s="150">
        <v>0</v>
      </c>
    </row>
    <row r="16" spans="1:4" ht="22.5">
      <c r="A16" s="161" t="s">
        <v>271</v>
      </c>
      <c r="B16" s="152" t="s">
        <v>304</v>
      </c>
      <c r="C16" s="160" t="s">
        <v>303</v>
      </c>
      <c r="D16" s="150">
        <v>0</v>
      </c>
    </row>
    <row r="17" spans="1:4" ht="22.5">
      <c r="A17" s="161" t="s">
        <v>114</v>
      </c>
      <c r="B17" s="152" t="s">
        <v>302</v>
      </c>
      <c r="C17" s="160" t="s">
        <v>299</v>
      </c>
      <c r="D17" s="150">
        <v>0</v>
      </c>
    </row>
    <row r="18" spans="1:4" ht="22.5">
      <c r="A18" s="161" t="s">
        <v>267</v>
      </c>
      <c r="B18" s="152" t="s">
        <v>301</v>
      </c>
      <c r="C18" s="160" t="s">
        <v>299</v>
      </c>
      <c r="D18" s="150">
        <v>0</v>
      </c>
    </row>
    <row r="19" spans="1:4" ht="22.5">
      <c r="A19" s="161" t="s">
        <v>113</v>
      </c>
      <c r="B19" s="152" t="s">
        <v>300</v>
      </c>
      <c r="C19" s="160" t="s">
        <v>299</v>
      </c>
      <c r="D19" s="150">
        <v>0</v>
      </c>
    </row>
    <row r="20" spans="1:4" ht="22.5">
      <c r="A20" s="163" t="s">
        <v>112</v>
      </c>
      <c r="B20" s="152" t="s">
        <v>298</v>
      </c>
      <c r="C20" s="162" t="s">
        <v>297</v>
      </c>
      <c r="D20" s="150">
        <v>0</v>
      </c>
    </row>
    <row r="21" spans="1:4" ht="22.5">
      <c r="A21" s="161" t="s">
        <v>111</v>
      </c>
      <c r="B21" s="152" t="s">
        <v>296</v>
      </c>
      <c r="C21" s="160" t="s">
        <v>295</v>
      </c>
      <c r="D21" s="150">
        <v>1337621</v>
      </c>
    </row>
    <row r="22" spans="1:4" ht="12.75">
      <c r="A22" s="161" t="s">
        <v>110</v>
      </c>
      <c r="B22" s="152" t="s">
        <v>294</v>
      </c>
      <c r="C22" s="160" t="s">
        <v>293</v>
      </c>
      <c r="D22" s="150">
        <v>0</v>
      </c>
    </row>
    <row r="23" spans="1:4" ht="12.75">
      <c r="A23" s="161" t="s">
        <v>109</v>
      </c>
      <c r="B23" s="154" t="s">
        <v>292</v>
      </c>
      <c r="C23" s="160" t="s">
        <v>291</v>
      </c>
      <c r="D23" s="150">
        <v>0</v>
      </c>
    </row>
    <row r="24" spans="1:4" ht="45">
      <c r="A24" s="161" t="s">
        <v>107</v>
      </c>
      <c r="B24" s="152" t="s">
        <v>290</v>
      </c>
      <c r="C24" s="156" t="s">
        <v>289</v>
      </c>
      <c r="D24" s="150">
        <v>0</v>
      </c>
    </row>
    <row r="25" spans="1:4" ht="33.75">
      <c r="A25" s="161" t="s">
        <v>106</v>
      </c>
      <c r="B25" s="152" t="s">
        <v>288</v>
      </c>
      <c r="C25" s="156" t="s">
        <v>287</v>
      </c>
      <c r="D25" s="150">
        <v>0</v>
      </c>
    </row>
    <row r="26" spans="1:4" ht="12.75">
      <c r="A26" s="161" t="s">
        <v>105</v>
      </c>
      <c r="B26" s="158" t="s">
        <v>286</v>
      </c>
      <c r="C26" s="160" t="s">
        <v>258</v>
      </c>
      <c r="D26" s="150">
        <v>0</v>
      </c>
    </row>
    <row r="27" spans="1:4" ht="12.75">
      <c r="A27" s="161" t="s">
        <v>104</v>
      </c>
      <c r="B27" s="158" t="s">
        <v>285</v>
      </c>
      <c r="C27" s="160" t="s">
        <v>284</v>
      </c>
      <c r="D27" s="150">
        <v>0</v>
      </c>
    </row>
    <row r="28" spans="1:4" ht="12.75">
      <c r="A28" s="161" t="s">
        <v>103</v>
      </c>
      <c r="B28" s="152" t="s">
        <v>283</v>
      </c>
      <c r="C28" s="160" t="s">
        <v>256</v>
      </c>
      <c r="D28" s="150">
        <v>0</v>
      </c>
    </row>
    <row r="29" spans="1:4" ht="12.75">
      <c r="A29" s="263" t="s">
        <v>282</v>
      </c>
      <c r="B29" s="263"/>
      <c r="C29" s="151"/>
      <c r="D29" s="159">
        <f>SUM(D30:D36)</f>
        <v>0</v>
      </c>
    </row>
    <row r="30" spans="1:4" ht="12.75">
      <c r="A30" s="155" t="s">
        <v>119</v>
      </c>
      <c r="B30" s="158" t="s">
        <v>281</v>
      </c>
      <c r="C30" s="151" t="s">
        <v>278</v>
      </c>
      <c r="D30" s="150">
        <v>0</v>
      </c>
    </row>
    <row r="31" spans="1:4" ht="22.5">
      <c r="A31" s="155" t="s">
        <v>280</v>
      </c>
      <c r="B31" s="157" t="s">
        <v>270</v>
      </c>
      <c r="C31" s="151" t="s">
        <v>278</v>
      </c>
      <c r="D31" s="150">
        <v>0</v>
      </c>
    </row>
    <row r="32" spans="1:4" ht="12.75">
      <c r="A32" s="155" t="s">
        <v>118</v>
      </c>
      <c r="B32" s="154" t="s">
        <v>279</v>
      </c>
      <c r="C32" s="151" t="s">
        <v>278</v>
      </c>
      <c r="D32" s="150">
        <v>0</v>
      </c>
    </row>
    <row r="33" spans="1:4" ht="22.5">
      <c r="A33" s="155" t="s">
        <v>277</v>
      </c>
      <c r="B33" s="157" t="s">
        <v>276</v>
      </c>
      <c r="C33" s="151" t="s">
        <v>275</v>
      </c>
      <c r="D33" s="150">
        <v>0</v>
      </c>
    </row>
    <row r="34" spans="1:4" ht="22.5">
      <c r="A34" s="155" t="s">
        <v>116</v>
      </c>
      <c r="B34" s="157" t="s">
        <v>274</v>
      </c>
      <c r="C34" s="151" t="s">
        <v>273</v>
      </c>
      <c r="D34" s="150">
        <v>0</v>
      </c>
    </row>
    <row r="35" spans="1:4" ht="12.75">
      <c r="A35" s="155" t="s">
        <v>115</v>
      </c>
      <c r="B35" s="157" t="s">
        <v>272</v>
      </c>
      <c r="C35" s="151" t="s">
        <v>269</v>
      </c>
      <c r="D35" s="150">
        <v>0</v>
      </c>
    </row>
    <row r="36" spans="1:4" ht="22.5">
      <c r="A36" s="155" t="s">
        <v>271</v>
      </c>
      <c r="B36" s="157" t="s">
        <v>270</v>
      </c>
      <c r="C36" s="151" t="s">
        <v>269</v>
      </c>
      <c r="D36" s="150">
        <v>0</v>
      </c>
    </row>
    <row r="37" spans="1:4" ht="22.5">
      <c r="A37" s="155" t="s">
        <v>114</v>
      </c>
      <c r="B37" s="152" t="s">
        <v>268</v>
      </c>
      <c r="C37" s="151" t="s">
        <v>264</v>
      </c>
      <c r="D37" s="150">
        <v>0</v>
      </c>
    </row>
    <row r="38" spans="1:4" ht="22.5">
      <c r="A38" s="155" t="s">
        <v>267</v>
      </c>
      <c r="B38" s="157" t="s">
        <v>266</v>
      </c>
      <c r="C38" s="151" t="s">
        <v>264</v>
      </c>
      <c r="D38" s="150">
        <v>0</v>
      </c>
    </row>
    <row r="39" spans="1:4" ht="22.5">
      <c r="A39" s="155" t="s">
        <v>113</v>
      </c>
      <c r="B39" s="157" t="s">
        <v>265</v>
      </c>
      <c r="C39" s="151" t="s">
        <v>264</v>
      </c>
      <c r="D39" s="150">
        <v>0</v>
      </c>
    </row>
    <row r="40" spans="1:4" ht="12.75">
      <c r="A40" s="155" t="s">
        <v>112</v>
      </c>
      <c r="B40" s="152" t="s">
        <v>263</v>
      </c>
      <c r="C40" s="156" t="s">
        <v>262</v>
      </c>
      <c r="D40" s="150">
        <v>0</v>
      </c>
    </row>
    <row r="41" spans="1:4" ht="12.75">
      <c r="A41" s="155" t="s">
        <v>111</v>
      </c>
      <c r="B41" s="154" t="s">
        <v>261</v>
      </c>
      <c r="C41" s="151" t="s">
        <v>260</v>
      </c>
      <c r="D41" s="150">
        <v>0</v>
      </c>
    </row>
    <row r="42" spans="1:4" ht="12.75">
      <c r="A42" s="153" t="s">
        <v>110</v>
      </c>
      <c r="B42" s="154" t="s">
        <v>259</v>
      </c>
      <c r="C42" s="151" t="s">
        <v>258</v>
      </c>
      <c r="D42" s="150">
        <v>0</v>
      </c>
    </row>
    <row r="43" spans="1:4" ht="12.75">
      <c r="A43" s="153" t="s">
        <v>109</v>
      </c>
      <c r="B43" s="152" t="s">
        <v>257</v>
      </c>
      <c r="C43" s="151" t="s">
        <v>256</v>
      </c>
      <c r="D43" s="150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XXXV.10.2021
z dnia 18 lutego 2021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44"/>
  <sheetViews>
    <sheetView view="pageLayout" zoomScale="90" zoomScalePageLayoutView="90" workbookViewId="0" topLeftCell="A1">
      <selection activeCell="Q5" sqref="Q5"/>
    </sheetView>
  </sheetViews>
  <sheetFormatPr defaultColWidth="9.33203125" defaultRowHeight="12.75"/>
  <cols>
    <col min="1" max="1" width="5.66015625" style="9" customWidth="1"/>
    <col min="2" max="2" width="11" style="9" customWidth="1"/>
    <col min="3" max="3" width="8.66015625" style="9" customWidth="1"/>
    <col min="4" max="4" width="15" style="9" customWidth="1"/>
    <col min="5" max="5" width="16.83203125" style="9" customWidth="1"/>
    <col min="6" max="6" width="14.16015625" style="9" customWidth="1"/>
    <col min="7" max="7" width="14.33203125" style="9" customWidth="1"/>
    <col min="8" max="8" width="14.5" style="9" customWidth="1"/>
    <col min="9" max="9" width="10.66015625" style="9" customWidth="1"/>
    <col min="10" max="10" width="12.66015625" style="9" customWidth="1"/>
    <col min="11" max="11" width="10.83203125" style="33" customWidth="1"/>
    <col min="12" max="12" width="15" style="33" customWidth="1"/>
    <col min="13" max="14" width="12.33203125" style="33" bestFit="1" customWidth="1"/>
    <col min="15" max="15" width="12.16015625" style="33" customWidth="1"/>
    <col min="16" max="16384" width="9.33203125" style="33" customWidth="1"/>
  </cols>
  <sheetData>
    <row r="1" spans="1:17" ht="36" customHeight="1">
      <c r="A1" s="270" t="s">
        <v>206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64"/>
    </row>
    <row r="2" spans="1:16" ht="18">
      <c r="A2" s="86"/>
      <c r="B2" s="86"/>
      <c r="C2" s="86"/>
      <c r="D2" s="86"/>
      <c r="E2" s="86"/>
      <c r="F2" s="86"/>
      <c r="G2" s="86"/>
      <c r="H2" s="38"/>
      <c r="I2" s="38"/>
      <c r="J2" s="38"/>
      <c r="K2" s="37"/>
      <c r="L2" s="37"/>
      <c r="M2" s="37"/>
      <c r="N2" s="37"/>
      <c r="O2" s="37"/>
      <c r="P2" s="37"/>
    </row>
    <row r="3" spans="1:16" s="50" customFormat="1" ht="18.75" customHeight="1">
      <c r="A3" s="63"/>
      <c r="B3" s="63"/>
      <c r="C3" s="63"/>
      <c r="D3" s="63"/>
      <c r="E3" s="63"/>
      <c r="F3" s="63"/>
      <c r="G3" s="62"/>
      <c r="H3" s="62"/>
      <c r="I3" s="62"/>
      <c r="J3" s="62"/>
      <c r="K3" s="62"/>
      <c r="L3" s="61"/>
      <c r="M3" s="61"/>
      <c r="N3" s="61"/>
      <c r="O3" s="61"/>
      <c r="P3" s="60" t="s">
        <v>169</v>
      </c>
    </row>
    <row r="4" spans="1:16" s="50" customFormat="1" ht="12.75">
      <c r="A4" s="271" t="s">
        <v>1</v>
      </c>
      <c r="B4" s="271" t="s">
        <v>2</v>
      </c>
      <c r="C4" s="271" t="s">
        <v>3</v>
      </c>
      <c r="D4" s="271" t="s">
        <v>168</v>
      </c>
      <c r="E4" s="274" t="s">
        <v>205</v>
      </c>
      <c r="F4" s="277" t="s">
        <v>30</v>
      </c>
      <c r="G4" s="278"/>
      <c r="H4" s="278"/>
      <c r="I4" s="278"/>
      <c r="J4" s="278"/>
      <c r="K4" s="278"/>
      <c r="L4" s="278"/>
      <c r="M4" s="278"/>
      <c r="N4" s="278"/>
      <c r="O4" s="278"/>
      <c r="P4" s="279"/>
    </row>
    <row r="5" spans="1:16" s="50" customFormat="1" ht="12.75">
      <c r="A5" s="272"/>
      <c r="B5" s="272"/>
      <c r="C5" s="272"/>
      <c r="D5" s="272"/>
      <c r="E5" s="275"/>
      <c r="F5" s="274" t="s">
        <v>36</v>
      </c>
      <c r="G5" s="280" t="s">
        <v>30</v>
      </c>
      <c r="H5" s="280"/>
      <c r="I5" s="280"/>
      <c r="J5" s="280"/>
      <c r="K5" s="280"/>
      <c r="L5" s="274" t="s">
        <v>167</v>
      </c>
      <c r="M5" s="281" t="s">
        <v>30</v>
      </c>
      <c r="N5" s="282"/>
      <c r="O5" s="282"/>
      <c r="P5" s="283"/>
    </row>
    <row r="6" spans="1:16" s="50" customFormat="1" ht="25.5" customHeight="1">
      <c r="A6" s="272"/>
      <c r="B6" s="272"/>
      <c r="C6" s="272"/>
      <c r="D6" s="272"/>
      <c r="E6" s="275"/>
      <c r="F6" s="275"/>
      <c r="G6" s="277" t="s">
        <v>166</v>
      </c>
      <c r="H6" s="279"/>
      <c r="I6" s="274" t="s">
        <v>165</v>
      </c>
      <c r="J6" s="274" t="s">
        <v>164</v>
      </c>
      <c r="K6" s="274" t="s">
        <v>163</v>
      </c>
      <c r="L6" s="275"/>
      <c r="M6" s="277" t="s">
        <v>32</v>
      </c>
      <c r="N6" s="59" t="s">
        <v>31</v>
      </c>
      <c r="O6" s="280" t="s">
        <v>35</v>
      </c>
      <c r="P6" s="280" t="s">
        <v>162</v>
      </c>
    </row>
    <row r="7" spans="1:16" s="50" customFormat="1" ht="84">
      <c r="A7" s="273"/>
      <c r="B7" s="273"/>
      <c r="C7" s="273"/>
      <c r="D7" s="273"/>
      <c r="E7" s="276"/>
      <c r="F7" s="276"/>
      <c r="G7" s="58" t="s">
        <v>25</v>
      </c>
      <c r="H7" s="58" t="s">
        <v>161</v>
      </c>
      <c r="I7" s="276"/>
      <c r="J7" s="276"/>
      <c r="K7" s="276"/>
      <c r="L7" s="276"/>
      <c r="M7" s="280"/>
      <c r="N7" s="75" t="s">
        <v>27</v>
      </c>
      <c r="O7" s="280"/>
      <c r="P7" s="280"/>
    </row>
    <row r="8" spans="1:16" s="50" customFormat="1" ht="10.5" customHeight="1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57">
        <v>16</v>
      </c>
    </row>
    <row r="9" spans="1:16" s="50" customFormat="1" ht="13.5">
      <c r="A9" s="53" t="s">
        <v>160</v>
      </c>
      <c r="B9" s="56"/>
      <c r="C9" s="45"/>
      <c r="D9" s="85">
        <f>SUM(D10:D10)</f>
        <v>16000</v>
      </c>
      <c r="E9" s="85">
        <f>SUM(E10:E10)</f>
        <v>16000</v>
      </c>
      <c r="F9" s="85">
        <f>SUM(F10:F10)</f>
        <v>16000</v>
      </c>
      <c r="G9" s="85">
        <f>SUM(G10:G10)</f>
        <v>0</v>
      </c>
      <c r="H9" s="85">
        <f>SUM(H10:H10)</f>
        <v>16000</v>
      </c>
      <c r="I9" s="85">
        <v>0</v>
      </c>
      <c r="J9" s="85">
        <v>0</v>
      </c>
      <c r="K9" s="85">
        <v>0</v>
      </c>
      <c r="L9" s="85">
        <f>SUM(L10:L10)</f>
        <v>0</v>
      </c>
      <c r="M9" s="85">
        <f>SUM(M10:M10)</f>
        <v>0</v>
      </c>
      <c r="N9" s="85">
        <f>SUM(N10:N10)</f>
        <v>0</v>
      </c>
      <c r="O9" s="85">
        <v>0</v>
      </c>
      <c r="P9" s="85">
        <v>0</v>
      </c>
    </row>
    <row r="10" spans="1:16" s="50" customFormat="1" ht="12.75">
      <c r="A10" s="55" t="s">
        <v>160</v>
      </c>
      <c r="B10" s="54" t="s">
        <v>159</v>
      </c>
      <c r="C10" s="42">
        <v>2110</v>
      </c>
      <c r="D10" s="83">
        <v>16000</v>
      </c>
      <c r="E10" s="83">
        <f>F10+L10</f>
        <v>16000</v>
      </c>
      <c r="F10" s="83">
        <f>H10</f>
        <v>16000</v>
      </c>
      <c r="G10" s="82">
        <v>0</v>
      </c>
      <c r="H10" s="82">
        <v>16000</v>
      </c>
      <c r="I10" s="82">
        <v>0</v>
      </c>
      <c r="J10" s="82">
        <v>0</v>
      </c>
      <c r="K10" s="82">
        <f>-T10</f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</row>
    <row r="11" spans="1:16" s="50" customFormat="1" ht="13.5">
      <c r="A11" s="46">
        <v>600</v>
      </c>
      <c r="B11" s="48"/>
      <c r="C11" s="45"/>
      <c r="D11" s="85">
        <f aca="true" t="shared" si="0" ref="D11:N11">SUM(D12:D12)</f>
        <v>1283</v>
      </c>
      <c r="E11" s="85">
        <f t="shared" si="0"/>
        <v>1283</v>
      </c>
      <c r="F11" s="85">
        <f t="shared" si="0"/>
        <v>1283</v>
      </c>
      <c r="G11" s="85">
        <f t="shared" si="0"/>
        <v>1283</v>
      </c>
      <c r="H11" s="85">
        <f t="shared" si="0"/>
        <v>0</v>
      </c>
      <c r="I11" s="85">
        <f t="shared" si="0"/>
        <v>0</v>
      </c>
      <c r="J11" s="85">
        <f t="shared" si="0"/>
        <v>0</v>
      </c>
      <c r="K11" s="85">
        <f t="shared" si="0"/>
        <v>0</v>
      </c>
      <c r="L11" s="85">
        <f t="shared" si="0"/>
        <v>0</v>
      </c>
      <c r="M11" s="85">
        <f t="shared" si="0"/>
        <v>0</v>
      </c>
      <c r="N11" s="85">
        <f t="shared" si="0"/>
        <v>0</v>
      </c>
      <c r="O11" s="85">
        <f>O13+O15</f>
        <v>0</v>
      </c>
      <c r="P11" s="85">
        <f>P13+P15</f>
        <v>0</v>
      </c>
    </row>
    <row r="12" spans="1:16" s="50" customFormat="1" ht="12.75">
      <c r="A12" s="44">
        <v>600</v>
      </c>
      <c r="B12" s="43">
        <v>60095</v>
      </c>
      <c r="C12" s="42">
        <v>2110</v>
      </c>
      <c r="D12" s="83">
        <v>1283</v>
      </c>
      <c r="E12" s="83">
        <f>SUM(F12)</f>
        <v>1283</v>
      </c>
      <c r="F12" s="83">
        <f>SUM(G12:H12)</f>
        <v>1283</v>
      </c>
      <c r="G12" s="82">
        <v>1283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f>SUM(O12+Q12+R12)</f>
        <v>0</v>
      </c>
      <c r="O12" s="82">
        <v>0</v>
      </c>
      <c r="P12" s="82">
        <v>0</v>
      </c>
    </row>
    <row r="13" spans="1:16" s="50" customFormat="1" ht="13.5">
      <c r="A13" s="53" t="s">
        <v>158</v>
      </c>
      <c r="B13" s="52"/>
      <c r="C13" s="45"/>
      <c r="D13" s="85">
        <f aca="true" t="shared" si="1" ref="D13:M13">SUM(D14)</f>
        <v>91000</v>
      </c>
      <c r="E13" s="85">
        <f t="shared" si="1"/>
        <v>91000</v>
      </c>
      <c r="F13" s="85">
        <f t="shared" si="1"/>
        <v>91000</v>
      </c>
      <c r="G13" s="85">
        <f t="shared" si="1"/>
        <v>50000</v>
      </c>
      <c r="H13" s="85">
        <f t="shared" si="1"/>
        <v>41000</v>
      </c>
      <c r="I13" s="85">
        <f t="shared" si="1"/>
        <v>0</v>
      </c>
      <c r="J13" s="85">
        <f t="shared" si="1"/>
        <v>0</v>
      </c>
      <c r="K13" s="85">
        <f t="shared" si="1"/>
        <v>0</v>
      </c>
      <c r="L13" s="85">
        <f t="shared" si="1"/>
        <v>0</v>
      </c>
      <c r="M13" s="85">
        <f t="shared" si="1"/>
        <v>0</v>
      </c>
      <c r="N13" s="85">
        <v>0</v>
      </c>
      <c r="O13" s="85">
        <f>SUM(O14)</f>
        <v>0</v>
      </c>
      <c r="P13" s="85">
        <f>SUM(P14)</f>
        <v>0</v>
      </c>
    </row>
    <row r="14" spans="1:18" s="50" customFormat="1" ht="12.75">
      <c r="A14" s="44">
        <v>700</v>
      </c>
      <c r="B14" s="43">
        <v>70005</v>
      </c>
      <c r="C14" s="42">
        <v>2110</v>
      </c>
      <c r="D14" s="83">
        <v>91000</v>
      </c>
      <c r="E14" s="83">
        <f>SUM(F14)</f>
        <v>91000</v>
      </c>
      <c r="F14" s="83">
        <f>SUM(G14:H14)</f>
        <v>91000</v>
      </c>
      <c r="G14" s="82">
        <v>50000</v>
      </c>
      <c r="H14" s="82">
        <v>41000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f>SUM(O14+Q14+R14)</f>
        <v>0</v>
      </c>
      <c r="O14" s="82">
        <v>0</v>
      </c>
      <c r="P14" s="82">
        <v>0</v>
      </c>
      <c r="Q14" s="47"/>
      <c r="R14" s="47"/>
    </row>
    <row r="15" spans="1:18" s="50" customFormat="1" ht="13.5">
      <c r="A15" s="46">
        <v>710</v>
      </c>
      <c r="B15" s="48"/>
      <c r="C15" s="45"/>
      <c r="D15" s="85">
        <f aca="true" t="shared" si="2" ref="D15:P15">SUM(D16:D17)</f>
        <v>570000</v>
      </c>
      <c r="E15" s="85">
        <f t="shared" si="2"/>
        <v>570000</v>
      </c>
      <c r="F15" s="85">
        <f t="shared" si="2"/>
        <v>570000</v>
      </c>
      <c r="G15" s="85">
        <f t="shared" si="2"/>
        <v>518628</v>
      </c>
      <c r="H15" s="85">
        <f t="shared" si="2"/>
        <v>51372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0</v>
      </c>
      <c r="N15" s="85">
        <f t="shared" si="2"/>
        <v>0</v>
      </c>
      <c r="O15" s="85">
        <f t="shared" si="2"/>
        <v>0</v>
      </c>
      <c r="P15" s="85">
        <f t="shared" si="2"/>
        <v>0</v>
      </c>
      <c r="Q15" s="51"/>
      <c r="R15" s="51"/>
    </row>
    <row r="16" spans="1:18" s="50" customFormat="1" ht="12.75">
      <c r="A16" s="44">
        <v>710</v>
      </c>
      <c r="B16" s="43">
        <v>71012</v>
      </c>
      <c r="C16" s="42">
        <v>2110</v>
      </c>
      <c r="D16" s="83">
        <v>210000</v>
      </c>
      <c r="E16" s="83">
        <f>SUM(N16+F16)</f>
        <v>210000</v>
      </c>
      <c r="F16" s="83">
        <f>SUM(G16:K16)</f>
        <v>210000</v>
      </c>
      <c r="G16" s="82">
        <v>210000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f>SUM(O16+Q16+R16)</f>
        <v>0</v>
      </c>
      <c r="O16" s="82">
        <v>0</v>
      </c>
      <c r="P16" s="82">
        <v>0</v>
      </c>
      <c r="Q16" s="47"/>
      <c r="R16" s="47"/>
    </row>
    <row r="17" spans="1:16" s="50" customFormat="1" ht="12.75">
      <c r="A17" s="44">
        <v>710</v>
      </c>
      <c r="B17" s="43">
        <v>71015</v>
      </c>
      <c r="C17" s="42">
        <v>2110</v>
      </c>
      <c r="D17" s="83">
        <v>360000</v>
      </c>
      <c r="E17" s="83">
        <f>SUM(F17)</f>
        <v>360000</v>
      </c>
      <c r="F17" s="83">
        <f>SUM(G17:H17)</f>
        <v>360000</v>
      </c>
      <c r="G17" s="82">
        <v>308628</v>
      </c>
      <c r="H17" s="82">
        <v>51372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f>SUM(O17+Q17+R17)</f>
        <v>0</v>
      </c>
      <c r="O17" s="82">
        <v>0</v>
      </c>
      <c r="P17" s="82">
        <v>0</v>
      </c>
    </row>
    <row r="18" spans="1:16" s="50" customFormat="1" ht="13.5">
      <c r="A18" s="46">
        <v>750</v>
      </c>
      <c r="B18" s="48"/>
      <c r="C18" s="45"/>
      <c r="D18" s="85">
        <f aca="true" t="shared" si="3" ref="D18:P18">SUM(D19:D19)</f>
        <v>22000</v>
      </c>
      <c r="E18" s="85">
        <f t="shared" si="3"/>
        <v>22000</v>
      </c>
      <c r="F18" s="85">
        <f t="shared" si="3"/>
        <v>22000</v>
      </c>
      <c r="G18" s="85">
        <f t="shared" si="3"/>
        <v>15860</v>
      </c>
      <c r="H18" s="85">
        <f t="shared" si="3"/>
        <v>6140</v>
      </c>
      <c r="I18" s="85">
        <f t="shared" si="3"/>
        <v>0</v>
      </c>
      <c r="J18" s="85">
        <f t="shared" si="3"/>
        <v>0</v>
      </c>
      <c r="K18" s="85">
        <f t="shared" si="3"/>
        <v>0</v>
      </c>
      <c r="L18" s="85">
        <f t="shared" si="3"/>
        <v>0</v>
      </c>
      <c r="M18" s="85">
        <f t="shared" si="3"/>
        <v>0</v>
      </c>
      <c r="N18" s="85">
        <f t="shared" si="3"/>
        <v>0</v>
      </c>
      <c r="O18" s="85">
        <f t="shared" si="3"/>
        <v>0</v>
      </c>
      <c r="P18" s="85">
        <f t="shared" si="3"/>
        <v>0</v>
      </c>
    </row>
    <row r="19" spans="1:16" s="50" customFormat="1" ht="12.75">
      <c r="A19" s="44">
        <v>750</v>
      </c>
      <c r="B19" s="43">
        <v>75045</v>
      </c>
      <c r="C19" s="42">
        <v>2110</v>
      </c>
      <c r="D19" s="83">
        <v>22000</v>
      </c>
      <c r="E19" s="83">
        <f>SUM(F19)</f>
        <v>22000</v>
      </c>
      <c r="F19" s="83">
        <f>SUM(G19:H19)</f>
        <v>22000</v>
      </c>
      <c r="G19" s="82">
        <v>15860</v>
      </c>
      <c r="H19" s="82">
        <v>6140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f>SUM(O19+Q19+R19)</f>
        <v>0</v>
      </c>
      <c r="O19" s="82">
        <v>0</v>
      </c>
      <c r="P19" s="82">
        <v>0</v>
      </c>
    </row>
    <row r="20" spans="1:16" s="49" customFormat="1" ht="14.25" customHeight="1">
      <c r="A20" s="46">
        <v>754</v>
      </c>
      <c r="B20" s="48"/>
      <c r="C20" s="45"/>
      <c r="D20" s="85">
        <f>SUM(D21:D21)</f>
        <v>4727109</v>
      </c>
      <c r="E20" s="85">
        <f>E21</f>
        <v>4727109</v>
      </c>
      <c r="F20" s="85">
        <f aca="true" t="shared" si="4" ref="F20:K20">SUM(F21)</f>
        <v>4727109</v>
      </c>
      <c r="G20" s="85">
        <f t="shared" si="4"/>
        <v>4300776</v>
      </c>
      <c r="H20" s="85">
        <f t="shared" si="4"/>
        <v>237733</v>
      </c>
      <c r="I20" s="85">
        <f t="shared" si="4"/>
        <v>0</v>
      </c>
      <c r="J20" s="85">
        <f t="shared" si="4"/>
        <v>188600</v>
      </c>
      <c r="K20" s="85">
        <f t="shared" si="4"/>
        <v>0</v>
      </c>
      <c r="L20" s="85">
        <f>SUM(L21:L21)</f>
        <v>0</v>
      </c>
      <c r="M20" s="85">
        <f>SUM(M21:M21)</f>
        <v>0</v>
      </c>
      <c r="N20" s="85">
        <f>SUM(N21)</f>
        <v>0</v>
      </c>
      <c r="O20" s="85">
        <f>SUM(O21)</f>
        <v>0</v>
      </c>
      <c r="P20" s="85">
        <f>SUM(P21)</f>
        <v>0</v>
      </c>
    </row>
    <row r="21" spans="1:16" ht="12.75" customHeight="1">
      <c r="A21" s="44">
        <v>754</v>
      </c>
      <c r="B21" s="43">
        <v>75411</v>
      </c>
      <c r="C21" s="42">
        <v>2110</v>
      </c>
      <c r="D21" s="83">
        <v>4727109</v>
      </c>
      <c r="E21" s="83">
        <f>SUM(F21)</f>
        <v>4727109</v>
      </c>
      <c r="F21" s="83">
        <f>SUM(G21:J21)</f>
        <v>4727109</v>
      </c>
      <c r="G21" s="82">
        <v>4300776</v>
      </c>
      <c r="H21" s="82">
        <v>237733</v>
      </c>
      <c r="I21" s="82">
        <v>0</v>
      </c>
      <c r="J21" s="82">
        <v>188600</v>
      </c>
      <c r="K21" s="82">
        <v>0</v>
      </c>
      <c r="L21" s="82">
        <v>0</v>
      </c>
      <c r="M21" s="82">
        <v>0</v>
      </c>
      <c r="N21" s="82">
        <f>SUM(O21+Q21+R21)</f>
        <v>0</v>
      </c>
      <c r="O21" s="82">
        <v>0</v>
      </c>
      <c r="P21" s="82"/>
    </row>
    <row r="22" spans="1:16" ht="12.75" customHeight="1">
      <c r="A22" s="46">
        <v>755</v>
      </c>
      <c r="B22" s="48"/>
      <c r="C22" s="45"/>
      <c r="D22" s="85">
        <f>SUM(D23:D23)</f>
        <v>132000</v>
      </c>
      <c r="E22" s="85">
        <f>E23</f>
        <v>132000</v>
      </c>
      <c r="F22" s="85">
        <f aca="true" t="shared" si="5" ref="F22:K22">SUM(F23)</f>
        <v>132000</v>
      </c>
      <c r="G22" s="85">
        <f t="shared" si="5"/>
        <v>0</v>
      </c>
      <c r="H22" s="85">
        <f t="shared" si="5"/>
        <v>67980</v>
      </c>
      <c r="I22" s="85">
        <f t="shared" si="5"/>
        <v>64020</v>
      </c>
      <c r="J22" s="85">
        <f t="shared" si="5"/>
        <v>0</v>
      </c>
      <c r="K22" s="85">
        <f t="shared" si="5"/>
        <v>0</v>
      </c>
      <c r="L22" s="85">
        <f>SUM(L23:L23)</f>
        <v>0</v>
      </c>
      <c r="M22" s="85">
        <f>SUM(M23:M23)</f>
        <v>0</v>
      </c>
      <c r="N22" s="85">
        <f>SUM(N23)</f>
        <v>0</v>
      </c>
      <c r="O22" s="85">
        <f>SUM(O23)</f>
        <v>0</v>
      </c>
      <c r="P22" s="85">
        <f>SUM(P23)</f>
        <v>0</v>
      </c>
    </row>
    <row r="23" spans="1:16" ht="17.25" customHeight="1">
      <c r="A23" s="44">
        <v>755</v>
      </c>
      <c r="B23" s="43">
        <v>75515</v>
      </c>
      <c r="C23" s="42">
        <v>2110</v>
      </c>
      <c r="D23" s="83">
        <v>132000</v>
      </c>
      <c r="E23" s="83">
        <f>SUM(F23)</f>
        <v>132000</v>
      </c>
      <c r="F23" s="83">
        <f>SUM(G23:J23)</f>
        <v>132000</v>
      </c>
      <c r="G23" s="82">
        <v>0</v>
      </c>
      <c r="H23" s="82">
        <v>67980</v>
      </c>
      <c r="I23" s="82">
        <v>64020</v>
      </c>
      <c r="J23" s="82">
        <v>0</v>
      </c>
      <c r="K23" s="82">
        <v>0</v>
      </c>
      <c r="L23" s="82">
        <v>0</v>
      </c>
      <c r="M23" s="82">
        <v>0</v>
      </c>
      <c r="N23" s="82">
        <f>SUM(O23+Q23+R23)</f>
        <v>0</v>
      </c>
      <c r="O23" s="82">
        <v>0</v>
      </c>
      <c r="P23" s="82"/>
    </row>
    <row r="24" spans="1:16" ht="13.5">
      <c r="A24" s="46">
        <v>851</v>
      </c>
      <c r="B24" s="74"/>
      <c r="C24" s="45"/>
      <c r="D24" s="84">
        <f>D25</f>
        <v>2282880</v>
      </c>
      <c r="E24" s="84">
        <f aca="true" t="shared" si="6" ref="E24:P24">SUM(E25)</f>
        <v>2282880</v>
      </c>
      <c r="F24" s="84">
        <f t="shared" si="6"/>
        <v>2282880</v>
      </c>
      <c r="G24" s="84">
        <f t="shared" si="6"/>
        <v>0</v>
      </c>
      <c r="H24" s="84">
        <f t="shared" si="6"/>
        <v>2282880</v>
      </c>
      <c r="I24" s="84">
        <f t="shared" si="6"/>
        <v>0</v>
      </c>
      <c r="J24" s="84">
        <f t="shared" si="6"/>
        <v>0</v>
      </c>
      <c r="K24" s="84">
        <f t="shared" si="6"/>
        <v>0</v>
      </c>
      <c r="L24" s="84">
        <f t="shared" si="6"/>
        <v>0</v>
      </c>
      <c r="M24" s="84">
        <f t="shared" si="6"/>
        <v>0</v>
      </c>
      <c r="N24" s="84">
        <f t="shared" si="6"/>
        <v>0</v>
      </c>
      <c r="O24" s="84">
        <f t="shared" si="6"/>
        <v>0</v>
      </c>
      <c r="P24" s="84">
        <f t="shared" si="6"/>
        <v>0</v>
      </c>
    </row>
    <row r="25" spans="1:17" ht="12.75">
      <c r="A25" s="44">
        <v>851</v>
      </c>
      <c r="B25" s="43">
        <v>85156</v>
      </c>
      <c r="C25" s="42">
        <v>2110</v>
      </c>
      <c r="D25" s="82">
        <v>2282880</v>
      </c>
      <c r="E25" s="83">
        <f>SUM(H25)</f>
        <v>2282880</v>
      </c>
      <c r="F25" s="83">
        <f>SUM(H25)</f>
        <v>2282880</v>
      </c>
      <c r="G25" s="82">
        <v>0</v>
      </c>
      <c r="H25" s="82">
        <v>2282880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f>SUM(O25+Q25+R25)</f>
        <v>0</v>
      </c>
      <c r="O25" s="82">
        <v>0</v>
      </c>
      <c r="P25" s="82">
        <v>0</v>
      </c>
      <c r="Q25" s="47"/>
    </row>
    <row r="26" spans="1:17" ht="13.5">
      <c r="A26" s="46">
        <v>852</v>
      </c>
      <c r="B26" s="186"/>
      <c r="C26" s="45"/>
      <c r="D26" s="84">
        <f>D27</f>
        <v>528968</v>
      </c>
      <c r="E26" s="84">
        <f aca="true" t="shared" si="7" ref="E26:P26">SUM(E27)</f>
        <v>528968</v>
      </c>
      <c r="F26" s="84">
        <f t="shared" si="7"/>
        <v>0</v>
      </c>
      <c r="G26" s="84">
        <f t="shared" si="7"/>
        <v>0</v>
      </c>
      <c r="H26" s="84">
        <f t="shared" si="7"/>
        <v>0</v>
      </c>
      <c r="I26" s="84">
        <f t="shared" si="7"/>
        <v>0</v>
      </c>
      <c r="J26" s="84">
        <f t="shared" si="7"/>
        <v>0</v>
      </c>
      <c r="K26" s="84">
        <f t="shared" si="7"/>
        <v>0</v>
      </c>
      <c r="L26" s="84">
        <f t="shared" si="7"/>
        <v>528968</v>
      </c>
      <c r="M26" s="84">
        <f t="shared" si="7"/>
        <v>528968</v>
      </c>
      <c r="N26" s="84">
        <f t="shared" si="7"/>
        <v>0</v>
      </c>
      <c r="O26" s="84">
        <f t="shared" si="7"/>
        <v>0</v>
      </c>
      <c r="P26" s="84">
        <f t="shared" si="7"/>
        <v>0</v>
      </c>
      <c r="Q26" s="47"/>
    </row>
    <row r="27" spans="1:17" ht="12.75">
      <c r="A27" s="44">
        <v>852</v>
      </c>
      <c r="B27" s="43">
        <v>85203</v>
      </c>
      <c r="C27" s="42">
        <v>6410</v>
      </c>
      <c r="D27" s="82">
        <v>528968</v>
      </c>
      <c r="E27" s="83">
        <f>SUM(L27)</f>
        <v>528968</v>
      </c>
      <c r="F27" s="83">
        <f>SUM(H27)</f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528968</v>
      </c>
      <c r="M27" s="82">
        <v>528968</v>
      </c>
      <c r="N27" s="82">
        <f>SUM(O27+Q27+R27)</f>
        <v>0</v>
      </c>
      <c r="O27" s="82">
        <v>0</v>
      </c>
      <c r="P27" s="82">
        <v>0</v>
      </c>
      <c r="Q27" s="47"/>
    </row>
    <row r="28" spans="1:16" ht="13.5">
      <c r="A28" s="46">
        <v>853</v>
      </c>
      <c r="B28" s="186"/>
      <c r="C28" s="45"/>
      <c r="D28" s="84">
        <f>SUM(D29)</f>
        <v>585000</v>
      </c>
      <c r="E28" s="84">
        <f>E29</f>
        <v>585000</v>
      </c>
      <c r="F28" s="84">
        <f>F29</f>
        <v>585000</v>
      </c>
      <c r="G28" s="84">
        <f>G29</f>
        <v>481500</v>
      </c>
      <c r="H28" s="84">
        <f>H29</f>
        <v>103500</v>
      </c>
      <c r="I28" s="84">
        <f aca="true" t="shared" si="8" ref="I28:P28">SUM(I29)</f>
        <v>0</v>
      </c>
      <c r="J28" s="84">
        <f t="shared" si="8"/>
        <v>0</v>
      </c>
      <c r="K28" s="84">
        <f t="shared" si="8"/>
        <v>0</v>
      </c>
      <c r="L28" s="84">
        <f t="shared" si="8"/>
        <v>0</v>
      </c>
      <c r="M28" s="84">
        <f t="shared" si="8"/>
        <v>0</v>
      </c>
      <c r="N28" s="84">
        <f t="shared" si="8"/>
        <v>0</v>
      </c>
      <c r="O28" s="84">
        <f t="shared" si="8"/>
        <v>0</v>
      </c>
      <c r="P28" s="84">
        <f t="shared" si="8"/>
        <v>0</v>
      </c>
    </row>
    <row r="29" spans="1:16" ht="12.75">
      <c r="A29" s="44">
        <v>853</v>
      </c>
      <c r="B29" s="43">
        <v>85321</v>
      </c>
      <c r="C29" s="42">
        <v>2110</v>
      </c>
      <c r="D29" s="82">
        <v>585000</v>
      </c>
      <c r="E29" s="83">
        <f>SUM(H29+G29+E38)</f>
        <v>585000</v>
      </c>
      <c r="F29" s="82">
        <f>SUM(G29:K29)</f>
        <v>585000</v>
      </c>
      <c r="G29" s="82">
        <v>481500</v>
      </c>
      <c r="H29" s="82">
        <v>103500</v>
      </c>
      <c r="I29" s="82">
        <v>0</v>
      </c>
      <c r="J29" s="82">
        <v>0</v>
      </c>
      <c r="K29" s="82">
        <v>0</v>
      </c>
      <c r="L29" s="82">
        <v>0</v>
      </c>
      <c r="M29" s="82">
        <f>SUM(N29+P29+Q29)</f>
        <v>0</v>
      </c>
      <c r="N29" s="82">
        <v>0</v>
      </c>
      <c r="O29" s="82">
        <v>0</v>
      </c>
      <c r="P29" s="82">
        <v>0</v>
      </c>
    </row>
    <row r="30" spans="1:16" ht="13.5">
      <c r="A30" s="46">
        <v>855</v>
      </c>
      <c r="B30" s="74"/>
      <c r="C30" s="45"/>
      <c r="D30" s="84">
        <f aca="true" t="shared" si="9" ref="D30:P30">SUM(D31:D33)</f>
        <v>650707</v>
      </c>
      <c r="E30" s="84">
        <f t="shared" si="9"/>
        <v>650707</v>
      </c>
      <c r="F30" s="84">
        <f t="shared" si="9"/>
        <v>650707</v>
      </c>
      <c r="G30" s="84">
        <f t="shared" si="9"/>
        <v>6671</v>
      </c>
      <c r="H30" s="84">
        <f t="shared" si="9"/>
        <v>521</v>
      </c>
      <c r="I30" s="84">
        <f t="shared" si="9"/>
        <v>0</v>
      </c>
      <c r="J30" s="84">
        <f t="shared" si="9"/>
        <v>643515</v>
      </c>
      <c r="K30" s="84">
        <f t="shared" si="9"/>
        <v>0</v>
      </c>
      <c r="L30" s="84">
        <f t="shared" si="9"/>
        <v>0</v>
      </c>
      <c r="M30" s="84">
        <f t="shared" si="9"/>
        <v>0</v>
      </c>
      <c r="N30" s="84">
        <f t="shared" si="9"/>
        <v>0</v>
      </c>
      <c r="O30" s="84">
        <f t="shared" si="9"/>
        <v>0</v>
      </c>
      <c r="P30" s="84">
        <f t="shared" si="9"/>
        <v>0</v>
      </c>
    </row>
    <row r="31" spans="1:16" ht="12.75">
      <c r="A31" s="44">
        <v>855</v>
      </c>
      <c r="B31" s="43">
        <v>85504</v>
      </c>
      <c r="C31" s="42">
        <v>2110</v>
      </c>
      <c r="D31" s="82">
        <v>9809</v>
      </c>
      <c r="E31" s="83">
        <f>SUM(H31+G31+J31)</f>
        <v>9809</v>
      </c>
      <c r="F31" s="82">
        <f>SUM(G31:K31)</f>
        <v>9809</v>
      </c>
      <c r="G31" s="82">
        <v>309</v>
      </c>
      <c r="H31" s="82">
        <v>0</v>
      </c>
      <c r="I31" s="82">
        <v>0</v>
      </c>
      <c r="J31" s="82">
        <v>9500</v>
      </c>
      <c r="K31" s="82">
        <v>0</v>
      </c>
      <c r="L31" s="82">
        <v>0</v>
      </c>
      <c r="M31" s="82">
        <f>SUM(N31+P31+Q31)</f>
        <v>0</v>
      </c>
      <c r="N31" s="82">
        <v>0</v>
      </c>
      <c r="O31" s="82">
        <v>0</v>
      </c>
      <c r="P31" s="82">
        <v>0</v>
      </c>
    </row>
    <row r="32" spans="1:16" ht="12.75">
      <c r="A32" s="44">
        <v>855</v>
      </c>
      <c r="B32" s="43">
        <v>85508</v>
      </c>
      <c r="C32" s="42">
        <v>2160</v>
      </c>
      <c r="D32" s="82">
        <v>224721</v>
      </c>
      <c r="E32" s="83">
        <f>SUM(H32+G32+J32)</f>
        <v>224721</v>
      </c>
      <c r="F32" s="82">
        <f>SUM(G32:K32)</f>
        <v>224721</v>
      </c>
      <c r="G32" s="82">
        <v>2200</v>
      </c>
      <c r="H32" s="82">
        <v>521</v>
      </c>
      <c r="I32" s="82">
        <v>0</v>
      </c>
      <c r="J32" s="82">
        <v>222000</v>
      </c>
      <c r="K32" s="82">
        <v>0</v>
      </c>
      <c r="L32" s="82">
        <v>0</v>
      </c>
      <c r="M32" s="82">
        <f>SUM(N32+P32+Q32)</f>
        <v>0</v>
      </c>
      <c r="N32" s="82">
        <v>0</v>
      </c>
      <c r="O32" s="82">
        <v>0</v>
      </c>
      <c r="P32" s="82">
        <v>0</v>
      </c>
    </row>
    <row r="33" spans="1:16" ht="12.75">
      <c r="A33" s="44">
        <v>855</v>
      </c>
      <c r="B33" s="43">
        <v>85510</v>
      </c>
      <c r="C33" s="42">
        <v>2160</v>
      </c>
      <c r="D33" s="82">
        <v>416177</v>
      </c>
      <c r="E33" s="83">
        <f>SUM(H33+G33+J33)</f>
        <v>416177</v>
      </c>
      <c r="F33" s="82">
        <f>SUM(G33:K33)</f>
        <v>416177</v>
      </c>
      <c r="G33" s="82">
        <v>4162</v>
      </c>
      <c r="H33" s="82">
        <v>0</v>
      </c>
      <c r="I33" s="82">
        <v>0</v>
      </c>
      <c r="J33" s="82">
        <v>412015</v>
      </c>
      <c r="K33" s="82">
        <v>0</v>
      </c>
      <c r="L33" s="82">
        <v>0</v>
      </c>
      <c r="M33" s="82">
        <f>SUM(N33+P33+Q33)</f>
        <v>0</v>
      </c>
      <c r="N33" s="82">
        <v>0</v>
      </c>
      <c r="O33" s="82">
        <v>0</v>
      </c>
      <c r="P33" s="82">
        <v>0</v>
      </c>
    </row>
    <row r="34" spans="1:16" ht="14.25">
      <c r="A34" s="269" t="s">
        <v>84</v>
      </c>
      <c r="B34" s="269"/>
      <c r="C34" s="269"/>
      <c r="D34" s="81">
        <f>SUM(D9+D11+D13+D15+D18+D20+D22+D24+D26+D28+D30)</f>
        <v>9606947</v>
      </c>
      <c r="E34" s="81">
        <f aca="true" t="shared" si="10" ref="E34:P34">SUM(E9+E11+E13+E15+E18+E20+E22+E24+E26+E28+E30)</f>
        <v>9606947</v>
      </c>
      <c r="F34" s="81">
        <f t="shared" si="10"/>
        <v>9077979</v>
      </c>
      <c r="G34" s="81">
        <f t="shared" si="10"/>
        <v>5374718</v>
      </c>
      <c r="H34" s="81">
        <f t="shared" si="10"/>
        <v>2807126</v>
      </c>
      <c r="I34" s="81">
        <f t="shared" si="10"/>
        <v>64020</v>
      </c>
      <c r="J34" s="81">
        <f t="shared" si="10"/>
        <v>832115</v>
      </c>
      <c r="K34" s="81">
        <f t="shared" si="10"/>
        <v>0</v>
      </c>
      <c r="L34" s="81">
        <f t="shared" si="10"/>
        <v>528968</v>
      </c>
      <c r="M34" s="81">
        <f t="shared" si="10"/>
        <v>528968</v>
      </c>
      <c r="N34" s="81">
        <f t="shared" si="10"/>
        <v>0</v>
      </c>
      <c r="O34" s="81">
        <f t="shared" si="10"/>
        <v>0</v>
      </c>
      <c r="P34" s="81">
        <f t="shared" si="10"/>
        <v>0</v>
      </c>
    </row>
    <row r="35" spans="1:16" ht="12.75">
      <c r="A35" s="38"/>
      <c r="B35" s="38"/>
      <c r="C35" s="38"/>
      <c r="D35" s="38"/>
      <c r="E35" s="80"/>
      <c r="F35" s="38"/>
      <c r="G35" s="38"/>
      <c r="H35" s="38"/>
      <c r="I35" s="38"/>
      <c r="J35" s="38"/>
      <c r="K35" s="37"/>
      <c r="L35" s="37"/>
      <c r="M35" s="37"/>
      <c r="N35" s="37"/>
      <c r="O35" s="37"/>
      <c r="P35" s="37"/>
    </row>
    <row r="36" spans="1:16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7"/>
      <c r="L36" s="37"/>
      <c r="M36" s="37"/>
      <c r="N36" s="37"/>
      <c r="O36" s="37"/>
      <c r="P36" s="37"/>
    </row>
    <row r="37" spans="1:16" ht="12.75">
      <c r="A37" s="38"/>
      <c r="B37" s="38"/>
      <c r="C37" s="38"/>
      <c r="D37" s="38"/>
      <c r="E37" s="38"/>
      <c r="F37" s="38"/>
      <c r="G37" s="39"/>
      <c r="H37" s="39"/>
      <c r="I37" s="38"/>
      <c r="J37" s="38"/>
      <c r="K37" s="37"/>
      <c r="L37" s="37"/>
      <c r="M37" s="37"/>
      <c r="N37" s="37"/>
      <c r="O37" s="37"/>
      <c r="P37" s="37"/>
    </row>
    <row r="38" spans="1:16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33"/>
      <c r="J44" s="34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XXXV.10.2021
z dnia 18 lutego 2021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view="pageLayout" workbookViewId="0" topLeftCell="A1">
      <selection activeCell="M15" sqref="M15"/>
    </sheetView>
  </sheetViews>
  <sheetFormatPr defaultColWidth="9.33203125" defaultRowHeight="12.75"/>
  <cols>
    <col min="1" max="1" width="6.16015625" style="62" customWidth="1"/>
    <col min="2" max="2" width="9" style="62" customWidth="1"/>
    <col min="3" max="3" width="7.16015625" style="62" customWidth="1"/>
    <col min="4" max="4" width="12.16015625" style="62" customWidth="1"/>
    <col min="5" max="5" width="11.83203125" style="62" customWidth="1"/>
    <col min="6" max="6" width="11.66015625" style="62" customWidth="1"/>
    <col min="7" max="7" width="14.33203125" style="62" customWidth="1"/>
    <col min="8" max="8" width="12.66015625" style="62" customWidth="1"/>
    <col min="9" max="9" width="8.33203125" style="62" customWidth="1"/>
    <col min="10" max="10" width="12" style="62" customWidth="1"/>
    <col min="11" max="11" width="9.83203125" style="62" customWidth="1"/>
    <col min="12" max="12" width="11.16015625" style="61" customWidth="1"/>
    <col min="13" max="13" width="10.83203125" style="61" customWidth="1"/>
    <col min="14" max="14" width="10.33203125" style="61" customWidth="1"/>
    <col min="15" max="15" width="9.33203125" style="61" customWidth="1"/>
    <col min="16" max="16" width="11.83203125" style="61" customWidth="1"/>
    <col min="17" max="16384" width="9.33203125" style="61" customWidth="1"/>
  </cols>
  <sheetData>
    <row r="1" spans="1:16" ht="39.75" customHeight="1">
      <c r="A1" s="284" t="s">
        <v>238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8.75">
      <c r="A2" s="129"/>
      <c r="B2" s="129"/>
      <c r="C2" s="129"/>
      <c r="D2" s="129"/>
      <c r="E2" s="129"/>
      <c r="F2" s="129"/>
      <c r="G2" s="129"/>
      <c r="H2" s="129"/>
      <c r="I2" s="127"/>
      <c r="J2" s="127"/>
      <c r="K2" s="127"/>
      <c r="L2" s="126"/>
      <c r="M2" s="126"/>
      <c r="N2" s="126"/>
      <c r="O2" s="126"/>
      <c r="P2" s="126"/>
    </row>
    <row r="3" spans="1:16" ht="12.75">
      <c r="A3" s="128"/>
      <c r="B3" s="128"/>
      <c r="C3" s="128"/>
      <c r="D3" s="128"/>
      <c r="E3" s="128"/>
      <c r="F3" s="128"/>
      <c r="G3" s="127"/>
      <c r="H3" s="127"/>
      <c r="I3" s="127"/>
      <c r="J3" s="127"/>
      <c r="K3" s="127"/>
      <c r="L3" s="126"/>
      <c r="M3" s="126"/>
      <c r="N3" s="126"/>
      <c r="O3" s="126"/>
      <c r="P3" s="125" t="s">
        <v>169</v>
      </c>
    </row>
    <row r="4" spans="1:16" ht="12.75">
      <c r="A4" s="285" t="s">
        <v>1</v>
      </c>
      <c r="B4" s="285" t="s">
        <v>2</v>
      </c>
      <c r="C4" s="285" t="s">
        <v>3</v>
      </c>
      <c r="D4" s="285" t="s">
        <v>168</v>
      </c>
      <c r="E4" s="285" t="s">
        <v>205</v>
      </c>
      <c r="F4" s="287" t="s">
        <v>30</v>
      </c>
      <c r="G4" s="297"/>
      <c r="H4" s="297"/>
      <c r="I4" s="297"/>
      <c r="J4" s="297"/>
      <c r="K4" s="297"/>
      <c r="L4" s="297"/>
      <c r="M4" s="297"/>
      <c r="N4" s="297"/>
      <c r="O4" s="297"/>
      <c r="P4" s="296"/>
    </row>
    <row r="5" spans="1:16" ht="12.75">
      <c r="A5" s="289"/>
      <c r="B5" s="289"/>
      <c r="C5" s="289"/>
      <c r="D5" s="289"/>
      <c r="E5" s="289"/>
      <c r="F5" s="285" t="s">
        <v>36</v>
      </c>
      <c r="G5" s="288" t="s">
        <v>30</v>
      </c>
      <c r="H5" s="288"/>
      <c r="I5" s="288"/>
      <c r="J5" s="288"/>
      <c r="K5" s="288"/>
      <c r="L5" s="285" t="s">
        <v>167</v>
      </c>
      <c r="M5" s="290" t="s">
        <v>30</v>
      </c>
      <c r="N5" s="291"/>
      <c r="O5" s="291"/>
      <c r="P5" s="292"/>
    </row>
    <row r="6" spans="1:16" ht="23.25" customHeight="1">
      <c r="A6" s="289"/>
      <c r="B6" s="289"/>
      <c r="C6" s="289"/>
      <c r="D6" s="289"/>
      <c r="E6" s="289"/>
      <c r="F6" s="289"/>
      <c r="G6" s="287" t="s">
        <v>166</v>
      </c>
      <c r="H6" s="296"/>
      <c r="I6" s="285" t="s">
        <v>165</v>
      </c>
      <c r="J6" s="285" t="s">
        <v>164</v>
      </c>
      <c r="K6" s="285" t="s">
        <v>163</v>
      </c>
      <c r="L6" s="289"/>
      <c r="M6" s="287" t="s">
        <v>32</v>
      </c>
      <c r="N6" s="124" t="s">
        <v>31</v>
      </c>
      <c r="O6" s="288" t="s">
        <v>35</v>
      </c>
      <c r="P6" s="288" t="s">
        <v>162</v>
      </c>
    </row>
    <row r="7" spans="1:16" ht="115.5">
      <c r="A7" s="286"/>
      <c r="B7" s="286"/>
      <c r="C7" s="286"/>
      <c r="D7" s="286"/>
      <c r="E7" s="286"/>
      <c r="F7" s="286"/>
      <c r="G7" s="123" t="s">
        <v>25</v>
      </c>
      <c r="H7" s="123" t="s">
        <v>161</v>
      </c>
      <c r="I7" s="286"/>
      <c r="J7" s="286"/>
      <c r="K7" s="286"/>
      <c r="L7" s="286"/>
      <c r="M7" s="288"/>
      <c r="N7" s="74" t="s">
        <v>27</v>
      </c>
      <c r="O7" s="288"/>
      <c r="P7" s="288"/>
    </row>
    <row r="8" spans="1:16" ht="9" customHeight="1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2">
        <v>14</v>
      </c>
      <c r="O8" s="122">
        <v>15</v>
      </c>
      <c r="P8" s="122">
        <v>16</v>
      </c>
    </row>
    <row r="9" spans="1:16" ht="19.5" customHeight="1">
      <c r="A9" s="44">
        <v>750</v>
      </c>
      <c r="B9" s="44">
        <v>75045</v>
      </c>
      <c r="C9" s="182">
        <v>2120</v>
      </c>
      <c r="D9" s="95">
        <v>20000</v>
      </c>
      <c r="E9" s="95">
        <f>SUM(F9)</f>
        <v>20000</v>
      </c>
      <c r="F9" s="95">
        <f>SUM(G9:J9)</f>
        <v>20000</v>
      </c>
      <c r="G9" s="183">
        <v>0</v>
      </c>
      <c r="H9" s="184">
        <v>13000</v>
      </c>
      <c r="I9" s="184">
        <v>0</v>
      </c>
      <c r="J9" s="184">
        <v>7000</v>
      </c>
      <c r="K9" s="184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</row>
    <row r="10" spans="1:16" ht="19.5" customHeight="1">
      <c r="A10" s="192">
        <v>801</v>
      </c>
      <c r="B10" s="44">
        <v>80195</v>
      </c>
      <c r="C10" s="193">
        <v>2120</v>
      </c>
      <c r="D10" s="95">
        <v>109200</v>
      </c>
      <c r="E10" s="95">
        <f>SUM(F10)</f>
        <v>109200</v>
      </c>
      <c r="F10" s="95">
        <f>SUM(G10:J10)</f>
        <v>109200</v>
      </c>
      <c r="G10" s="183">
        <v>80245</v>
      </c>
      <c r="H10" s="183">
        <v>28955</v>
      </c>
      <c r="I10" s="184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</row>
    <row r="11" spans="1:16" s="63" customFormat="1" ht="24.75" customHeight="1">
      <c r="A11" s="293" t="s">
        <v>84</v>
      </c>
      <c r="B11" s="294"/>
      <c r="C11" s="295"/>
      <c r="D11" s="120">
        <f aca="true" t="shared" si="0" ref="D11:P11">SUM(D9:D10)</f>
        <v>129200</v>
      </c>
      <c r="E11" s="120">
        <f t="shared" si="0"/>
        <v>129200</v>
      </c>
      <c r="F11" s="120">
        <f t="shared" si="0"/>
        <v>129200</v>
      </c>
      <c r="G11" s="120">
        <f t="shared" si="0"/>
        <v>80245</v>
      </c>
      <c r="H11" s="120">
        <f t="shared" si="0"/>
        <v>41955</v>
      </c>
      <c r="I11" s="120">
        <f t="shared" si="0"/>
        <v>0</v>
      </c>
      <c r="J11" s="120">
        <f t="shared" si="0"/>
        <v>7000</v>
      </c>
      <c r="K11" s="120">
        <f t="shared" si="0"/>
        <v>0</v>
      </c>
      <c r="L11" s="120">
        <f t="shared" si="0"/>
        <v>0</v>
      </c>
      <c r="M11" s="120">
        <f t="shared" si="0"/>
        <v>0</v>
      </c>
      <c r="N11" s="120">
        <f t="shared" si="0"/>
        <v>0</v>
      </c>
      <c r="O11" s="120">
        <f t="shared" si="0"/>
        <v>0</v>
      </c>
      <c r="P11" s="120">
        <f t="shared" si="0"/>
        <v>0</v>
      </c>
    </row>
  </sheetData>
  <sheetProtection/>
  <mergeCells count="19"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horizontalDpi="300" verticalDpi="300" orientation="landscape" paperSize="9" r:id="rId1"/>
  <headerFooter alignWithMargins="0">
    <oddHeader>&amp;RZałącznik nr &amp;A
do uchwały Rady Powiatu w Opatowie nr XXXV.10.2021
z dnia 18 lutego 2021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22"/>
  <sheetViews>
    <sheetView view="pageLayout" zoomScale="78" zoomScalePageLayoutView="78" workbookViewId="0" topLeftCell="A1">
      <selection activeCell="T11" sqref="T11"/>
    </sheetView>
  </sheetViews>
  <sheetFormatPr defaultColWidth="9.33203125" defaultRowHeight="12.75"/>
  <cols>
    <col min="1" max="1" width="32.16015625" style="88" customWidth="1"/>
    <col min="2" max="2" width="4.66015625" style="88" customWidth="1"/>
    <col min="3" max="3" width="6.83203125" style="88" customWidth="1"/>
    <col min="4" max="4" width="9.16015625" style="88" customWidth="1"/>
    <col min="5" max="5" width="13.33203125" style="88" customWidth="1"/>
    <col min="6" max="6" width="14.5" style="88" customWidth="1"/>
    <col min="7" max="7" width="13.66015625" style="88" customWidth="1"/>
    <col min="8" max="8" width="11.16015625" style="88" customWidth="1"/>
    <col min="9" max="9" width="13.16015625" style="88" customWidth="1"/>
    <col min="10" max="10" width="12.5" style="88" customWidth="1"/>
    <col min="11" max="12" width="9.83203125" style="88" customWidth="1"/>
    <col min="13" max="13" width="7.5" style="88" customWidth="1"/>
    <col min="14" max="14" width="9" style="88" customWidth="1"/>
    <col min="15" max="15" width="13.83203125" style="88" customWidth="1"/>
    <col min="16" max="16" width="14.33203125" style="87" customWidth="1"/>
    <col min="17" max="17" width="12.5" style="87" customWidth="1"/>
    <col min="18" max="18" width="8.83203125" style="87" customWidth="1"/>
    <col min="19" max="19" width="11.5" style="87" customWidth="1"/>
    <col min="20" max="20" width="9.33203125" style="87" customWidth="1"/>
    <col min="21" max="21" width="10.83203125" style="87" bestFit="1" customWidth="1"/>
    <col min="22" max="16384" width="9.33203125" style="87" customWidth="1"/>
  </cols>
  <sheetData>
    <row r="1" spans="1:19" ht="18.75" customHeight="1">
      <c r="A1" s="307" t="s">
        <v>221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1:19" ht="18.7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</row>
    <row r="3" spans="1:19" ht="12.75">
      <c r="A3" s="63"/>
      <c r="B3" s="63"/>
      <c r="C3" s="63"/>
      <c r="D3" s="63"/>
      <c r="E3" s="63"/>
      <c r="F3" s="63"/>
      <c r="G3" s="63"/>
      <c r="H3" s="62"/>
      <c r="I3" s="62"/>
      <c r="J3" s="62"/>
      <c r="K3" s="62"/>
      <c r="L3" s="62"/>
      <c r="M3" s="62"/>
      <c r="N3" s="62"/>
      <c r="O3" s="62"/>
      <c r="P3" s="61"/>
      <c r="Q3" s="61"/>
      <c r="R3" s="61"/>
      <c r="S3" s="60" t="s">
        <v>169</v>
      </c>
    </row>
    <row r="4" spans="1:19" s="100" customFormat="1" ht="11.25">
      <c r="A4" s="271" t="s">
        <v>220</v>
      </c>
      <c r="B4" s="274" t="s">
        <v>1</v>
      </c>
      <c r="C4" s="274" t="s">
        <v>2</v>
      </c>
      <c r="D4" s="271" t="s">
        <v>3</v>
      </c>
      <c r="E4" s="271" t="s">
        <v>219</v>
      </c>
      <c r="F4" s="271" t="s">
        <v>218</v>
      </c>
      <c r="G4" s="299" t="s">
        <v>30</v>
      </c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0"/>
    </row>
    <row r="5" spans="1:19" s="100" customFormat="1" ht="11.25">
      <c r="A5" s="272"/>
      <c r="B5" s="275"/>
      <c r="C5" s="275"/>
      <c r="D5" s="272"/>
      <c r="E5" s="272"/>
      <c r="F5" s="272"/>
      <c r="G5" s="271" t="s">
        <v>36</v>
      </c>
      <c r="H5" s="298" t="s">
        <v>30</v>
      </c>
      <c r="I5" s="298"/>
      <c r="J5" s="298"/>
      <c r="K5" s="298"/>
      <c r="L5" s="298"/>
      <c r="M5" s="298"/>
      <c r="N5" s="298"/>
      <c r="O5" s="271" t="s">
        <v>167</v>
      </c>
      <c r="P5" s="303" t="s">
        <v>30</v>
      </c>
      <c r="Q5" s="304"/>
      <c r="R5" s="304"/>
      <c r="S5" s="305"/>
    </row>
    <row r="6" spans="1:19" s="100" customFormat="1" ht="11.25">
      <c r="A6" s="272"/>
      <c r="B6" s="275"/>
      <c r="C6" s="275"/>
      <c r="D6" s="272"/>
      <c r="E6" s="272"/>
      <c r="F6" s="272"/>
      <c r="G6" s="272"/>
      <c r="H6" s="299" t="s">
        <v>166</v>
      </c>
      <c r="I6" s="300"/>
      <c r="J6" s="271" t="s">
        <v>165</v>
      </c>
      <c r="K6" s="271" t="s">
        <v>164</v>
      </c>
      <c r="L6" s="271" t="s">
        <v>163</v>
      </c>
      <c r="M6" s="271" t="s">
        <v>217</v>
      </c>
      <c r="N6" s="271" t="s">
        <v>216</v>
      </c>
      <c r="O6" s="272"/>
      <c r="P6" s="299" t="s">
        <v>32</v>
      </c>
      <c r="Q6" s="102" t="s">
        <v>31</v>
      </c>
      <c r="R6" s="298" t="s">
        <v>35</v>
      </c>
      <c r="S6" s="298" t="s">
        <v>215</v>
      </c>
    </row>
    <row r="7" spans="1:19" s="100" customFormat="1" ht="94.5">
      <c r="A7" s="273"/>
      <c r="B7" s="276"/>
      <c r="C7" s="276"/>
      <c r="D7" s="273"/>
      <c r="E7" s="273"/>
      <c r="F7" s="273"/>
      <c r="G7" s="273"/>
      <c r="H7" s="76" t="s">
        <v>25</v>
      </c>
      <c r="I7" s="76" t="s">
        <v>161</v>
      </c>
      <c r="J7" s="273"/>
      <c r="K7" s="273"/>
      <c r="L7" s="273"/>
      <c r="M7" s="273"/>
      <c r="N7" s="273"/>
      <c r="O7" s="273"/>
      <c r="P7" s="298"/>
      <c r="Q7" s="101" t="s">
        <v>27</v>
      </c>
      <c r="R7" s="298"/>
      <c r="S7" s="298"/>
    </row>
    <row r="8" spans="1:19" ht="12" customHeight="1">
      <c r="A8" s="99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99">
        <v>17</v>
      </c>
      <c r="R8" s="99">
        <v>18</v>
      </c>
      <c r="S8" s="99">
        <v>19</v>
      </c>
    </row>
    <row r="9" spans="1:21" ht="48.75" customHeight="1">
      <c r="A9" s="306" t="s">
        <v>214</v>
      </c>
      <c r="B9" s="306"/>
      <c r="C9" s="306"/>
      <c r="D9" s="98"/>
      <c r="E9" s="179">
        <f aca="true" t="shared" si="0" ref="E9:S9">SUM(E10:E17)</f>
        <v>4427404</v>
      </c>
      <c r="F9" s="179">
        <f t="shared" si="0"/>
        <v>519095</v>
      </c>
      <c r="G9" s="179">
        <f t="shared" si="0"/>
        <v>519095</v>
      </c>
      <c r="H9" s="179">
        <f t="shared" si="0"/>
        <v>0</v>
      </c>
      <c r="I9" s="179">
        <f t="shared" si="0"/>
        <v>10800</v>
      </c>
      <c r="J9" s="179">
        <f t="shared" si="0"/>
        <v>508295</v>
      </c>
      <c r="K9" s="179">
        <f t="shared" si="0"/>
        <v>0</v>
      </c>
      <c r="L9" s="179">
        <f t="shared" si="0"/>
        <v>0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U9" s="97"/>
    </row>
    <row r="10" spans="1:19" s="96" customFormat="1" ht="20.25" customHeight="1">
      <c r="A10" s="94" t="s">
        <v>213</v>
      </c>
      <c r="B10" s="93">
        <v>853</v>
      </c>
      <c r="C10" s="93">
        <v>85321</v>
      </c>
      <c r="D10" s="92">
        <v>2320</v>
      </c>
      <c r="E10" s="180">
        <v>10800</v>
      </c>
      <c r="F10" s="181">
        <f aca="true" t="shared" si="1" ref="F10:F17">G10</f>
        <v>10800</v>
      </c>
      <c r="G10" s="181">
        <f aca="true" t="shared" si="2" ref="G10:G17">H10+I10+J10+K10+L10+M10+N10</f>
        <v>10800</v>
      </c>
      <c r="H10" s="181">
        <v>0</v>
      </c>
      <c r="I10" s="181">
        <v>10800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</row>
    <row r="11" spans="1:19" s="96" customFormat="1" ht="20.25" customHeight="1">
      <c r="A11" s="94" t="s">
        <v>211</v>
      </c>
      <c r="B11" s="93">
        <v>853</v>
      </c>
      <c r="C11" s="93">
        <v>85311</v>
      </c>
      <c r="D11" s="92" t="s">
        <v>212</v>
      </c>
      <c r="E11" s="181">
        <v>161517</v>
      </c>
      <c r="F11" s="180">
        <f t="shared" si="1"/>
        <v>55448</v>
      </c>
      <c r="G11" s="180">
        <f t="shared" si="2"/>
        <v>55448</v>
      </c>
      <c r="H11" s="180">
        <v>0</v>
      </c>
      <c r="I11" s="180">
        <v>0</v>
      </c>
      <c r="J11" s="180">
        <v>55448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</row>
    <row r="12" spans="1:19" ht="21.75" customHeight="1">
      <c r="A12" s="94" t="s">
        <v>211</v>
      </c>
      <c r="B12" s="93">
        <v>853</v>
      </c>
      <c r="C12" s="93">
        <v>85311</v>
      </c>
      <c r="D12" s="92">
        <v>2580</v>
      </c>
      <c r="E12" s="181">
        <v>0</v>
      </c>
      <c r="F12" s="181">
        <f t="shared" si="1"/>
        <v>383298</v>
      </c>
      <c r="G12" s="181">
        <f t="shared" si="2"/>
        <v>383298</v>
      </c>
      <c r="H12" s="181">
        <v>0</v>
      </c>
      <c r="I12" s="181">
        <v>0</v>
      </c>
      <c r="J12" s="181">
        <v>383298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</row>
    <row r="13" spans="1:19" ht="21.75" customHeight="1">
      <c r="A13" s="94" t="s">
        <v>210</v>
      </c>
      <c r="B13" s="93">
        <v>855</v>
      </c>
      <c r="C13" s="93">
        <v>85508</v>
      </c>
      <c r="D13" s="92" t="s">
        <v>209</v>
      </c>
      <c r="E13" s="180">
        <v>143311</v>
      </c>
      <c r="F13" s="181">
        <f t="shared" si="1"/>
        <v>0</v>
      </c>
      <c r="G13" s="181">
        <f t="shared" si="2"/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</row>
    <row r="14" spans="1:19" ht="21.75" customHeight="1">
      <c r="A14" s="94" t="s">
        <v>210</v>
      </c>
      <c r="B14" s="93">
        <v>855</v>
      </c>
      <c r="C14" s="93">
        <v>85508</v>
      </c>
      <c r="D14" s="92">
        <v>2320</v>
      </c>
      <c r="E14" s="180">
        <v>71184</v>
      </c>
      <c r="F14" s="181">
        <f t="shared" si="1"/>
        <v>49549</v>
      </c>
      <c r="G14" s="181">
        <f t="shared" si="2"/>
        <v>49549</v>
      </c>
      <c r="H14" s="181">
        <v>0</v>
      </c>
      <c r="I14" s="181">
        <v>0</v>
      </c>
      <c r="J14" s="181">
        <v>49549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</row>
    <row r="15" spans="1:19" ht="21.75" customHeight="1">
      <c r="A15" s="94" t="s">
        <v>208</v>
      </c>
      <c r="B15" s="93">
        <v>855</v>
      </c>
      <c r="C15" s="93">
        <v>85510</v>
      </c>
      <c r="D15" s="92" t="s">
        <v>209</v>
      </c>
      <c r="E15" s="180">
        <v>582312</v>
      </c>
      <c r="F15" s="181">
        <f t="shared" si="1"/>
        <v>0</v>
      </c>
      <c r="G15" s="181">
        <f t="shared" si="2"/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</row>
    <row r="16" spans="1:19" ht="21.75" customHeight="1">
      <c r="A16" s="94" t="s">
        <v>208</v>
      </c>
      <c r="B16" s="93">
        <v>855</v>
      </c>
      <c r="C16" s="93">
        <v>85510</v>
      </c>
      <c r="D16" s="92">
        <v>2320</v>
      </c>
      <c r="E16" s="180">
        <v>3458280</v>
      </c>
      <c r="F16" s="181">
        <f t="shared" si="1"/>
        <v>0</v>
      </c>
      <c r="G16" s="181">
        <f t="shared" si="2"/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</row>
    <row r="17" spans="1:19" ht="27.75" customHeight="1">
      <c r="A17" s="94" t="s">
        <v>207</v>
      </c>
      <c r="B17" s="93">
        <v>921</v>
      </c>
      <c r="C17" s="93">
        <v>92116</v>
      </c>
      <c r="D17" s="92">
        <v>2310</v>
      </c>
      <c r="E17" s="181">
        <v>0</v>
      </c>
      <c r="F17" s="181">
        <f t="shared" si="1"/>
        <v>20000</v>
      </c>
      <c r="G17" s="181">
        <f t="shared" si="2"/>
        <v>20000</v>
      </c>
      <c r="H17" s="181">
        <v>0</v>
      </c>
      <c r="I17" s="181">
        <v>0</v>
      </c>
      <c r="J17" s="181">
        <v>20000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</row>
    <row r="18" spans="1:19" ht="30.75" customHeight="1">
      <c r="A18" s="301" t="s">
        <v>84</v>
      </c>
      <c r="B18" s="301"/>
      <c r="C18" s="301"/>
      <c r="D18" s="91"/>
      <c r="E18" s="179">
        <f aca="true" t="shared" si="3" ref="E18:S18">SUM(E9)</f>
        <v>4427404</v>
      </c>
      <c r="F18" s="179">
        <f t="shared" si="3"/>
        <v>519095</v>
      </c>
      <c r="G18" s="179">
        <f t="shared" si="3"/>
        <v>519095</v>
      </c>
      <c r="H18" s="179">
        <f t="shared" si="3"/>
        <v>0</v>
      </c>
      <c r="I18" s="179">
        <f t="shared" si="3"/>
        <v>10800</v>
      </c>
      <c r="J18" s="179">
        <f t="shared" si="3"/>
        <v>508295</v>
      </c>
      <c r="K18" s="179">
        <f t="shared" si="3"/>
        <v>0</v>
      </c>
      <c r="L18" s="179">
        <f t="shared" si="3"/>
        <v>0</v>
      </c>
      <c r="M18" s="179">
        <f t="shared" si="3"/>
        <v>0</v>
      </c>
      <c r="N18" s="179">
        <f t="shared" si="3"/>
        <v>0</v>
      </c>
      <c r="O18" s="179">
        <f t="shared" si="3"/>
        <v>0</v>
      </c>
      <c r="P18" s="179">
        <f t="shared" si="3"/>
        <v>0</v>
      </c>
      <c r="Q18" s="179">
        <f t="shared" si="3"/>
        <v>0</v>
      </c>
      <c r="R18" s="179">
        <f t="shared" si="3"/>
        <v>0</v>
      </c>
      <c r="S18" s="179">
        <f t="shared" si="3"/>
        <v>0</v>
      </c>
    </row>
    <row r="19" spans="1:19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1"/>
      <c r="Q19" s="61"/>
      <c r="R19" s="61"/>
      <c r="S19" s="61"/>
    </row>
    <row r="20" spans="1:19" ht="12.75">
      <c r="A20" s="62"/>
      <c r="B20" s="62"/>
      <c r="C20" s="62"/>
      <c r="D20" s="62"/>
      <c r="E20" s="90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1"/>
      <c r="Q20" s="61"/>
      <c r="R20" s="61"/>
      <c r="S20" s="61"/>
    </row>
    <row r="21" spans="1:19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1"/>
      <c r="Q21" s="61"/>
      <c r="R21" s="61"/>
      <c r="S21" s="61"/>
    </row>
    <row r="22" spans="5:9" ht="12.75">
      <c r="E22" s="89"/>
      <c r="F22" s="89"/>
      <c r="G22" s="89"/>
      <c r="H22" s="89"/>
      <c r="I22" s="89"/>
    </row>
  </sheetData>
  <sheetProtection/>
  <mergeCells count="23">
    <mergeCell ref="C4:C7"/>
    <mergeCell ref="D4:D7"/>
    <mergeCell ref="H5:N5"/>
    <mergeCell ref="R6:R7"/>
    <mergeCell ref="N6:N7"/>
    <mergeCell ref="G5:G7"/>
    <mergeCell ref="A9:C9"/>
    <mergeCell ref="A1:S2"/>
    <mergeCell ref="O5:O7"/>
    <mergeCell ref="A4:A7"/>
    <mergeCell ref="J6:J7"/>
    <mergeCell ref="B4:B7"/>
    <mergeCell ref="E4:E7"/>
    <mergeCell ref="S6:S7"/>
    <mergeCell ref="L6:L7"/>
    <mergeCell ref="H6:I6"/>
    <mergeCell ref="A18:C18"/>
    <mergeCell ref="G4:S4"/>
    <mergeCell ref="P5:S5"/>
    <mergeCell ref="M6:M7"/>
    <mergeCell ref="P6:P7"/>
    <mergeCell ref="F4:F7"/>
    <mergeCell ref="K6:K7"/>
  </mergeCells>
  <printOptions horizontalCentered="1"/>
  <pageMargins left="0.2755905511811024" right="0.4724409448818898" top="1.1023622047244095" bottom="0.7874015748031497" header="0.5118110236220472" footer="0.5118110236220472"/>
  <pageSetup horizontalDpi="300" verticalDpi="300" orientation="landscape" paperSize="9" scale="73" r:id="rId1"/>
  <headerFooter alignWithMargins="0">
    <oddHeader>&amp;RZałącznik nr &amp;A
do uchwały Rady Powiatu w Opatowie nr XXXV.10.2021
z dnia 18 lutego 2021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18"/>
  <sheetViews>
    <sheetView zoomScalePageLayoutView="0" workbookViewId="0" topLeftCell="A1">
      <selection activeCell="H16" sqref="H16"/>
    </sheetView>
  </sheetViews>
  <sheetFormatPr defaultColWidth="9.33203125" defaultRowHeight="12.75"/>
  <cols>
    <col min="1" max="1" width="5.83203125" style="130" customWidth="1"/>
    <col min="2" max="2" width="5" style="33" customWidth="1"/>
    <col min="3" max="3" width="6.66015625" style="33" customWidth="1"/>
    <col min="4" max="4" width="13.16015625" style="33" customWidth="1"/>
    <col min="5" max="5" width="7.83203125" style="33" customWidth="1"/>
    <col min="6" max="6" width="22.16015625" style="33" customWidth="1"/>
    <col min="7" max="7" width="29.83203125" style="33" customWidth="1"/>
    <col min="8" max="8" width="15.66015625" style="33" customWidth="1"/>
    <col min="9" max="9" width="9.33203125" style="130" customWidth="1"/>
    <col min="10" max="16384" width="9.33203125" style="33" customWidth="1"/>
  </cols>
  <sheetData>
    <row r="1" spans="2:8" ht="12.75">
      <c r="B1" s="40"/>
      <c r="C1" s="40"/>
      <c r="D1" s="40"/>
      <c r="E1" s="40"/>
      <c r="F1" s="40"/>
      <c r="G1" s="141"/>
      <c r="H1" s="140" t="s">
        <v>341</v>
      </c>
    </row>
    <row r="2" spans="2:8" ht="12.75">
      <c r="B2" s="40"/>
      <c r="C2" s="40"/>
      <c r="D2" s="40"/>
      <c r="E2" s="40"/>
      <c r="F2" s="40"/>
      <c r="G2" s="139"/>
      <c r="H2" s="138" t="s">
        <v>423</v>
      </c>
    </row>
    <row r="3" spans="2:8" ht="12.75">
      <c r="B3" s="40"/>
      <c r="C3" s="40"/>
      <c r="D3" s="40"/>
      <c r="E3" s="40"/>
      <c r="F3" s="40"/>
      <c r="G3" s="40"/>
      <c r="H3" s="138" t="s">
        <v>422</v>
      </c>
    </row>
    <row r="4" spans="2:8" ht="16.5">
      <c r="B4" s="308" t="s">
        <v>243</v>
      </c>
      <c r="C4" s="308"/>
      <c r="D4" s="308"/>
      <c r="E4" s="308"/>
      <c r="F4" s="308"/>
      <c r="G4" s="308"/>
      <c r="H4" s="308"/>
    </row>
    <row r="5" spans="2:8" ht="12.75">
      <c r="B5" s="40"/>
      <c r="C5" s="40"/>
      <c r="D5" s="40"/>
      <c r="E5" s="40"/>
      <c r="F5" s="41"/>
      <c r="G5" s="41"/>
      <c r="H5" s="18" t="s">
        <v>0</v>
      </c>
    </row>
    <row r="6" spans="2:8" ht="92.25" customHeight="1">
      <c r="B6" s="137" t="s">
        <v>130</v>
      </c>
      <c r="C6" s="137" t="s">
        <v>1</v>
      </c>
      <c r="D6" s="137" t="s">
        <v>2</v>
      </c>
      <c r="E6" s="137" t="s">
        <v>3</v>
      </c>
      <c r="F6" s="136" t="s">
        <v>234</v>
      </c>
      <c r="G6" s="137" t="s">
        <v>233</v>
      </c>
      <c r="H6" s="136" t="s">
        <v>242</v>
      </c>
    </row>
    <row r="7" spans="2:8" ht="12.75">
      <c r="B7" s="133">
        <v>1</v>
      </c>
      <c r="C7" s="133">
        <v>2</v>
      </c>
      <c r="D7" s="133">
        <v>3</v>
      </c>
      <c r="E7" s="133">
        <v>4</v>
      </c>
      <c r="F7" s="133">
        <v>5</v>
      </c>
      <c r="G7" s="133">
        <v>6</v>
      </c>
      <c r="H7" s="133">
        <v>7</v>
      </c>
    </row>
    <row r="8" spans="2:8" ht="12.75">
      <c r="B8" s="312" t="s">
        <v>241</v>
      </c>
      <c r="C8" s="313"/>
      <c r="D8" s="313"/>
      <c r="E8" s="313"/>
      <c r="F8" s="314"/>
      <c r="G8" s="135"/>
      <c r="H8" s="134"/>
    </row>
    <row r="9" spans="2:8" ht="42" customHeight="1">
      <c r="B9" s="182" t="s">
        <v>119</v>
      </c>
      <c r="C9" s="182">
        <v>600</v>
      </c>
      <c r="D9" s="182">
        <v>60004</v>
      </c>
      <c r="E9" s="182">
        <v>2650</v>
      </c>
      <c r="F9" s="194" t="s">
        <v>240</v>
      </c>
      <c r="G9" s="194" t="s">
        <v>239</v>
      </c>
      <c r="H9" s="195">
        <v>495188</v>
      </c>
    </row>
    <row r="10" spans="2:8" ht="12.75">
      <c r="B10" s="309" t="s">
        <v>84</v>
      </c>
      <c r="C10" s="310"/>
      <c r="D10" s="310"/>
      <c r="E10" s="310"/>
      <c r="F10" s="311"/>
      <c r="G10" s="132"/>
      <c r="H10" s="131">
        <f>SUM(H9:H9)</f>
        <v>495188</v>
      </c>
    </row>
    <row r="11" spans="2:8" ht="12.75">
      <c r="B11" s="40"/>
      <c r="C11" s="40"/>
      <c r="D11" s="40"/>
      <c r="E11" s="40"/>
      <c r="F11" s="40"/>
      <c r="G11" s="40"/>
      <c r="H11" s="40"/>
    </row>
    <row r="12" spans="2:8" ht="12.75">
      <c r="B12" s="130"/>
      <c r="C12" s="130"/>
      <c r="D12" s="130"/>
      <c r="E12" s="130"/>
      <c r="F12" s="130"/>
      <c r="G12" s="130"/>
      <c r="H12" s="130"/>
    </row>
    <row r="13" spans="2:8" ht="12.75">
      <c r="B13" s="130"/>
      <c r="C13" s="130"/>
      <c r="D13" s="130"/>
      <c r="E13" s="130"/>
      <c r="F13" s="130"/>
      <c r="G13" s="130"/>
      <c r="H13" s="130"/>
    </row>
    <row r="14" spans="2:8" ht="12.75">
      <c r="B14" s="130"/>
      <c r="C14" s="130"/>
      <c r="D14" s="130"/>
      <c r="E14" s="130"/>
      <c r="F14" s="130"/>
      <c r="G14" s="130"/>
      <c r="H14" s="130"/>
    </row>
    <row r="15" spans="2:8" ht="12.75">
      <c r="B15" s="130"/>
      <c r="C15" s="130"/>
      <c r="D15" s="130"/>
      <c r="E15" s="130"/>
      <c r="F15" s="130"/>
      <c r="G15" s="130"/>
      <c r="H15" s="130"/>
    </row>
    <row r="16" spans="2:8" ht="12.75">
      <c r="B16" s="130"/>
      <c r="C16" s="130"/>
      <c r="D16" s="130"/>
      <c r="E16" s="130"/>
      <c r="F16" s="130"/>
      <c r="G16" s="130"/>
      <c r="H16" s="130"/>
    </row>
    <row r="17" spans="2:8" ht="12.75">
      <c r="B17" s="130"/>
      <c r="C17" s="130"/>
      <c r="D17" s="130"/>
      <c r="E17" s="130"/>
      <c r="F17" s="130"/>
      <c r="G17" s="130"/>
      <c r="H17" s="130"/>
    </row>
    <row r="18" spans="2:8" ht="12.75">
      <c r="B18" s="130"/>
      <c r="C18" s="130"/>
      <c r="D18" s="130"/>
      <c r="E18" s="130"/>
      <c r="F18" s="130"/>
      <c r="G18" s="130"/>
      <c r="H18" s="130"/>
    </row>
  </sheetData>
  <sheetProtection/>
  <mergeCells count="3">
    <mergeCell ref="B4:H4"/>
    <mergeCell ref="B10:F10"/>
    <mergeCell ref="B8:F8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2021-02-16T06:38:20Z</cp:lastPrinted>
  <dcterms:created xsi:type="dcterms:W3CDTF">2014-11-12T06:55:05Z</dcterms:created>
  <dcterms:modified xsi:type="dcterms:W3CDTF">2021-03-10T09:04:54Z</dcterms:modified>
  <cp:category/>
  <cp:version/>
  <cp:contentType/>
  <cp:contentStatus/>
</cp:coreProperties>
</file>