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20" windowWidth="12315" windowHeight="7200" activeTab="0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</sheets>
  <definedNames/>
  <calcPr fullCalcOnLoad="1"/>
</workbook>
</file>

<file path=xl/sharedStrings.xml><?xml version="1.0" encoding="utf-8"?>
<sst xmlns="http://schemas.openxmlformats.org/spreadsheetml/2006/main" count="855" uniqueCount="361">
  <si>
    <t>w złotych</t>
  </si>
  <si>
    <t>Dział</t>
  </si>
  <si>
    <t>Rozdział</t>
  </si>
  <si>
    <t>§</t>
  </si>
  <si>
    <t>Nazwa</t>
  </si>
  <si>
    <t>1</t>
  </si>
  <si>
    <t>2</t>
  </si>
  <si>
    <t>3</t>
  </si>
  <si>
    <t>4</t>
  </si>
  <si>
    <t>5</t>
  </si>
  <si>
    <t>bieżące</t>
  </si>
  <si>
    <t xml:space="preserve">w tym z tytułu dotacji i środków na finansowanie wydatków na realizację zadań finansowanych z udziałem środków, o których mowa w art. 5 ust. 1 pkt 2 i 3 
</t>
  </si>
  <si>
    <t>0,00</t>
  </si>
  <si>
    <t>852</t>
  </si>
  <si>
    <t>Pomoc społeczna</t>
  </si>
  <si>
    <t>razem:</t>
  </si>
  <si>
    <t>majątkowe</t>
  </si>
  <si>
    <t>Ogółem:</t>
  </si>
  <si>
    <t>Wydatki razem:</t>
  </si>
  <si>
    <t>wynagrodzenia i składki od nich naliczane</t>
  </si>
  <si>
    <t>na programy finansowane z udziałem środków, o których mowa w art. 5 ust. 1 pkt 2 i 3,</t>
  </si>
  <si>
    <t>wydatki na programy finansowane z udziałem środków, o których mowa w art. 5 ust. 1 pkt 2 i 3</t>
  </si>
  <si>
    <t>świadczenia na rzecz osób fizycznych;</t>
  </si>
  <si>
    <t>dotacje na zadania bieżące</t>
  </si>
  <si>
    <t>z tego:</t>
  </si>
  <si>
    <t>w tym:</t>
  </si>
  <si>
    <t>inwestycje i zakupy inwestycyjne</t>
  </si>
  <si>
    <t>Wydatki 
majątkowe</t>
  </si>
  <si>
    <t>Plan</t>
  </si>
  <si>
    <t>zakup i objęcie akcji i udziałów</t>
  </si>
  <si>
    <t>Wydatki bieżące</t>
  </si>
  <si>
    <t>(* kol 2 do wykorzystania fakultatywnego)</t>
  </si>
  <si>
    <t>Z tego:</t>
  </si>
  <si>
    <t>obsługa długu</t>
  </si>
  <si>
    <t>Wniesienie wkładów do spółek prawa handlowego</t>
  </si>
  <si>
    <t/>
  </si>
  <si>
    <t>wypłaty z tytułu poręczeń i gwarancji</t>
  </si>
  <si>
    <t>8</t>
  </si>
  <si>
    <t>7</t>
  </si>
  <si>
    <t>6</t>
  </si>
  <si>
    <t>Plan po zmianach 
(5+6+7)</t>
  </si>
  <si>
    <t>Zwiększenie</t>
  </si>
  <si>
    <t>Zmniejszenie</t>
  </si>
  <si>
    <t>Plan przed zmianą</t>
  </si>
  <si>
    <t>po zmianach</t>
  </si>
  <si>
    <t>zwiększenie</t>
  </si>
  <si>
    <t>zmniejszenie</t>
  </si>
  <si>
    <t>przed zmianą</t>
  </si>
  <si>
    <t>19</t>
  </si>
  <si>
    <t>18</t>
  </si>
  <si>
    <t>17</t>
  </si>
  <si>
    <t>16</t>
  </si>
  <si>
    <t>15</t>
  </si>
  <si>
    <t>14</t>
  </si>
  <si>
    <t>13</t>
  </si>
  <si>
    <t>12</t>
  </si>
  <si>
    <t>11</t>
  </si>
  <si>
    <t>10</t>
  </si>
  <si>
    <t>9</t>
  </si>
  <si>
    <t>wydatki związane z realizacją ich statutowych zadań;</t>
  </si>
  <si>
    <t>wydatki 
jednostek
budżetowych</t>
  </si>
  <si>
    <t>§
/
grupa</t>
  </si>
  <si>
    <t xml:space="preserve">D. Inne źródła </t>
  </si>
  <si>
    <t xml:space="preserve">C. Inne źródła </t>
  </si>
  <si>
    <t>B. Środki i dotacje otrzymane od innych jst oraz innych jednostek zaliczanych do sektora finansów publicznych</t>
  </si>
  <si>
    <t>A. Dotacje i środki z budżetu państwa (np. od wojewody, MEN, UKFiS, …)</t>
  </si>
  <si>
    <t>* Wybrać odpowiednie oznaczenie źródła finansowania:</t>
  </si>
  <si>
    <t>x</t>
  </si>
  <si>
    <t>Starostwo Powiatowe w Opatowie</t>
  </si>
  <si>
    <t xml:space="preserve">A.      
B.
C.
D. </t>
  </si>
  <si>
    <t xml:space="preserve">A. 
B.
C. 
D. </t>
  </si>
  <si>
    <t>Dom Pomocy Społecznej w Sobowie</t>
  </si>
  <si>
    <t>Zakup samochodu służbowego na potrzeby WTZ przy DPS w Sobowie</t>
  </si>
  <si>
    <t>Dom Pomocy Społecznej w Zochcinku</t>
  </si>
  <si>
    <t xml:space="preserve">A.      
B. 
C.
D. </t>
  </si>
  <si>
    <t>24.</t>
  </si>
  <si>
    <t>Zespół Szkół Nr 1 w Opatowie</t>
  </si>
  <si>
    <t>23.</t>
  </si>
  <si>
    <t>22.</t>
  </si>
  <si>
    <t>21.</t>
  </si>
  <si>
    <t>20.</t>
  </si>
  <si>
    <t>19.</t>
  </si>
  <si>
    <t>Wykonanie klimatyzacji w sali konferencyjnej SP w Opatowie</t>
  </si>
  <si>
    <t>18.</t>
  </si>
  <si>
    <t>17.</t>
  </si>
  <si>
    <t>16.</t>
  </si>
  <si>
    <t>15.</t>
  </si>
  <si>
    <t>14.</t>
  </si>
  <si>
    <t>13.</t>
  </si>
  <si>
    <t>12.</t>
  </si>
  <si>
    <t>Zarząd Dróg Powiatowych  w Opatowie</t>
  </si>
  <si>
    <t>11.</t>
  </si>
  <si>
    <t>10.</t>
  </si>
  <si>
    <t>9.</t>
  </si>
  <si>
    <t>8.</t>
  </si>
  <si>
    <t>7.</t>
  </si>
  <si>
    <t>6.</t>
  </si>
  <si>
    <t>5.</t>
  </si>
  <si>
    <t>4.</t>
  </si>
  <si>
    <t>3.</t>
  </si>
  <si>
    <t>2.</t>
  </si>
  <si>
    <t>1.</t>
  </si>
  <si>
    <t>kredyty i pożyczki zaciągnięte na realizację zadania pod refundację wydatków</t>
  </si>
  <si>
    <t>środki wymienione
w art. 5 ust. 1 pkt 2 i 3 u.f.p.</t>
  </si>
  <si>
    <t>dotacje i środki pochodzące
z innych  źr.*</t>
  </si>
  <si>
    <t>kredyty
i pożyczki</t>
  </si>
  <si>
    <t>dochody własne jst</t>
  </si>
  <si>
    <t>w tym źródła finansowania</t>
  </si>
  <si>
    <t>Jednostka org. realizująca zadanie lub koordynująca program</t>
  </si>
  <si>
    <t>Planowane wydatki</t>
  </si>
  <si>
    <t>Nazwa zadania inwestycyjnego</t>
  </si>
  <si>
    <t>Rozdz.</t>
  </si>
  <si>
    <t>Lp.</t>
  </si>
  <si>
    <t>Specjalny Ośrodek Szkolno - Wychowawczy - Centrum Autyzmu i Całościowych Zaburzeń Rozwojowych w Niemienicach</t>
  </si>
  <si>
    <t>700</t>
  </si>
  <si>
    <t>Rozbudowa oraz przebudowa istniejącego budynku mieszkalnego jednorodzinnego wraz ze zmianą sposobu użytkowania budynku na potrzeby placówki opiekuńczo - wychowawczej</t>
  </si>
  <si>
    <t>Budowa Tężni Solankowej na terenie DPS w Zochcinku wraz z opracowaniem dokumentacji projektowej</t>
  </si>
  <si>
    <t>Wymiana pokrycia dachowego na budynku użytkowym ZS Nr 2 w Opatowie</t>
  </si>
  <si>
    <t>Zakup sprzętu, urządzeń dot. sieci teleinformatycznej oraz wymiana serwera głównego i urządzeń podtrzymania zasilania</t>
  </si>
  <si>
    <t>Zakup urządzeń informatycznych dla Wydziału Geodezji, Kartografii, Katastru i Gospodarki Mieniem</t>
  </si>
  <si>
    <t>Wykonanie dokumentacji projektowej dla zadania pn. ,,Termomodernizacja Szpitala Św. Leona w Opatowie''</t>
  </si>
  <si>
    <t>Przebudowa DP nr 0698T Rżuchów - Drzenkowice - Brzóstowa - dr. woj. nr 755, polegająca na budowie chodnika w m. Wszechświęte odc. dł. 0,635 km</t>
  </si>
  <si>
    <t>Przebudowa DP nr 0731T Włostów - Osada Cukrowni Włostów - Gozdawa - Żurawniki - Malice Kościelne - Słabuszewice - Międzygórz - Rogal i DP nr 0730T Kolonia Okalina - Karwów - Dzierążnia - Malice Kościelne - Męczennice - Pielaszów - Nowy Daromin - Daromin, polegająca na budowie dwóch odcinków chodnika w m. Malice Kościelne o łącznej dł. ok. 1,200 km</t>
  </si>
  <si>
    <t>Przebudowa DP nr 0730T Kolonia Okalina - Karwów - Dzierążnia - Malice Kościelne - Męczennice - Pielaszów - Nowy Daromin - Daromin w m. Malice Kościelne w km 6+560 - 6+660 oraz przebudowa obiektu mostowego o nr ewid. (JNI): 30000625 w km 6+610</t>
  </si>
  <si>
    <t>Zakup pługa odśnieżnego z osprzętowaniem przystosowanym do pracy z ciagnikiem rolniczym</t>
  </si>
  <si>
    <t>Zakup kosiarki bijakowej</t>
  </si>
  <si>
    <t>rok budżetowy 2021 (7+8+9+10)</t>
  </si>
  <si>
    <t>Zadania inwestycyjne roczne w 2021 r.</t>
  </si>
  <si>
    <t>Przebudowa oraz rozbudowa istniejącego budynku użytkowego przy ul. Sempołowskiej 3 o platformę dla osób niepełnosprawnych</t>
  </si>
  <si>
    <t>Dochody budżetu powiatu na 2021 rok</t>
  </si>
  <si>
    <t>Wydatki budżetu powiatu na 2021 rok</t>
  </si>
  <si>
    <t>Zakup serwera z oprogramowaniem</t>
  </si>
  <si>
    <t>Zakup i montaż stacji uzdatniania wody w budynku Filii DPS w Opatowie</t>
  </si>
  <si>
    <t>Zakup samochodu ciężarowego 2 lub 3 osiowego</t>
  </si>
  <si>
    <t>25.</t>
  </si>
  <si>
    <t>26.</t>
  </si>
  <si>
    <t>Pozostała działalność</t>
  </si>
  <si>
    <t>801</t>
  </si>
  <si>
    <t>Oświata i wychowanie</t>
  </si>
  <si>
    <t>80115</t>
  </si>
  <si>
    <t>Technika</t>
  </si>
  <si>
    <t>854</t>
  </si>
  <si>
    <t>Edukacyjna opieka wychowawcza</t>
  </si>
  <si>
    <t>85403</t>
  </si>
  <si>
    <t>Specjalne ośrodki szkolno-wychowawcze</t>
  </si>
  <si>
    <r>
      <t>niewykorzystane środki pieniężne na r-ku bieżącym budżetu określone w odrębnych ustawach     §905</t>
    </r>
    <r>
      <rPr>
        <b/>
        <sz val="7"/>
        <rFont val="Calibri"/>
        <family val="2"/>
      </rPr>
      <t>¹</t>
    </r>
  </si>
  <si>
    <t>Wykonanie dokumentacji projektowej dotyczącej przebudowy i zmiany sposobu użytkowania budynku w Ciszycy Górnej z przeznaczeniem na prowadzenie placówki opiekuńczo wychowawczej typu specjalistyczno-terapeutycznego</t>
  </si>
  <si>
    <t>Modernizacja tarasu przy Podziemnej  Trasie Turystycznej w Opatowie</t>
  </si>
  <si>
    <t>27.</t>
  </si>
  <si>
    <t>Wymiana systemu przeciwpożarowego w budynkach mieszkalnych DPS w Sobowie</t>
  </si>
  <si>
    <t>Wykonanie dokumentacji projektowej dotyczącej przebudowy wraz ze zmianą sposobu użytkowania części pomieszczeń  zlokalizowanych na Parterze Budynku C położonego przy ul. Szpitalnej 4 w Opatowie na potrzeby Zakładu Podstawowej Opieki Zdrowotnej</t>
  </si>
  <si>
    <t xml:space="preserve">A. 100 000
B.
C. 
D. </t>
  </si>
  <si>
    <t xml:space="preserve">A.
B.
C. 
D. </t>
  </si>
  <si>
    <t>Wykonanie dokumentacji projektowej dla zadania pn. ,,Przebudowa DP nr 0703T Zochcin - Sadowie - droga krajowa nr 9 w m. Sadowie, polegająca na budowie chodnika o dł. ok. 0,800 km''</t>
  </si>
  <si>
    <t>Budowa stajni dla zwierząt (alpak) w celu prowadzenia alpakoterapii</t>
  </si>
  <si>
    <t>Rozbudowa, nadbudowa oraz przebudowa istniejącego budynku pralni wraz ze zmianą sposobu użytkowania na budynek Środowiskowego Domu Samopomocy w Opatowie – ETAP II</t>
  </si>
  <si>
    <t xml:space="preserve">A. 2 169 045
B.
C. 
D. </t>
  </si>
  <si>
    <t>28.</t>
  </si>
  <si>
    <t>29.</t>
  </si>
  <si>
    <t>3 011 503,40</t>
  </si>
  <si>
    <t>3 851 096,00</t>
  </si>
  <si>
    <t>6 862 599,40</t>
  </si>
  <si>
    <t>Gospodarka mieszkaniowa</t>
  </si>
  <si>
    <t>70005</t>
  </si>
  <si>
    <t>Gospodarka gruntami i nieruchomościami</t>
  </si>
  <si>
    <t>Wykonanie dokumentacji projektowej dla zadania pn. ,,Przebudowa DP nr 0686T w m. Ciszyca, polegająca na budowie chodnika o dł. ok. 0,800 km''</t>
  </si>
  <si>
    <t>Dom Pomocy Społecznej w Czachowie</t>
  </si>
  <si>
    <t>Budowa garażu</t>
  </si>
  <si>
    <t>Opracowanie dokumentacji projektowej na zadanie ,,Przebudowa DP nr 0711T Dziewiątle - Ujazdek - Łagówka - Łagowica - Pipała - Jastrzębska Wola - Skolankowska Wola - Zielonka - Iwaniska w m. Jastrzębska Wola polegająca na budowie zatoki autobusowej i chodnika o łącznej dł. ok. 0,160 km''</t>
  </si>
  <si>
    <t>Opracowanie dokumentacji projektowej na zadanie ,,Przebudowa DP nr 0758T Bidziny - Bidziny Kolonia - Jasice Smugi - dr. woj. Nr 755 w m. Bidziny, polegająca na budowie chodnika o dł. ok. 1,240 km</t>
  </si>
  <si>
    <t>Opracowanie dokumentacji projektowej na zadanie ,,Przebudowa DP nr 0717T Łężyce - Biskupice - Czekaj - Gołoszyce - Modliborzyce - Piskrzyn - Baranówek - Janczyce - Stobiec - Zaldów w m. Modliborzyce, polegająca na budowie chodnika o dł. ok. 0,400 km</t>
  </si>
  <si>
    <t>Opracowanie dokumentacji projektowej na zadanie ,,Przebudowa DP nr 0723T Opatów - Czerników Karski - Aleksandrów - Bartłomiejów - Strzyżowice - Józefów - Wymysłów, polegająca na budowie dwóch odcinków chodnika na ul. Partyzantów i Słowackiego w m. Opatów o łącznej dł. ok. 0,800 km</t>
  </si>
  <si>
    <t xml:space="preserve">A. 317 967
B. 53 506
C. 
D. </t>
  </si>
  <si>
    <t>Objęcie udziałów Szpital św. Leona Sp. z o.o. w Opatowie</t>
  </si>
  <si>
    <t>30.</t>
  </si>
  <si>
    <t>31.</t>
  </si>
  <si>
    <t>32.</t>
  </si>
  <si>
    <t xml:space="preserve">A.      
B. 150 000
C.
D. </t>
  </si>
  <si>
    <t>Dostosowanie łazienek oraz urządzeń higieniczno - sanitarnych dla osób niepełnosprawnych w budynku dydaktycznym Zespołu Szkół Nr 1 w Opatowie</t>
  </si>
  <si>
    <t>619 102,47</t>
  </si>
  <si>
    <t>607 676,47</t>
  </si>
  <si>
    <t>7 688 596,00</t>
  </si>
  <si>
    <t>Wykonanie Programu Funkcjonalno - Użytkowego na potrzeby budowy Inkubatora Przemysłowego we Włostowie</t>
  </si>
  <si>
    <t>33.</t>
  </si>
  <si>
    <t>Ogółem</t>
  </si>
  <si>
    <t>01005</t>
  </si>
  <si>
    <t>010</t>
  </si>
  <si>
    <t>wydatki związane z realizacją statutowych zadań</t>
  </si>
  <si>
    <t>wniesienie wkładów do spółek prawa handlowego</t>
  </si>
  <si>
    <t>Wydatki na programy finansowane z udziałem środków, o których mowa w art. 5 ust. 1 pkt 2 i 3</t>
  </si>
  <si>
    <t>Świadczenia na rzecz osób fizycznych</t>
  </si>
  <si>
    <t>Dotacje na zadania bieżące</t>
  </si>
  <si>
    <t>Wydatki jednostek budżetowych</t>
  </si>
  <si>
    <t>Wydatki majątkowe</t>
  </si>
  <si>
    <t>Wydatki
na 2021 r.</t>
  </si>
  <si>
    <t>Dotacje ogółem</t>
  </si>
  <si>
    <t>w  złotych</t>
  </si>
  <si>
    <t>Dochody i wydatki związane z realizacją zadań z zakresu administracji rządowej i innych zadań zleconych odrębnymi ustawami w 2021 r.</t>
  </si>
  <si>
    <t>C. Inne źródła - środki krajowe - kapitał ludzki.</t>
  </si>
  <si>
    <r>
      <rPr>
        <sz val="8"/>
        <rFont val="Calibri"/>
        <family val="2"/>
      </rPr>
      <t>²</t>
    </r>
    <r>
      <rPr>
        <sz val="8"/>
        <rFont val="Arial CE"/>
        <family val="2"/>
      </rPr>
      <t xml:space="preserve"> Wybrać odpowiednie oznaczenie źródła finansowania:</t>
    </r>
  </si>
  <si>
    <r>
      <rPr>
        <sz val="8"/>
        <rFont val="Calibri"/>
        <family val="2"/>
      </rPr>
      <t xml:space="preserve">¹ </t>
    </r>
    <r>
      <rPr>
        <sz val="8"/>
        <rFont val="Arial CE"/>
        <family val="2"/>
      </rPr>
      <t>Wykazać m.in. środki z Funduszu Dróg Samorządowych i Rządowego Funduszu Inwestycji Lokalnych</t>
    </r>
  </si>
  <si>
    <t>wydatki majątkowe</t>
  </si>
  <si>
    <t>-</t>
  </si>
  <si>
    <t>wydatki bieżące</t>
  </si>
  <si>
    <t xml:space="preserve">A.  
B.
C.
D. </t>
  </si>
  <si>
    <t>Budowa obiektu sportowo - rekreacyjnego na terenie miejscowości Zwola -  utrzymanie trwałości projektu (2019 - 2025)</t>
  </si>
  <si>
    <t>Otwarta Strefa Aktywności w Powiecie Opatowskim w miejscowości Sulejów -  utrzymanie trwałości projektu (2020 - 2026)</t>
  </si>
  <si>
    <t>Otwarta Strefa Aktywności w Powiecie Opatowskim w miejscowości Niemienice -  utrzymanie trwałości projektu (2020 - 2026)</t>
  </si>
  <si>
    <t>Opracowanie dokumentacji projektowej dla zadania ,,Podniesienie świadomości społecznej uczniów i społeczności lokalnej powiatu opatowskiego poprzez działania minimalizujące skutki zmian klimatu oraz wzmocnienie bioróżnorodności (2020-2021)</t>
  </si>
  <si>
    <t>Opracowanie dokumentacji dot. zmiany sposobu użytkowania pomieszczeń przy ul. Sempołowskiej 3 na Poradnię Psychologiczno - Pedagogiczną (2020-2021)</t>
  </si>
  <si>
    <t>Klub ,,Senior+'' w Ożarowie</t>
  </si>
  <si>
    <t xml:space="preserve">A. 68 352,00    
B.
C.
D. </t>
  </si>
  <si>
    <t>Program wieloletni ,,SENIOR+'' na lata 2015 - 2020 - Klub Senior+ w Ożarowie (2018 - 2024)</t>
  </si>
  <si>
    <t>Dzienny Dom ,,Senior+'' w Stodołach-Koloniach</t>
  </si>
  <si>
    <t xml:space="preserve">A. 64 080,00     
B.
C.
D. </t>
  </si>
  <si>
    <t>Program wieloletni ,,SENIOR+'' na lata 2015 - 2020 - Dzienny Dom Senior+ w Stodołach - Koloniach (2018 - 2024)</t>
  </si>
  <si>
    <t>Dzienny Dom ,,Senior - WIGOR'' w Opatowie</t>
  </si>
  <si>
    <t xml:space="preserve">A.     
B.
C.
D. </t>
  </si>
  <si>
    <t>Program wieloletni ,,Senior - Wigor'' na lata 2015 - 2020 - trwałość projektu (2021 - 2023)</t>
  </si>
  <si>
    <t xml:space="preserve">A. 528 968,00
B.
C.
D. </t>
  </si>
  <si>
    <t>Rozbudowa, nadbudowa oraz przebudowa istniejącego budynku pralni wraz ze zmianą sposobu użytkowania na budynek Środowiskowego Domu Samopomocy w Opatowie – ETAP I (2020-2021)</t>
  </si>
  <si>
    <t>`</t>
  </si>
  <si>
    <t xml:space="preserve">A.   
B.
C.
D. </t>
  </si>
  <si>
    <t>Wkład własny do projektu ,,Termomodernizacja Szpitala Św. Leona w Opatowie'' (2021-2022)</t>
  </si>
  <si>
    <t>Przebudowa pomieszczeń Działu Rehabilitacji na poziomie 0 w Bloku A Szpitala Św. Leona (2021-2022)</t>
  </si>
  <si>
    <t xml:space="preserve">A. 505 014,00     
B.
C.
D. </t>
  </si>
  <si>
    <t>Przebudowa dróg wewnętrznych na terenie Zespołu Szkół Nr 1 w Opatowie (2020-2021)</t>
  </si>
  <si>
    <t xml:space="preserve">A. 109 200,00     
B.
C.
D. </t>
  </si>
  <si>
    <t>Program kompleksowego wsparcia rodzin ,,Za życiem'' (2017-2021)</t>
  </si>
  <si>
    <t xml:space="preserve">A. 69 335,00     
B.
C.
D. </t>
  </si>
  <si>
    <t>Projekt ,,Czas na profesjonalistów - podniesienie jakości kształcenia zawodowego w Powiecie Opatowskim’' (2019-2021)</t>
  </si>
  <si>
    <t xml:space="preserve">A. 14 227,00
B.
C.
D. </t>
  </si>
  <si>
    <t>Projekt ,,Specjalny znaczy Lepszy - wsparcie dla uczniów szkół podstawowych w ramach Specjalnych Ośrodków Szkolno - Wychowawczych w Niemienicach i Dębnie’' (2021-2022)</t>
  </si>
  <si>
    <t>Projekt ,,Zabezpieczenie mieszkańców Powiatu Opatowskiego w walce z COVID-19 oraz podmiotów zaangażowanych w walkę z epidemią’'  (2020-2021)</t>
  </si>
  <si>
    <t>Opracowanie dokumentacji dot. remontu pomieszczenia z przeznaczeniem na Wydział Komunikacji, Transportu i Dróg w Starostwie Powiatowym w Opatowie (2020-2021)</t>
  </si>
  <si>
    <t>Opracowanie Strategii Rozwoju Powiatu Opatowskiego (2020-2021)</t>
  </si>
  <si>
    <t>Projekt ,,e-świętokrzyskie rozbudowa infrastruktury informatycznej JST" - utrzymanie trwałości projektu (2018-2021)</t>
  </si>
  <si>
    <t>Projekt ,,e-Geodezja - cyfrowy zasób geodezyjny powiatów: Sandomierskiego, Opatowskiego i Staszowskiego'' (2018-2021)</t>
  </si>
  <si>
    <t>Wykonanie dokumentacji projektowej termomodernizacji budynków DPS w Czachowie (2020-2021)</t>
  </si>
  <si>
    <t>Wykonanie Master Planu opracowanego na potrzeby realizacji przedsięwzięcia Świętokrzyskie Centrum Przedsiębiorczości Rolniczej we Włostowie (2021-2022)</t>
  </si>
  <si>
    <t>Przygotowanie wielobranżowej dokumentacji projektowo - kosztorysowej dotyczącej zadania pn. ,,Dokończenie budowy Szpitala św. Leona w Opatowie'' (2020-2021)</t>
  </si>
  <si>
    <t>wydatki majątkowe rozdz. 90019</t>
  </si>
  <si>
    <t>wydatki majątkowe rozdz. 70005</t>
  </si>
  <si>
    <t>wydatki bieżące rozdz. 70005</t>
  </si>
  <si>
    <t>Projekt ,,Termomodernizacja budynków użyteczności publicznej na terenie Powiatu Opatowskiego'' (2020-2022)</t>
  </si>
  <si>
    <t>70005            90019</t>
  </si>
  <si>
    <t>700           900</t>
  </si>
  <si>
    <t>Wykonanie dokumentacji projektowej dla zadania pn. ,,Rozbudowa budynku wielofunkcyjnego przy ul. Szpitalnej 4 w Opatowie'' (2020-2021)</t>
  </si>
  <si>
    <t>Wykonanie studium wykonalności wraz ze strategią rozwoju terenu i źródeł finansowania inwestycji oraz inwentaryzacji terenu dla zadania pn. ,,Utworzenie Świętokrzyskiego Centrum Przedsiębiorczości Rolnej'' (2020-2021)</t>
  </si>
  <si>
    <t>Zarząd Dróg Powiatowych w Opatowie</t>
  </si>
  <si>
    <t xml:space="preserve">A. 226 033,00    
B. 27 804,00
C.
D. </t>
  </si>
  <si>
    <t>Remont DP 0707T Stara Słupia - Jeleniów - Wieś - Majdan - Podłazy - Piórków - Załącze - Komorniki - Wszachów w m. Piórków w km 3+003 -3+683 odc. dł. 0,680 km (2020-2021)</t>
  </si>
  <si>
    <t>dotacje i środki pochodzące z innych  źr.*</t>
  </si>
  <si>
    <t xml:space="preserve"> przychody wynikające z rozliczenia środków określ. w art. 5 ust. 1 pkt 2 u.f.p. i dotacji na realizację przedsięw. finans. z udziałem tych środków §906</t>
  </si>
  <si>
    <r>
      <t>niewykorzystane środki pieniężne na r-ku bieżącym budżetu określone w odrębnych ustawach §905</t>
    </r>
    <r>
      <rPr>
        <b/>
        <sz val="7"/>
        <rFont val="Calibri"/>
        <family val="2"/>
      </rPr>
      <t>¹</t>
    </r>
  </si>
  <si>
    <t>rok budżetowy 2021 (8+9+10+11)</t>
  </si>
  <si>
    <t>Łączne nakłady finansowe</t>
  </si>
  <si>
    <t>Nazwa przedsięwzięcia</t>
  </si>
  <si>
    <t>Limity wydatków na wieloletnie przedsięwzięcia planowane do poniesienia w 2021 roku</t>
  </si>
  <si>
    <t>w tym: kredyty i pożyczki zaciągane na wydatki refundowane ze środków UE</t>
  </si>
  <si>
    <t>- środki z UE oraz innych źródeł zagranicznych</t>
  </si>
  <si>
    <t>- środki z budżetu krajowego</t>
  </si>
  <si>
    <t>- środki z budżetu j.s.t.</t>
  </si>
  <si>
    <t>Wydatki majątkowe:</t>
  </si>
  <si>
    <t>Wydatki bieżące:</t>
  </si>
  <si>
    <t>Ogółem wydatki</t>
  </si>
  <si>
    <t>Projekt ,,Bezpieczna Przyszłość''</t>
  </si>
  <si>
    <t>Działanie 2.8 Rozwój usług społecznych świadczonych w środowisku lokalnym</t>
  </si>
  <si>
    <t>Wartość zadania:</t>
  </si>
  <si>
    <t>Dom Pomocy Społecznej w Czachowie/Dom Pomocy Społecznej w Sobowie/Dom Pomocy Społecznej w Zochcinku</t>
  </si>
  <si>
    <t>Program Operacyjny Wiedza Edukacja Rozwój</t>
  </si>
  <si>
    <t>Grant nr COVID-19.02.13.41-DPS Zochcinek, nr COVID-19.02.13.35-DPS Sobów, nr COVID-19.02.13.13-DPS Czachów</t>
  </si>
  <si>
    <t>Działanie 5.2 Działania projakościowe i rozwiązania organizacyjne w systemie ochrony zdrowia ułatwiające dostęp do niedrogich, trwałych oraz wysokiej jakości usług zdrowotnych</t>
  </si>
  <si>
    <t>Program Operacyjny Wiedza Edukacja Rozwój 2014 - 2020</t>
  </si>
  <si>
    <t xml:space="preserve">Projekt ,,Czas na profesjonalistów - podniesienie jakości kształcenia zawodowego w Powiecie Opatowskim’' </t>
  </si>
  <si>
    <t>Działanie 8.5 Rozwój i wysoka jakość szkolnictwa zawodowego i kształcenia ustawicznego</t>
  </si>
  <si>
    <t xml:space="preserve">Oś priorytetowa 8. Rozwój edukacji i aktywne społeczeństwo </t>
  </si>
  <si>
    <t>2019-2021</t>
  </si>
  <si>
    <t>Regionalny Program Operacyjny Województwa Świętokrzyskiego na lata 2014 - 2020</t>
  </si>
  <si>
    <t>Projekt ,,Specjalny znaczy Lepszy - wsparcie dla uczniów szkół podstawowych w ramach Specjalnych Ośrodków Szkolno - Wychowawczych w Niemienicach i Dębnie’'</t>
  </si>
  <si>
    <t>Działanie 8.3 Zwiększenie dostępu do wysokiej jakości edukacji przedszkolnej oraz kształcenia podstawowego, gimnazjalnego i ponadgimnazjalnego</t>
  </si>
  <si>
    <t>2021-2022</t>
  </si>
  <si>
    <t xml:space="preserve">Projekt ,,Zabezpieczenie mieszkańców Powiatu Opatowskiego w walce z COVID-19 oraz podmiotów zaangażowanych w walkę z epidemią’' </t>
  </si>
  <si>
    <t>Działanie 9.2 Ułatwienie dostępu do wysokiej jakości usług społecznych i zdrowotnych</t>
  </si>
  <si>
    <t xml:space="preserve">Oś priorytetowa 9. Włączenie społeczne i walka z ubóstwem </t>
  </si>
  <si>
    <t>2020-2021</t>
  </si>
  <si>
    <t>Projekt ,,e-Geodezja - cyfrowy zasób geodezyjny powiatów: Sandomierskiego, Opatowskiego i Staszowskiego''</t>
  </si>
  <si>
    <t xml:space="preserve">Oś priorytetowa 7. Sprawne usługi publiczne </t>
  </si>
  <si>
    <t>71095</t>
  </si>
  <si>
    <t>710</t>
  </si>
  <si>
    <t>2018-2021</t>
  </si>
  <si>
    <t>Projekt ,,Termomodernizacja budynków użyteczności publicznej na terenie Powiatu Opatowskiego''</t>
  </si>
  <si>
    <t>Działanie 3.3 Poprawa efektywności energetycznej w sektorze publicznym i mieszkaniowym</t>
  </si>
  <si>
    <t xml:space="preserve">Oś priorytetowa 3. Efektywna i zielona energia </t>
  </si>
  <si>
    <t>70005     90019</t>
  </si>
  <si>
    <t>700            900</t>
  </si>
  <si>
    <t>2020-2022</t>
  </si>
  <si>
    <t>kwota</t>
  </si>
  <si>
    <t>źródło</t>
  </si>
  <si>
    <t>Wydatki w roku budżetowym 2021</t>
  </si>
  <si>
    <t>Przewidywane nakłady i źródła finansowania</t>
  </si>
  <si>
    <t>Okres realizacji zadania</t>
  </si>
  <si>
    <t>Projekt</t>
  </si>
  <si>
    <t>Lp</t>
  </si>
  <si>
    <t>Wydatki na programy i projekty realizowane ze środków pochodzących z budżetu Unii Europejskiej oraz innych źródeł zagranicznych, niepodlegających zwrotowi na 2021 rok</t>
  </si>
  <si>
    <t>Wykonanie opinii i badań geologicznych terenu pod budowę Inkubatora Przedsiębiorczości we Włostowie</t>
  </si>
  <si>
    <t>Zakup urządzenia do treningu nóg lub ramion/górnej części tułowia Motomed.loop</t>
  </si>
  <si>
    <t>754</t>
  </si>
  <si>
    <t>Bezpieczeństwo publiczne i ochrona przeciwpożarowa</t>
  </si>
  <si>
    <t>6 240 065,00</t>
  </si>
  <si>
    <t>116 393,00</t>
  </si>
  <si>
    <t>6 356 458,00</t>
  </si>
  <si>
    <t>1 398 142,00</t>
  </si>
  <si>
    <t>110 840,00</t>
  </si>
  <si>
    <t>1 508 982,00</t>
  </si>
  <si>
    <t>75411</t>
  </si>
  <si>
    <t>Komendy powiatowe Państwowej Straży Pożarnej</t>
  </si>
  <si>
    <t>4 841 923,00</t>
  </si>
  <si>
    <t>5 553,00</t>
  </si>
  <si>
    <t>4 847 476,00</t>
  </si>
  <si>
    <t>2110</t>
  </si>
  <si>
    <t>Dotacje celowe otrzymane z budżetu państwa na zadania bieżące z zakresu administracji rządowej oraz inne zadania zlecone ustawami realizowane przez powiat</t>
  </si>
  <si>
    <t>75495</t>
  </si>
  <si>
    <t>2057</t>
  </si>
  <si>
    <t>Dotacje celowe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</si>
  <si>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37 000,00</t>
  </si>
  <si>
    <t>656 102,47</t>
  </si>
  <si>
    <t>644 676,47</t>
  </si>
  <si>
    <t>0970</t>
  </si>
  <si>
    <t>Wpływy z różnych dochodów</t>
  </si>
  <si>
    <t>441 044,00</t>
  </si>
  <si>
    <t>478 044,00</t>
  </si>
  <si>
    <t>110 078 768,87</t>
  </si>
  <si>
    <t>153 393,00</t>
  </si>
  <si>
    <t>110 232 161,87</t>
  </si>
  <si>
    <t>3 122 343,40</t>
  </si>
  <si>
    <t>117 767 364,87</t>
  </si>
  <si>
    <t>117 920 757,87</t>
  </si>
  <si>
    <t>6 973 439,40</t>
  </si>
  <si>
    <t>80116</t>
  </si>
  <si>
    <t>Szkoły policealne</t>
  </si>
  <si>
    <t>80117</t>
  </si>
  <si>
    <t>Branżowe szkoły I i II stopnia</t>
  </si>
  <si>
    <t>80148</t>
  </si>
  <si>
    <t>Stołówki szkolne i przedszkolne</t>
  </si>
  <si>
    <t>80151</t>
  </si>
  <si>
    <t>Kwalifikacyjne kursy zawodowe</t>
  </si>
  <si>
    <t>851</t>
  </si>
  <si>
    <t>Ochrona zdrowia</t>
  </si>
  <si>
    <t>85195</t>
  </si>
  <si>
    <t>85202</t>
  </si>
  <si>
    <t>Domy pomocy społecznej</t>
  </si>
  <si>
    <t>85410</t>
  </si>
  <si>
    <t>Internaty i bursy szkolne</t>
  </si>
  <si>
    <t>34.</t>
  </si>
  <si>
    <t>35.</t>
  </si>
  <si>
    <t>Razem</t>
  </si>
  <si>
    <t>Załącznik Nr 1                                                                                                          do uchwały Rady Powiatu w Opatowie Nr XLVI.49.2021                                                                          z dnia 30 sierpnia 2021 r.</t>
  </si>
  <si>
    <t>Załącznik Nr 2                                                                                                      do uchwały Rady Powiatu w Opatowie Nr XLVI.49.2021                                                z dnia 30 sierpnia 2021 r.</t>
  </si>
  <si>
    <t>Załącznik Nr 3                                                                                                       do uchwały Rady Powiatu w Opatowie Nr XLVI.49.2021                                                                            z dnia 30 sierpnia 2021 r.</t>
  </si>
  <si>
    <t xml:space="preserve">Załącznik nr 5                                                                                                     do uchwały Rady Powiatu w Opatowie Nr XLVI.49.2021                                                     z dnia 30 sierpnia 2021 r. 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</si>
</sst>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0_ ;\-#,##0.00\ "/>
    <numFmt numFmtId="169" formatCode="#,##0.00;\-#,##0.00"/>
    <numFmt numFmtId="170" formatCode="_-* #,##0.0\ _z_ł_-;\-* #,##0.0\ _z_ł_-;_-* &quot;-&quot;\ _z_ł_-;_-@_-"/>
    <numFmt numFmtId="171" formatCode="_-* #,##0.00\ _z_ł_-;\-* #,##0.00\ _z_ł_-;_-* &quot;-&quot;\ _z_ł_-;_-@_-"/>
  </numFmts>
  <fonts count="89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icrosoft Sans Serif"/>
      <family val="0"/>
    </font>
    <font>
      <sz val="10"/>
      <name val="Arial CE"/>
      <family val="0"/>
    </font>
    <font>
      <sz val="10"/>
      <name val="Arial"/>
      <family val="2"/>
    </font>
    <font>
      <sz val="8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color indexed="8"/>
      <name val="Times New Roman"/>
      <family val="1"/>
    </font>
    <font>
      <b/>
      <sz val="14"/>
      <name val="Times New Roman"/>
      <family val="1"/>
    </font>
    <font>
      <b/>
      <sz val="12"/>
      <color indexed="8"/>
      <name val="Arial"/>
      <family val="2"/>
    </font>
    <font>
      <b/>
      <sz val="7"/>
      <name val="Arial CE"/>
      <family val="2"/>
    </font>
    <font>
      <b/>
      <sz val="6"/>
      <name val="Arial CE"/>
      <family val="2"/>
    </font>
    <font>
      <b/>
      <sz val="8"/>
      <name val="Arial CE"/>
      <family val="2"/>
    </font>
    <font>
      <sz val="7"/>
      <name val="Arial CE"/>
      <family val="2"/>
    </font>
    <font>
      <sz val="8"/>
      <name val="Arial CE"/>
      <family val="2"/>
    </font>
    <font>
      <sz val="6"/>
      <name val="Arial CE"/>
      <family val="2"/>
    </font>
    <font>
      <b/>
      <sz val="14"/>
      <name val="Arial CE"/>
      <family val="2"/>
    </font>
    <font>
      <b/>
      <sz val="7"/>
      <name val="Calibri"/>
      <family val="2"/>
    </font>
    <font>
      <sz val="7"/>
      <color indexed="8"/>
      <name val="Arial"/>
      <family val="0"/>
    </font>
    <font>
      <b/>
      <sz val="8"/>
      <color indexed="8"/>
      <name val="Arial"/>
      <family val="0"/>
    </font>
    <font>
      <b/>
      <sz val="7"/>
      <color indexed="8"/>
      <name val="Arial"/>
      <family val="0"/>
    </font>
    <font>
      <b/>
      <sz val="7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8"/>
      <name val="Times New Roman"/>
      <family val="1"/>
    </font>
    <font>
      <sz val="5"/>
      <name val="Times New Roman"/>
      <family val="1"/>
    </font>
    <font>
      <b/>
      <sz val="12"/>
      <name val="Arial CE"/>
      <family val="2"/>
    </font>
    <font>
      <sz val="8"/>
      <name val="Calibri"/>
      <family val="2"/>
    </font>
    <font>
      <b/>
      <sz val="7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Times New Roman CE"/>
      <family val="0"/>
    </font>
    <font>
      <sz val="8"/>
      <name val="Czcionka tekstu podstawowego"/>
      <family val="0"/>
    </font>
    <font>
      <sz val="6"/>
      <name val="Times New Roman"/>
      <family val="1"/>
    </font>
    <font>
      <b/>
      <sz val="10"/>
      <name val="Times New Roman"/>
      <family val="1"/>
    </font>
    <font>
      <sz val="6"/>
      <color indexed="8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8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8"/>
      <color indexed="20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53"/>
      <name val="Czcionka tekstu podstawowego"/>
      <family val="2"/>
    </font>
    <font>
      <b/>
      <sz val="18"/>
      <color indexed="62"/>
      <name val="Cambria"/>
      <family val="2"/>
    </font>
    <font>
      <sz val="11"/>
      <color indexed="20"/>
      <name val="Czcionka tekstu podstawowego"/>
      <family val="2"/>
    </font>
    <font>
      <sz val="10"/>
      <color indexed="53"/>
      <name val="Arial CE"/>
      <family val="0"/>
    </font>
    <font>
      <b/>
      <sz val="6"/>
      <color indexed="8"/>
      <name val="Arial"/>
      <family val="2"/>
    </font>
    <font>
      <sz val="5"/>
      <color indexed="8"/>
      <name val="Arial"/>
      <family val="2"/>
    </font>
    <font>
      <b/>
      <sz val="5"/>
      <color indexed="8"/>
      <name val="Arial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8"/>
      <color theme="10"/>
      <name val="Arial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8"/>
      <color theme="11"/>
      <name val="Arial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rgb="FFFF0000"/>
      <name val="Arial CE"/>
      <family val="0"/>
    </font>
    <font>
      <sz val="6"/>
      <color rgb="FF000000"/>
      <name val="Arial"/>
      <family val="2"/>
    </font>
    <font>
      <b/>
      <sz val="6"/>
      <color rgb="FF000000"/>
      <name val="Arial"/>
      <family val="2"/>
    </font>
    <font>
      <sz val="5"/>
      <color rgb="FF000000"/>
      <name val="Arial"/>
      <family val="2"/>
    </font>
    <font>
      <b/>
      <sz val="5"/>
      <color rgb="FF00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0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5" fillId="2" borderId="0" applyNumberFormat="0" applyBorder="0" applyAlignment="0" applyProtection="0"/>
    <xf numFmtId="0" fontId="65" fillId="3" borderId="0" applyNumberFormat="0" applyBorder="0" applyAlignment="0" applyProtection="0"/>
    <xf numFmtId="0" fontId="65" fillId="4" borderId="0" applyNumberFormat="0" applyBorder="0" applyAlignment="0" applyProtection="0"/>
    <xf numFmtId="0" fontId="65" fillId="5" borderId="0" applyNumberFormat="0" applyBorder="0" applyAlignment="0" applyProtection="0"/>
    <xf numFmtId="0" fontId="65" fillId="6" borderId="0" applyNumberFormat="0" applyBorder="0" applyAlignment="0" applyProtection="0"/>
    <xf numFmtId="0" fontId="65" fillId="7" borderId="0" applyNumberFormat="0" applyBorder="0" applyAlignment="0" applyProtection="0"/>
    <xf numFmtId="0" fontId="65" fillId="8" borderId="0" applyNumberFormat="0" applyBorder="0" applyAlignment="0" applyProtection="0"/>
    <xf numFmtId="0" fontId="65" fillId="9" borderId="0" applyNumberFormat="0" applyBorder="0" applyAlignment="0" applyProtection="0"/>
    <xf numFmtId="0" fontId="65" fillId="10" borderId="0" applyNumberFormat="0" applyBorder="0" applyAlignment="0" applyProtection="0"/>
    <xf numFmtId="0" fontId="65" fillId="11" borderId="0" applyNumberFormat="0" applyBorder="0" applyAlignment="0" applyProtection="0"/>
    <xf numFmtId="0" fontId="65" fillId="12" borderId="0" applyNumberFormat="0" applyBorder="0" applyAlignment="0" applyProtection="0"/>
    <xf numFmtId="0" fontId="65" fillId="13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66" fillId="18" borderId="0" applyNumberFormat="0" applyBorder="0" applyAlignment="0" applyProtection="0"/>
    <xf numFmtId="0" fontId="66" fillId="19" borderId="0" applyNumberFormat="0" applyBorder="0" applyAlignment="0" applyProtection="0"/>
    <xf numFmtId="0" fontId="66" fillId="20" borderId="0" applyNumberFormat="0" applyBorder="0" applyAlignment="0" applyProtection="0"/>
    <xf numFmtId="0" fontId="66" fillId="21" borderId="0" applyNumberFormat="0" applyBorder="0" applyAlignment="0" applyProtection="0"/>
    <xf numFmtId="0" fontId="66" fillId="22" borderId="0" applyNumberFormat="0" applyBorder="0" applyAlignment="0" applyProtection="0"/>
    <xf numFmtId="0" fontId="66" fillId="23" borderId="0" applyNumberFormat="0" applyBorder="0" applyAlignment="0" applyProtection="0"/>
    <xf numFmtId="0" fontId="66" fillId="24" borderId="0" applyNumberFormat="0" applyBorder="0" applyAlignment="0" applyProtection="0"/>
    <xf numFmtId="0" fontId="66" fillId="25" borderId="0" applyNumberFormat="0" applyBorder="0" applyAlignment="0" applyProtection="0"/>
    <xf numFmtId="0" fontId="67" fillId="26" borderId="1" applyNumberFormat="0" applyAlignment="0" applyProtection="0"/>
    <xf numFmtId="0" fontId="68" fillId="27" borderId="2" applyNumberFormat="0" applyAlignment="0" applyProtection="0"/>
    <xf numFmtId="0" fontId="69" fillId="28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0" fillId="0" borderId="0" applyNumberFormat="0" applyFill="0" applyBorder="0" applyAlignment="0" applyProtection="0"/>
    <xf numFmtId="0" fontId="4" fillId="0" borderId="0">
      <alignment/>
      <protection/>
    </xf>
    <xf numFmtId="0" fontId="77" fillId="27" borderId="1" applyNumberFormat="0" applyAlignment="0" applyProtection="0"/>
    <xf numFmtId="0" fontId="78" fillId="0" borderId="0" applyNumberForma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0" fontId="83" fillId="32" borderId="0" applyNumberFormat="0" applyBorder="0" applyAlignment="0" applyProtection="0"/>
  </cellStyleXfs>
  <cellXfs count="254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1" fillId="0" borderId="0" xfId="50" applyNumberFormat="1" applyFont="1" applyFill="1" applyBorder="1" applyAlignment="1" applyProtection="1">
      <alignment horizontal="left"/>
      <protection locked="0"/>
    </xf>
    <xf numFmtId="49" fontId="7" fillId="33" borderId="0" xfId="50" applyNumberFormat="1" applyFont="1" applyFill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49" fontId="8" fillId="33" borderId="0" xfId="50" applyNumberFormat="1" applyFont="1" applyFill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/>
      <protection locked="0"/>
    </xf>
    <xf numFmtId="1" fontId="1" fillId="33" borderId="0" xfId="50" applyNumberFormat="1" applyFont="1" applyFill="1" applyAlignment="1" applyProtection="1">
      <alignment horizontal="center" vertical="center" wrapText="1" shrinkToFit="1"/>
      <protection locked="0"/>
    </xf>
    <xf numFmtId="0" fontId="1" fillId="0" borderId="0" xfId="50" applyNumberFormat="1" applyFont="1" applyFill="1" applyBorder="1" applyAlignment="1" applyProtection="1">
      <alignment/>
      <protection locked="0"/>
    </xf>
    <xf numFmtId="0" fontId="4" fillId="0" borderId="0" xfId="51" applyAlignment="1">
      <alignment vertical="center"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12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horizontal="left" vertical="center" wrapText="1"/>
      <protection/>
    </xf>
    <xf numFmtId="0" fontId="15" fillId="35" borderId="11" xfId="51" applyFont="1" applyFill="1" applyBorder="1" applyAlignment="1">
      <alignment vertical="center" wrapText="1"/>
      <protection/>
    </xf>
    <xf numFmtId="0" fontId="16" fillId="35" borderId="11" xfId="51" applyFont="1" applyFill="1" applyBorder="1" applyAlignment="1">
      <alignment horizontal="center" vertical="center"/>
      <protection/>
    </xf>
    <xf numFmtId="0" fontId="17" fillId="35" borderId="11" xfId="51" applyFont="1" applyFill="1" applyBorder="1" applyAlignment="1">
      <alignment horizontal="center" vertical="center"/>
      <protection/>
    </xf>
    <xf numFmtId="41" fontId="15" fillId="35" borderId="11" xfId="51" applyNumberFormat="1" applyFont="1" applyFill="1" applyBorder="1" applyAlignment="1">
      <alignment vertical="center"/>
      <protection/>
    </xf>
    <xf numFmtId="0" fontId="17" fillId="35" borderId="11" xfId="51" applyFont="1" applyFill="1" applyBorder="1" applyAlignment="1">
      <alignment vertical="center" wrapText="1"/>
      <protection/>
    </xf>
    <xf numFmtId="41" fontId="12" fillId="35" borderId="11" xfId="51" applyNumberFormat="1" applyFont="1" applyFill="1" applyBorder="1" applyAlignment="1">
      <alignment vertical="center"/>
      <protection/>
    </xf>
    <xf numFmtId="41" fontId="15" fillId="35" borderId="11" xfId="51" applyNumberFormat="1" applyFont="1" applyFill="1" applyBorder="1" applyAlignment="1">
      <alignment vertical="center" wrapText="1"/>
      <protection/>
    </xf>
    <xf numFmtId="0" fontId="4" fillId="0" borderId="0" xfId="51">
      <alignment/>
      <protection/>
    </xf>
    <xf numFmtId="41" fontId="16" fillId="0" borderId="0" xfId="51" applyNumberFormat="1" applyFont="1" applyAlignment="1">
      <alignment vertical="center"/>
      <protection/>
    </xf>
    <xf numFmtId="41" fontId="17" fillId="35" borderId="11" xfId="51" applyNumberFormat="1" applyFont="1" applyFill="1" applyBorder="1" applyAlignment="1">
      <alignment horizontal="left" vertical="center" wrapText="1"/>
      <protection/>
    </xf>
    <xf numFmtId="0" fontId="4" fillId="35" borderId="0" xfId="51" applyFont="1" applyFill="1">
      <alignment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41" fontId="12" fillId="35" borderId="11" xfId="51" applyNumberFormat="1" applyFont="1" applyFill="1" applyBorder="1" applyAlignment="1">
      <alignment vertical="center" wrapText="1"/>
      <protection/>
    </xf>
    <xf numFmtId="4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3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18" fillId="35" borderId="0" xfId="51" applyFont="1" applyFill="1" applyAlignment="1">
      <alignment horizontal="center" vertical="center" wrapText="1"/>
      <protection/>
    </xf>
    <xf numFmtId="41" fontId="4" fillId="0" borderId="0" xfId="51" applyNumberFormat="1" applyAlignment="1">
      <alignment vertical="center"/>
      <protection/>
    </xf>
    <xf numFmtId="0" fontId="84" fillId="0" borderId="0" xfId="51" applyFont="1">
      <alignment/>
      <protection/>
    </xf>
    <xf numFmtId="0" fontId="84" fillId="0" borderId="0" xfId="51" applyFont="1" applyAlignment="1">
      <alignment vertical="center"/>
      <protection/>
    </xf>
    <xf numFmtId="0" fontId="4" fillId="0" borderId="0" xfId="51" applyFont="1">
      <alignment/>
      <protection/>
    </xf>
    <xf numFmtId="0" fontId="4" fillId="0" borderId="0" xfId="51" applyFont="1" applyAlignment="1">
      <alignment vertical="center"/>
      <protection/>
    </xf>
    <xf numFmtId="41" fontId="4" fillId="0" borderId="0" xfId="51" applyNumberFormat="1" applyFont="1" applyAlignment="1">
      <alignment vertical="center"/>
      <protection/>
    </xf>
    <xf numFmtId="0" fontId="4" fillId="0" borderId="0" xfId="51" applyFont="1" applyAlignment="1">
      <alignment horizontal="center" vertical="center"/>
      <protection/>
    </xf>
    <xf numFmtId="168" fontId="23" fillId="35" borderId="11" xfId="51" applyNumberFormat="1" applyFont="1" applyFill="1" applyBorder="1" applyAlignment="1">
      <alignment vertical="center"/>
      <protection/>
    </xf>
    <xf numFmtId="168" fontId="25" fillId="35" borderId="11" xfId="51" applyNumberFormat="1" applyFont="1" applyFill="1" applyBorder="1" applyAlignment="1">
      <alignment horizontal="right" vertical="center" wrapText="1"/>
      <protection/>
    </xf>
    <xf numFmtId="168" fontId="25" fillId="35" borderId="11" xfId="51" applyNumberFormat="1" applyFont="1" applyFill="1" applyBorder="1" applyAlignment="1">
      <alignment vertical="center"/>
      <protection/>
    </xf>
    <xf numFmtId="0" fontId="6" fillId="35" borderId="11" xfId="51" applyFont="1" applyFill="1" applyBorder="1" applyAlignment="1">
      <alignment horizontal="center" vertical="center"/>
      <protection/>
    </xf>
    <xf numFmtId="0" fontId="6" fillId="35" borderId="11" xfId="51" applyFont="1" applyFill="1" applyBorder="1" applyAlignment="1">
      <alignment horizontal="center" vertical="center" wrapText="1"/>
      <protection/>
    </xf>
    <xf numFmtId="0" fontId="26" fillId="35" borderId="11" xfId="51" applyFont="1" applyFill="1" applyBorder="1" applyAlignment="1">
      <alignment horizontal="center" vertical="center" wrapText="1"/>
      <protection/>
    </xf>
    <xf numFmtId="168" fontId="23" fillId="35" borderId="11" xfId="51" applyNumberFormat="1" applyFont="1" applyFill="1" applyBorder="1" applyAlignment="1">
      <alignment horizontal="right" vertical="center" wrapText="1"/>
      <protection/>
    </xf>
    <xf numFmtId="0" fontId="27" fillId="35" borderId="11" xfId="51" applyFont="1" applyFill="1" applyBorder="1" applyAlignment="1">
      <alignment horizontal="center" vertical="center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28" fillId="35" borderId="11" xfId="51" applyFont="1" applyFill="1" applyBorder="1" applyAlignment="1">
      <alignment horizontal="center" vertical="center" wrapText="1"/>
      <protection/>
    </xf>
    <xf numFmtId="41" fontId="16" fillId="0" borderId="0" xfId="51" applyNumberFormat="1" applyFont="1" applyBorder="1">
      <alignment/>
      <protection/>
    </xf>
    <xf numFmtId="0" fontId="29" fillId="35" borderId="11" xfId="51" applyFont="1" applyFill="1" applyBorder="1" applyAlignment="1">
      <alignment horizontal="center" vertical="center" wrapText="1"/>
      <protection/>
    </xf>
    <xf numFmtId="168" fontId="23" fillId="35" borderId="11" xfId="51" applyNumberFormat="1" applyFont="1" applyFill="1" applyBorder="1" applyAlignment="1">
      <alignment vertical="center" wrapText="1"/>
      <protection/>
    </xf>
    <xf numFmtId="168" fontId="25" fillId="35" borderId="11" xfId="51" applyNumberFormat="1" applyFont="1" applyFill="1" applyBorder="1" applyAlignment="1">
      <alignment vertical="center" wrapText="1"/>
      <protection/>
    </xf>
    <xf numFmtId="0" fontId="30" fillId="35" borderId="11" xfId="51" applyFont="1" applyFill="1" applyBorder="1" applyAlignment="1">
      <alignment horizontal="center" vertical="center" wrapText="1"/>
      <protection/>
    </xf>
    <xf numFmtId="0" fontId="5" fillId="0" borderId="0" xfId="51" applyFont="1" applyAlignment="1">
      <alignment horizontal="center" vertical="center"/>
      <protection/>
    </xf>
    <xf numFmtId="0" fontId="5" fillId="0" borderId="0" xfId="51" applyFont="1">
      <alignment/>
      <protection/>
    </xf>
    <xf numFmtId="0" fontId="5" fillId="0" borderId="0" xfId="51" applyFont="1" applyBorder="1">
      <alignment/>
      <protection/>
    </xf>
    <xf numFmtId="49" fontId="27" fillId="35" borderId="11" xfId="51" applyNumberFormat="1" applyFont="1" applyFill="1" applyBorder="1" applyAlignment="1">
      <alignment horizontal="center" vertical="center" wrapText="1"/>
      <protection/>
    </xf>
    <xf numFmtId="49" fontId="28" fillId="35" borderId="11" xfId="51" applyNumberFormat="1" applyFont="1" applyFill="1" applyBorder="1" applyAlignment="1">
      <alignment horizontal="center" vertical="center" wrapText="1"/>
      <protection/>
    </xf>
    <xf numFmtId="49" fontId="6" fillId="35" borderId="11" xfId="51" applyNumberFormat="1" applyFont="1" applyFill="1" applyBorder="1" applyAlignment="1">
      <alignment horizontal="center" vertical="center" wrapText="1"/>
      <protection/>
    </xf>
    <xf numFmtId="49" fontId="26" fillId="35" borderId="11" xfId="51" applyNumberFormat="1" applyFont="1" applyFill="1" applyBorder="1" applyAlignment="1">
      <alignment horizontal="center" vertical="center" wrapText="1"/>
      <protection/>
    </xf>
    <xf numFmtId="49" fontId="30" fillId="35" borderId="11" xfId="51" applyNumberFormat="1" applyFont="1" applyFill="1" applyBorder="1" applyAlignment="1">
      <alignment horizontal="center" vertical="center" wrapText="1"/>
      <protection/>
    </xf>
    <xf numFmtId="0" fontId="31" fillId="35" borderId="14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23" fillId="35" borderId="15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6" fillId="35" borderId="0" xfId="51" applyFont="1" applyFill="1">
      <alignment/>
      <protection/>
    </xf>
    <xf numFmtId="0" fontId="26" fillId="35" borderId="0" xfId="51" applyFont="1" applyFill="1" applyAlignment="1">
      <alignment vertical="center"/>
      <protection/>
    </xf>
    <xf numFmtId="0" fontId="26" fillId="35" borderId="0" xfId="51" applyFont="1" applyFill="1" applyAlignment="1">
      <alignment horizontal="center" vertical="center"/>
      <protection/>
    </xf>
    <xf numFmtId="0" fontId="18" fillId="0" borderId="0" xfId="51" applyFont="1" applyAlignment="1">
      <alignment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3" fontId="16" fillId="35" borderId="0" xfId="51" applyNumberFormat="1" applyFont="1" applyFill="1" applyBorder="1" applyAlignment="1">
      <alignment vertical="center" wrapText="1"/>
      <protection/>
    </xf>
    <xf numFmtId="49" fontId="34" fillId="35" borderId="11" xfId="51" applyNumberFormat="1" applyFont="1" applyFill="1" applyBorder="1" applyAlignment="1">
      <alignment horizontal="center" vertical="center" wrapText="1"/>
      <protection/>
    </xf>
    <xf numFmtId="43" fontId="12" fillId="35" borderId="11" xfId="51" applyNumberFormat="1" applyFont="1" applyFill="1" applyBorder="1" applyAlignment="1">
      <alignment horizontal="center" vertical="center" wrapText="1"/>
      <protection/>
    </xf>
    <xf numFmtId="0" fontId="35" fillId="35" borderId="11" xfId="51" applyFont="1" applyFill="1" applyBorder="1" applyAlignment="1">
      <alignment vertical="center" wrapText="1"/>
      <protection/>
    </xf>
    <xf numFmtId="0" fontId="12" fillId="35" borderId="11" xfId="51" applyFont="1" applyFill="1" applyBorder="1" applyAlignment="1">
      <alignment horizontal="center" vertical="center" wrapText="1"/>
      <protection/>
    </xf>
    <xf numFmtId="49" fontId="36" fillId="35" borderId="11" xfId="51" applyNumberFormat="1" applyFont="1" applyFill="1" applyBorder="1" applyAlignment="1">
      <alignment vertical="center" wrapText="1"/>
      <protection/>
    </xf>
    <xf numFmtId="43" fontId="36" fillId="35" borderId="11" xfId="51" applyNumberFormat="1" applyFont="1" applyFill="1" applyBorder="1" applyAlignment="1">
      <alignment horizontal="center" vertical="center" wrapText="1"/>
      <protection/>
    </xf>
    <xf numFmtId="0" fontId="7" fillId="35" borderId="11" xfId="51" applyFont="1" applyFill="1" applyBorder="1" applyAlignment="1">
      <alignment vertical="center" wrapText="1"/>
      <protection/>
    </xf>
    <xf numFmtId="0" fontId="7" fillId="35" borderId="11" xfId="51" applyFont="1" applyFill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vertical="center" wrapText="1"/>
      <protection/>
    </xf>
    <xf numFmtId="0" fontId="36" fillId="35" borderId="11" xfId="51" applyFont="1" applyFill="1" applyBorder="1" applyAlignment="1">
      <alignment vertical="center" wrapText="1"/>
      <protection/>
    </xf>
    <xf numFmtId="0" fontId="36" fillId="35" borderId="0" xfId="0" applyNumberFormat="1" applyFont="1" applyFill="1" applyBorder="1" applyAlignment="1" applyProtection="1">
      <alignment horizontal="left" vertical="center" wrapText="1"/>
      <protection locked="0"/>
    </xf>
    <xf numFmtId="0" fontId="7" fillId="35" borderId="0" xfId="0" applyNumberFormat="1" applyFont="1" applyFill="1" applyBorder="1" applyAlignment="1" applyProtection="1">
      <alignment horizontal="left" vertical="center" wrapText="1"/>
      <protection locked="0"/>
    </xf>
    <xf numFmtId="3" fontId="7" fillId="35" borderId="11" xfId="51" applyNumberFormat="1" applyFont="1" applyFill="1" applyBorder="1" applyAlignment="1">
      <alignment horizontal="center" vertical="center" wrapText="1"/>
      <protection/>
    </xf>
    <xf numFmtId="0" fontId="16" fillId="35" borderId="11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0" xfId="51" applyFont="1" applyFill="1" applyBorder="1" applyAlignment="1">
      <alignment vertical="center" wrapText="1"/>
      <protection/>
    </xf>
    <xf numFmtId="0" fontId="1" fillId="35" borderId="0" xfId="50" applyNumberFormat="1" applyFont="1" applyFill="1" applyBorder="1" applyAlignment="1" applyProtection="1">
      <alignment horizontal="left"/>
      <protection locked="0"/>
    </xf>
    <xf numFmtId="0" fontId="4" fillId="35" borderId="0" xfId="51" applyFont="1" applyFill="1" applyBorder="1" applyAlignment="1">
      <alignment vertical="center" wrapText="1"/>
      <protection/>
    </xf>
    <xf numFmtId="0" fontId="38" fillId="0" borderId="0" xfId="51" applyFont="1" applyFill="1" applyAlignment="1">
      <alignment horizontal="right" vertical="top"/>
      <protection/>
    </xf>
    <xf numFmtId="0" fontId="37" fillId="0" borderId="0" xfId="51" applyFont="1" applyFill="1" applyAlignment="1">
      <alignment/>
      <protection/>
    </xf>
    <xf numFmtId="41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1" xfId="51" applyFont="1" applyFill="1" applyBorder="1" applyAlignment="1">
      <alignment wrapText="1"/>
      <protection/>
    </xf>
    <xf numFmtId="0" fontId="6" fillId="35" borderId="11" xfId="51" applyFont="1" applyFill="1" applyBorder="1" applyAlignment="1">
      <alignment horizontal="center" vertical="top"/>
      <protection/>
    </xf>
    <xf numFmtId="0" fontId="6" fillId="35" borderId="11" xfId="51" applyFont="1" applyFill="1" applyBorder="1" applyAlignment="1" quotePrefix="1">
      <alignment wrapText="1"/>
      <protection/>
    </xf>
    <xf numFmtId="0" fontId="6" fillId="35" borderId="11" xfId="51" applyFont="1" applyFill="1" applyBorder="1" applyAlignment="1" quotePrefix="1">
      <alignment/>
      <protection/>
    </xf>
    <xf numFmtId="41" fontId="27" fillId="35" borderId="11" xfId="51" applyNumberFormat="1" applyFont="1" applyFill="1" applyBorder="1" applyAlignment="1">
      <alignment horizontal="right" vertical="top" wrapText="1"/>
      <protection/>
    </xf>
    <xf numFmtId="0" fontId="27" fillId="35" borderId="11" xfId="51" applyFont="1" applyFill="1" applyBorder="1" applyAlignment="1">
      <alignment/>
      <protection/>
    </xf>
    <xf numFmtId="0" fontId="6" fillId="35" borderId="11" xfId="51" applyFont="1" applyFill="1" applyBorder="1" applyAlignment="1">
      <alignment vertical="top" wrapText="1"/>
      <protection/>
    </xf>
    <xf numFmtId="0" fontId="6" fillId="35" borderId="11" xfId="51" applyFont="1" applyFill="1" applyBorder="1" applyAlignment="1" quotePrefix="1">
      <alignment vertical="top" wrapText="1"/>
      <protection/>
    </xf>
    <xf numFmtId="0" fontId="6" fillId="35" borderId="11" xfId="51" applyFont="1" applyFill="1" applyBorder="1" applyAlignment="1" quotePrefix="1">
      <alignment vertical="top"/>
      <protection/>
    </xf>
    <xf numFmtId="0" fontId="27" fillId="35" borderId="11" xfId="51" applyFont="1" applyFill="1" applyBorder="1" applyAlignment="1">
      <alignment vertical="top"/>
      <protection/>
    </xf>
    <xf numFmtId="171" fontId="27" fillId="35" borderId="11" xfId="51" applyNumberFormat="1" applyFont="1" applyFill="1" applyBorder="1" applyAlignment="1">
      <alignment horizontal="right" vertical="top" wrapText="1"/>
      <protection/>
    </xf>
    <xf numFmtId="0" fontId="27" fillId="35" borderId="11" xfId="51" applyFont="1" applyFill="1" applyBorder="1" applyAlignment="1">
      <alignment horizontal="center" vertical="top"/>
      <protection/>
    </xf>
    <xf numFmtId="4" fontId="6" fillId="35" borderId="11" xfId="51" applyNumberFormat="1" applyFont="1" applyFill="1" applyBorder="1" applyAlignment="1">
      <alignment horizontal="right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25" fillId="35" borderId="14" xfId="51" applyFont="1" applyFill="1" applyBorder="1" applyAlignment="1">
      <alignment horizontal="left" vertical="top" wrapText="1"/>
      <protection/>
    </xf>
    <xf numFmtId="0" fontId="6" fillId="35" borderId="14" xfId="51" applyFont="1" applyFill="1" applyBorder="1" applyAlignment="1">
      <alignment/>
      <protection/>
    </xf>
    <xf numFmtId="0" fontId="6" fillId="35" borderId="16" xfId="51" applyFont="1" applyFill="1" applyBorder="1" applyAlignment="1">
      <alignment vertical="top" wrapText="1"/>
      <protection/>
    </xf>
    <xf numFmtId="0" fontId="6" fillId="35" borderId="14" xfId="51" applyFont="1" applyFill="1" applyBorder="1" applyAlignment="1">
      <alignment horizontal="center" vertical="top"/>
      <protection/>
    </xf>
    <xf numFmtId="4" fontId="27" fillId="35" borderId="11" xfId="51" applyNumberFormat="1" applyFont="1" applyFill="1" applyBorder="1" applyAlignment="1">
      <alignment horizontal="right" vertical="top" wrapText="1"/>
      <protection/>
    </xf>
    <xf numFmtId="0" fontId="16" fillId="35" borderId="15" xfId="51" applyFont="1" applyFill="1" applyBorder="1" applyAlignment="1">
      <alignment horizontal="center" vertical="top" wrapText="1"/>
      <protection/>
    </xf>
    <xf numFmtId="0" fontId="16" fillId="35" borderId="15" xfId="51" applyFont="1" applyFill="1" applyBorder="1" applyAlignment="1">
      <alignment/>
      <protection/>
    </xf>
    <xf numFmtId="0" fontId="16" fillId="35" borderId="14" xfId="51" applyFont="1" applyFill="1" applyBorder="1" applyAlignment="1">
      <alignment/>
      <protection/>
    </xf>
    <xf numFmtId="0" fontId="6" fillId="35" borderId="16" xfId="51" applyFont="1" applyFill="1" applyBorder="1" applyAlignment="1">
      <alignment horizontal="center" vertical="top" wrapText="1"/>
      <protection/>
    </xf>
    <xf numFmtId="0" fontId="39" fillId="35" borderId="11" xfId="51" applyFont="1" applyFill="1" applyBorder="1" applyAlignment="1">
      <alignment vertical="top" wrapText="1"/>
      <protection/>
    </xf>
    <xf numFmtId="0" fontId="16" fillId="35" borderId="15" xfId="51" applyFont="1" applyFill="1" applyBorder="1" applyAlignment="1">
      <alignment horizontal="center" vertical="top"/>
      <protection/>
    </xf>
    <xf numFmtId="0" fontId="16" fillId="35" borderId="15" xfId="51" applyFont="1" applyFill="1" applyBorder="1" applyAlignment="1">
      <alignment vertical="top" wrapText="1"/>
      <protection/>
    </xf>
    <xf numFmtId="0" fontId="6" fillId="35" borderId="15" xfId="5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 vertical="top" wrapText="1"/>
      <protection/>
    </xf>
    <xf numFmtId="49" fontId="6" fillId="35" borderId="16" xfId="51" applyNumberFormat="1" applyFont="1" applyFill="1" applyBorder="1" applyAlignment="1">
      <alignment horizontal="center" vertical="top" wrapText="1"/>
      <protection/>
    </xf>
    <xf numFmtId="0" fontId="6" fillId="35" borderId="16" xfId="51" applyFont="1" applyFill="1" applyBorder="1" applyAlignment="1">
      <alignment horizontal="center" vertical="top"/>
      <protection/>
    </xf>
    <xf numFmtId="0" fontId="5" fillId="35" borderId="0" xfId="51" applyNumberFormat="1" applyFont="1" applyFill="1" applyBorder="1" applyAlignment="1" applyProtection="1">
      <alignment horizontal="left"/>
      <protection locked="0"/>
    </xf>
    <xf numFmtId="169" fontId="85" fillId="36" borderId="17" xfId="0" applyNumberFormat="1" applyFont="1" applyFill="1" applyBorder="1" applyAlignment="1">
      <alignment horizontal="right" vertical="center" wrapText="1"/>
    </xf>
    <xf numFmtId="169" fontId="86" fillId="36" borderId="17" xfId="0" applyNumberFormat="1" applyFont="1" applyFill="1" applyBorder="1" applyAlignment="1">
      <alignment horizontal="right" vertical="center" wrapText="1"/>
    </xf>
    <xf numFmtId="0" fontId="41" fillId="36" borderId="0" xfId="0" applyFont="1" applyFill="1" applyAlignment="1">
      <alignment horizontal="right" vertical="top" wrapText="1"/>
    </xf>
    <xf numFmtId="0" fontId="87" fillId="36" borderId="17" xfId="0" applyFont="1" applyFill="1" applyBorder="1" applyAlignment="1">
      <alignment horizontal="center" vertical="center" wrapText="1"/>
    </xf>
    <xf numFmtId="0" fontId="85" fillId="36" borderId="17" xfId="0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1" fillId="33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right" vertical="center" wrapText="1"/>
      <protection locked="0"/>
    </xf>
    <xf numFmtId="49" fontId="20" fillId="34" borderId="10" xfId="0" applyNumberFormat="1" applyFont="1" applyFill="1" applyBorder="1" applyAlignment="1" applyProtection="1">
      <alignment horizontal="left" vertical="center" wrapText="1"/>
      <protection locked="0"/>
    </xf>
    <xf numFmtId="49" fontId="2" fillId="34" borderId="10" xfId="0" applyNumberFormat="1" applyFont="1" applyFill="1" applyBorder="1" applyAlignment="1" applyProtection="1">
      <alignment horizontal="center" vertical="center" wrapText="1"/>
      <protection locked="0"/>
    </xf>
    <xf numFmtId="49" fontId="0" fillId="34" borderId="10" xfId="0" applyNumberFormat="1" applyFill="1" applyBorder="1" applyAlignment="1" applyProtection="1">
      <alignment horizontal="center" vertical="center" wrapText="1"/>
      <protection locked="0"/>
    </xf>
    <xf numFmtId="0" fontId="5" fillId="0" borderId="0" xfId="50" applyNumberFormat="1" applyFont="1" applyFill="1" applyBorder="1" applyAlignment="1" applyProtection="1">
      <alignment horizontal="left"/>
      <protection locked="0"/>
    </xf>
    <xf numFmtId="0" fontId="6" fillId="0" borderId="0" xfId="50" applyNumberFormat="1" applyFont="1" applyFill="1" applyBorder="1" applyAlignment="1" applyProtection="1">
      <alignment horizontal="right" wrapText="1"/>
      <protection locked="0"/>
    </xf>
    <xf numFmtId="0" fontId="10" fillId="0" borderId="0" xfId="50" applyNumberFormat="1" applyFont="1" applyFill="1" applyBorder="1" applyAlignment="1" applyProtection="1">
      <alignment horizontal="center"/>
      <protection locked="0"/>
    </xf>
    <xf numFmtId="49" fontId="21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" fillId="33" borderId="10" xfId="0" applyNumberFormat="1" applyFont="1" applyFill="1" applyBorder="1" applyAlignment="1" applyProtection="1">
      <alignment horizontal="center" vertical="center" wrapText="1"/>
      <protection locked="0"/>
    </xf>
    <xf numFmtId="49" fontId="20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1" fillId="33" borderId="18" xfId="0" applyNumberFormat="1" applyFont="1" applyFill="1" applyBorder="1" applyAlignment="1" applyProtection="1">
      <alignment horizontal="right" vertical="center" wrapText="1"/>
      <protection locked="0"/>
    </xf>
    <xf numFmtId="49" fontId="20" fillId="33" borderId="0" xfId="0" applyNumberFormat="1" applyFont="1" applyFill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left"/>
      <protection locked="0"/>
    </xf>
    <xf numFmtId="49" fontId="22" fillId="33" borderId="10" xfId="0" applyNumberFormat="1" applyFont="1" applyFill="1" applyBorder="1" applyAlignment="1" applyProtection="1">
      <alignment horizontal="left" vertical="center" wrapText="1"/>
      <protection locked="0"/>
    </xf>
    <xf numFmtId="49" fontId="22" fillId="33" borderId="10" xfId="0" applyNumberFormat="1" applyFont="1" applyFill="1" applyBorder="1" applyAlignment="1" applyProtection="1">
      <alignment horizontal="right" vertical="center" wrapText="1"/>
      <protection locked="0"/>
    </xf>
    <xf numFmtId="0" fontId="87" fillId="36" borderId="17" xfId="0" applyFont="1" applyFill="1" applyBorder="1" applyAlignment="1">
      <alignment horizontal="center" vertical="center" wrapText="1"/>
    </xf>
    <xf numFmtId="0" fontId="87" fillId="36" borderId="17" xfId="0" applyFont="1" applyFill="1" applyBorder="1" applyAlignment="1">
      <alignment horizontal="left" vertical="center" wrapText="1"/>
    </xf>
    <xf numFmtId="169" fontId="85" fillId="36" borderId="17" xfId="0" applyNumberFormat="1" applyFont="1" applyFill="1" applyBorder="1" applyAlignment="1">
      <alignment horizontal="right" vertical="center" wrapText="1"/>
    </xf>
    <xf numFmtId="0" fontId="85" fillId="36" borderId="17" xfId="0" applyFont="1" applyFill="1" applyBorder="1" applyAlignment="1">
      <alignment horizontal="center" vertical="center" wrapText="1"/>
    </xf>
    <xf numFmtId="0" fontId="9" fillId="0" borderId="0" xfId="50" applyNumberFormat="1" applyFont="1" applyFill="1" applyBorder="1" applyAlignment="1" applyProtection="1">
      <alignment horizontal="right" wrapText="1"/>
      <protection locked="0"/>
    </xf>
    <xf numFmtId="0" fontId="11" fillId="33" borderId="0" xfId="50" applyFont="1" applyFill="1" applyAlignment="1" applyProtection="1">
      <alignment horizontal="center" vertical="center" wrapText="1" shrinkToFit="1"/>
      <protection locked="0"/>
    </xf>
    <xf numFmtId="0" fontId="88" fillId="36" borderId="17" xfId="0" applyFont="1" applyFill="1" applyBorder="1" applyAlignment="1">
      <alignment horizontal="center" vertical="center" wrapText="1"/>
    </xf>
    <xf numFmtId="169" fontId="86" fillId="36" borderId="17" xfId="0" applyNumberFormat="1" applyFont="1" applyFill="1" applyBorder="1" applyAlignment="1">
      <alignment horizontal="right" vertical="center" wrapText="1"/>
    </xf>
    <xf numFmtId="0" fontId="32" fillId="35" borderId="0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vertical="center" wrapText="1"/>
      <protection/>
    </xf>
    <xf numFmtId="0" fontId="14" fillId="35" borderId="19" xfId="51" applyFont="1" applyFill="1" applyBorder="1" applyAlignment="1">
      <alignment horizontal="center" vertical="center" wrapText="1"/>
      <protection/>
    </xf>
    <xf numFmtId="0" fontId="14" fillId="35" borderId="20" xfId="51" applyFont="1" applyFill="1" applyBorder="1" applyAlignment="1">
      <alignment horizontal="center" vertical="center" wrapText="1"/>
      <protection/>
    </xf>
    <xf numFmtId="0" fontId="14" fillId="35" borderId="12" xfId="51" applyFont="1" applyFill="1" applyBorder="1" applyAlignment="1">
      <alignment horizontal="center" vertical="center" wrapText="1"/>
      <protection/>
    </xf>
    <xf numFmtId="0" fontId="12" fillId="35" borderId="16" xfId="51" applyFont="1" applyFill="1" applyBorder="1" applyAlignment="1">
      <alignment horizontal="center" vertical="center" wrapText="1"/>
      <protection/>
    </xf>
    <xf numFmtId="0" fontId="12" fillId="35" borderId="14" xfId="51" applyFont="1" applyFill="1" applyBorder="1" applyAlignment="1">
      <alignment horizontal="center" vertical="center" wrapText="1"/>
      <protection/>
    </xf>
    <xf numFmtId="0" fontId="12" fillId="35" borderId="15" xfId="51" applyFont="1" applyFill="1" applyBorder="1" applyAlignment="1">
      <alignment horizontal="center" vertical="center" wrapText="1"/>
      <protection/>
    </xf>
    <xf numFmtId="0" fontId="13" fillId="35" borderId="16" xfId="51" applyFont="1" applyFill="1" applyBorder="1" applyAlignment="1">
      <alignment horizontal="center" vertical="center" wrapText="1"/>
      <protection/>
    </xf>
    <xf numFmtId="0" fontId="13" fillId="35" borderId="14" xfId="51" applyFont="1" applyFill="1" applyBorder="1" applyAlignment="1">
      <alignment horizontal="center" vertical="center" wrapText="1"/>
      <protection/>
    </xf>
    <xf numFmtId="0" fontId="13" fillId="35" borderId="15" xfId="51" applyFont="1" applyFill="1" applyBorder="1" applyAlignment="1">
      <alignment horizontal="center" vertical="center" wrapText="1"/>
      <protection/>
    </xf>
    <xf numFmtId="0" fontId="6" fillId="35" borderId="0" xfId="50" applyNumberFormat="1" applyFont="1" applyFill="1" applyBorder="1" applyAlignment="1" applyProtection="1">
      <alignment horizontal="right" vertical="top" wrapText="1"/>
      <protection locked="0"/>
    </xf>
    <xf numFmtId="0" fontId="16" fillId="35" borderId="21" xfId="51" applyFont="1" applyFill="1" applyBorder="1" applyAlignment="1">
      <alignment horizontal="center" vertical="center" wrapText="1"/>
      <protection/>
    </xf>
    <xf numFmtId="0" fontId="35" fillId="35" borderId="19" xfId="51" applyFont="1" applyFill="1" applyBorder="1" applyAlignment="1">
      <alignment horizontal="center" vertical="center" wrapText="1"/>
      <protection/>
    </xf>
    <xf numFmtId="0" fontId="35" fillId="35" borderId="20" xfId="51" applyFont="1" applyFill="1" applyBorder="1" applyAlignment="1">
      <alignment horizontal="center" vertical="center" wrapText="1"/>
      <protection/>
    </xf>
    <xf numFmtId="0" fontId="35" fillId="35" borderId="12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vertical="center" wrapText="1"/>
      <protection/>
    </xf>
    <xf numFmtId="0" fontId="16" fillId="35" borderId="19" xfId="51" applyFont="1" applyFill="1" applyBorder="1" applyAlignment="1">
      <alignment horizontal="center" vertical="center" wrapText="1"/>
      <protection/>
    </xf>
    <xf numFmtId="0" fontId="16" fillId="35" borderId="12" xfId="51" applyFont="1" applyFill="1" applyBorder="1" applyAlignment="1">
      <alignment horizontal="center" vertical="center" wrapText="1"/>
      <protection/>
    </xf>
    <xf numFmtId="0" fontId="15" fillId="35" borderId="19" xfId="51" applyFont="1" applyFill="1" applyBorder="1" applyAlignment="1">
      <alignment horizontal="left" vertical="center" wrapText="1"/>
      <protection/>
    </xf>
    <xf numFmtId="0" fontId="15" fillId="35" borderId="12" xfId="51" applyFont="1" applyFill="1" applyBorder="1" applyAlignment="1">
      <alignment horizontal="left" vertical="center" wrapText="1"/>
      <protection/>
    </xf>
    <xf numFmtId="43" fontId="36" fillId="35" borderId="19" xfId="51" applyNumberFormat="1" applyFont="1" applyFill="1" applyBorder="1" applyAlignment="1">
      <alignment horizontal="center" vertical="center" wrapText="1"/>
      <protection/>
    </xf>
    <xf numFmtId="43" fontId="36" fillId="35" borderId="12" xfId="51" applyNumberFormat="1" applyFont="1" applyFill="1" applyBorder="1" applyAlignment="1">
      <alignment horizontal="center" vertical="center" wrapText="1"/>
      <protection/>
    </xf>
    <xf numFmtId="0" fontId="16" fillId="35" borderId="0" xfId="51" applyFont="1" applyFill="1" applyBorder="1" applyAlignment="1">
      <alignment vertical="center" wrapText="1"/>
      <protection/>
    </xf>
    <xf numFmtId="0" fontId="16" fillId="35" borderId="0" xfId="51" applyFont="1" applyFill="1" applyBorder="1" applyAlignment="1">
      <alignment horizontal="left" vertical="center" wrapText="1"/>
      <protection/>
    </xf>
    <xf numFmtId="43" fontId="12" fillId="35" borderId="19" xfId="51" applyNumberFormat="1" applyFont="1" applyFill="1" applyBorder="1" applyAlignment="1">
      <alignment horizontal="right" vertical="center" wrapText="1"/>
      <protection/>
    </xf>
    <xf numFmtId="43" fontId="12" fillId="35" borderId="12" xfId="51" applyNumberFormat="1" applyFont="1" applyFill="1" applyBorder="1" applyAlignment="1">
      <alignment horizontal="right" vertical="center" wrapText="1"/>
      <protection/>
    </xf>
    <xf numFmtId="4" fontId="12" fillId="35" borderId="19" xfId="51" applyNumberFormat="1" applyFont="1" applyFill="1" applyBorder="1" applyAlignment="1">
      <alignment horizontal="right" vertical="center" wrapText="1"/>
      <protection/>
    </xf>
    <xf numFmtId="4" fontId="12" fillId="35" borderId="12" xfId="51" applyNumberFormat="1" applyFont="1" applyFill="1" applyBorder="1" applyAlignment="1">
      <alignment horizontal="right" vertical="center" wrapText="1"/>
      <protection/>
    </xf>
    <xf numFmtId="0" fontId="16" fillId="35" borderId="22" xfId="51" applyFont="1" applyFill="1" applyBorder="1" applyAlignment="1">
      <alignment horizontal="center" vertical="center" wrapText="1"/>
      <protection/>
    </xf>
    <xf numFmtId="0" fontId="14" fillId="35" borderId="11" xfId="51" applyFont="1" applyFill="1" applyBorder="1" applyAlignment="1">
      <alignment horizontal="center" vertical="center"/>
      <protection/>
    </xf>
    <xf numFmtId="0" fontId="14" fillId="35" borderId="11" xfId="51" applyFont="1" applyFill="1" applyBorder="1" applyAlignment="1">
      <alignment horizontal="center" vertical="center" wrapText="1"/>
      <protection/>
    </xf>
    <xf numFmtId="0" fontId="18" fillId="35" borderId="0" xfId="51" applyFont="1" applyFill="1" applyAlignment="1">
      <alignment horizontal="center" vertical="center" wrapText="1"/>
      <protection/>
    </xf>
    <xf numFmtId="0" fontId="16" fillId="0" borderId="21" xfId="51" applyFont="1" applyBorder="1" applyAlignment="1">
      <alignment horizontal="center" vertical="center"/>
      <protection/>
    </xf>
    <xf numFmtId="0" fontId="14" fillId="35" borderId="19" xfId="51" applyFont="1" applyFill="1" applyBorder="1" applyAlignment="1">
      <alignment horizontal="center" vertical="center"/>
      <protection/>
    </xf>
    <xf numFmtId="0" fontId="14" fillId="35" borderId="20" xfId="51" applyFont="1" applyFill="1" applyBorder="1" applyAlignment="1">
      <alignment horizontal="center" vertical="center"/>
      <protection/>
    </xf>
    <xf numFmtId="0" fontId="14" fillId="35" borderId="12" xfId="51" applyFont="1" applyFill="1" applyBorder="1" applyAlignment="1">
      <alignment horizontal="center" vertical="center"/>
      <protection/>
    </xf>
    <xf numFmtId="0" fontId="14" fillId="35" borderId="16" xfId="51" applyFont="1" applyFill="1" applyBorder="1" applyAlignment="1">
      <alignment horizontal="center" vertical="center" wrapText="1"/>
      <protection/>
    </xf>
    <xf numFmtId="0" fontId="14" fillId="35" borderId="14" xfId="51" applyFont="1" applyFill="1" applyBorder="1" applyAlignment="1">
      <alignment horizontal="center" vertical="center" wrapText="1"/>
      <protection/>
    </xf>
    <xf numFmtId="0" fontId="14" fillId="35" borderId="15" xfId="51" applyFont="1" applyFill="1" applyBorder="1" applyAlignment="1">
      <alignment horizontal="center" vertical="center" wrapText="1"/>
      <protection/>
    </xf>
    <xf numFmtId="0" fontId="14" fillId="35" borderId="23" xfId="51" applyFont="1" applyFill="1" applyBorder="1" applyAlignment="1">
      <alignment horizontal="center" vertical="center" wrapText="1"/>
      <protection/>
    </xf>
    <xf numFmtId="0" fontId="13" fillId="35" borderId="11" xfId="51" applyFont="1" applyFill="1" applyBorder="1" applyAlignment="1">
      <alignment horizontal="center" vertical="center" wrapText="1"/>
      <protection/>
    </xf>
    <xf numFmtId="0" fontId="6" fillId="35" borderId="14" xfId="51" applyFont="1" applyFill="1" applyBorder="1" applyAlignment="1">
      <alignment horizontal="left" vertical="top" wrapText="1"/>
      <protection/>
    </xf>
    <xf numFmtId="0" fontId="6" fillId="35" borderId="15" xfId="51" applyFont="1" applyFill="1" applyBorder="1" applyAlignment="1">
      <alignment horizontal="left" vertical="top" wrapText="1"/>
      <protection/>
    </xf>
    <xf numFmtId="0" fontId="6" fillId="35" borderId="19" xfId="51" applyFont="1" applyFill="1" applyBorder="1" applyAlignment="1">
      <alignment vertical="top" wrapText="1"/>
      <protection/>
    </xf>
    <xf numFmtId="0" fontId="6" fillId="35" borderId="20" xfId="51" applyFont="1" applyFill="1" applyBorder="1" applyAlignment="1">
      <alignment vertical="top" wrapText="1"/>
      <protection/>
    </xf>
    <xf numFmtId="0" fontId="6" fillId="35" borderId="12" xfId="51" applyFont="1" applyFill="1" applyBorder="1" applyAlignment="1">
      <alignment vertical="top" wrapText="1"/>
      <protection/>
    </xf>
    <xf numFmtId="0" fontId="6" fillId="35" borderId="16" xfId="51" applyFont="1" applyFill="1" applyBorder="1" applyAlignment="1">
      <alignment horizontal="left" vertical="top" wrapText="1"/>
      <protection/>
    </xf>
    <xf numFmtId="0" fontId="16" fillId="35" borderId="14" xfId="51" applyFont="1" applyFill="1" applyBorder="1" applyAlignment="1">
      <alignment/>
      <protection/>
    </xf>
    <xf numFmtId="0" fontId="16" fillId="35" borderId="15" xfId="51" applyFont="1" applyFill="1" applyBorder="1" applyAlignment="1">
      <alignment/>
      <protection/>
    </xf>
    <xf numFmtId="0" fontId="27" fillId="35" borderId="19" xfId="51" applyFont="1" applyFill="1" applyBorder="1" applyAlignment="1">
      <alignment vertical="top" wrapText="1"/>
      <protection/>
    </xf>
    <xf numFmtId="0" fontId="27" fillId="35" borderId="20" xfId="51" applyFont="1" applyFill="1" applyBorder="1" applyAlignment="1">
      <alignment vertical="top" wrapText="1"/>
      <protection/>
    </xf>
    <xf numFmtId="0" fontId="27" fillId="35" borderId="12" xfId="51" applyFont="1" applyFill="1" applyBorder="1" applyAlignment="1">
      <alignment vertical="top" wrapText="1"/>
      <protection/>
    </xf>
    <xf numFmtId="0" fontId="25" fillId="35" borderId="16" xfId="51" applyFont="1" applyFill="1" applyBorder="1" applyAlignment="1">
      <alignment horizontal="center" vertical="top" wrapText="1"/>
      <protection/>
    </xf>
    <xf numFmtId="0" fontId="25" fillId="35" borderId="14" xfId="51" applyFont="1" applyFill="1" applyBorder="1" applyAlignment="1">
      <alignment horizontal="center" vertical="top" wrapText="1"/>
      <protection/>
    </xf>
    <xf numFmtId="0" fontId="6" fillId="35" borderId="16" xfId="51" applyFont="1" applyFill="1" applyBorder="1" applyAlignment="1">
      <alignment horizontal="center" vertical="top"/>
      <protection/>
    </xf>
    <xf numFmtId="0" fontId="6" fillId="35" borderId="14" xfId="51" applyFont="1" applyFill="1" applyBorder="1" applyAlignment="1">
      <alignment horizontal="center" vertical="top"/>
      <protection/>
    </xf>
    <xf numFmtId="0" fontId="6" fillId="35" borderId="15" xfId="51" applyFont="1" applyFill="1" applyBorder="1" applyAlignment="1">
      <alignment horizontal="center" vertical="top"/>
      <protection/>
    </xf>
    <xf numFmtId="0" fontId="6" fillId="35" borderId="16" xfId="51" applyFont="1" applyFill="1" applyBorder="1" applyAlignment="1">
      <alignment horizontal="center" vertical="top" wrapText="1"/>
      <protection/>
    </xf>
    <xf numFmtId="0" fontId="6" fillId="35" borderId="14" xfId="51" applyFont="1" applyFill="1" applyBorder="1" applyAlignment="1">
      <alignment horizontal="center" vertical="top" wrapText="1"/>
      <protection/>
    </xf>
    <xf numFmtId="0" fontId="6" fillId="35" borderId="15" xfId="51" applyFont="1" applyFill="1" applyBorder="1" applyAlignment="1">
      <alignment horizontal="center" vertical="top" wrapText="1"/>
      <protection/>
    </xf>
    <xf numFmtId="0" fontId="25" fillId="35" borderId="16" xfId="51" applyFont="1" applyFill="1" applyBorder="1" applyAlignment="1">
      <alignment horizontal="left" vertical="top" wrapText="1"/>
      <protection/>
    </xf>
    <xf numFmtId="0" fontId="25" fillId="35" borderId="14" xfId="51" applyFont="1" applyFill="1" applyBorder="1" applyAlignment="1">
      <alignment horizontal="left" vertical="top" wrapText="1"/>
      <protection/>
    </xf>
    <xf numFmtId="0" fontId="25" fillId="35" borderId="15" xfId="51" applyFont="1" applyFill="1" applyBorder="1" applyAlignment="1">
      <alignment horizontal="left" vertical="top" wrapText="1"/>
      <protection/>
    </xf>
    <xf numFmtId="0" fontId="38" fillId="35" borderId="0" xfId="51" applyFont="1" applyFill="1" applyAlignment="1">
      <alignment horizontal="right" vertical="top"/>
      <protection/>
    </xf>
    <xf numFmtId="0" fontId="37" fillId="35" borderId="0" xfId="51" applyFont="1" applyFill="1" applyAlignment="1">
      <alignment horizontal="left" wrapText="1"/>
      <protection/>
    </xf>
    <xf numFmtId="0" fontId="16" fillId="35" borderId="20" xfId="51" applyFont="1" applyFill="1" applyBorder="1" applyAlignment="1">
      <alignment vertical="top"/>
      <protection/>
    </xf>
    <xf numFmtId="0" fontId="16" fillId="35" borderId="12" xfId="51" applyFont="1" applyFill="1" applyBorder="1" applyAlignment="1">
      <alignment vertical="top"/>
      <protection/>
    </xf>
    <xf numFmtId="0" fontId="37" fillId="0" borderId="0" xfId="51" applyFont="1" applyFill="1" applyAlignment="1">
      <alignment horizontal="left" wrapText="1"/>
      <protection/>
    </xf>
    <xf numFmtId="0" fontId="6" fillId="35" borderId="11" xfId="51" applyFont="1" applyFill="1" applyBorder="1" applyAlignment="1">
      <alignment vertical="top" wrapText="1"/>
      <protection/>
    </xf>
    <xf numFmtId="0" fontId="16" fillId="35" borderId="11" xfId="51" applyFont="1" applyFill="1" applyBorder="1" applyAlignment="1">
      <alignment vertical="top"/>
      <protection/>
    </xf>
    <xf numFmtId="0" fontId="27" fillId="35" borderId="11" xfId="51" applyFont="1" applyFill="1" applyBorder="1" applyAlignment="1">
      <alignment horizontal="center" vertical="center" wrapText="1"/>
      <protection/>
    </xf>
    <xf numFmtId="0" fontId="6" fillId="35" borderId="16" xfId="51" applyFont="1" applyFill="1" applyBorder="1" applyAlignment="1">
      <alignment vertical="top" wrapText="1"/>
      <protection/>
    </xf>
    <xf numFmtId="0" fontId="16" fillId="35" borderId="14" xfId="51" applyFont="1" applyFill="1" applyBorder="1" applyAlignment="1">
      <alignment vertical="top" wrapText="1"/>
      <protection/>
    </xf>
    <xf numFmtId="0" fontId="16" fillId="35" borderId="15" xfId="51" applyFont="1" applyFill="1" applyBorder="1" applyAlignment="1">
      <alignment vertical="top" wrapText="1"/>
      <protection/>
    </xf>
    <xf numFmtId="49" fontId="6" fillId="35" borderId="16" xfId="51" applyNumberFormat="1" applyFont="1" applyFill="1" applyBorder="1" applyAlignment="1">
      <alignment horizontal="center" vertical="top"/>
      <protection/>
    </xf>
    <xf numFmtId="0" fontId="16" fillId="35" borderId="14" xfId="51" applyFont="1" applyFill="1" applyBorder="1" applyAlignment="1">
      <alignment horizontal="center" vertical="top"/>
      <protection/>
    </xf>
    <xf numFmtId="0" fontId="16" fillId="35" borderId="15" xfId="51" applyFont="1" applyFill="1" applyBorder="1" applyAlignment="1">
      <alignment horizontal="center" vertical="top"/>
      <protection/>
    </xf>
    <xf numFmtId="0" fontId="25" fillId="35" borderId="0" xfId="51" applyFont="1" applyFill="1" applyAlignment="1">
      <alignment horizontal="right" wrapText="1"/>
      <protection/>
    </xf>
    <xf numFmtId="0" fontId="40" fillId="35" borderId="0" xfId="51" applyNumberFormat="1" applyFont="1" applyFill="1" applyBorder="1" applyAlignment="1" applyProtection="1">
      <alignment horizontal="center" wrapText="1"/>
      <protection locked="0"/>
    </xf>
    <xf numFmtId="0" fontId="29" fillId="35" borderId="21" xfId="51" applyFont="1" applyFill="1" applyBorder="1" applyAlignment="1">
      <alignment horizontal="center"/>
      <protection/>
    </xf>
    <xf numFmtId="0" fontId="24" fillId="35" borderId="11" xfId="51" applyFont="1" applyFill="1" applyBorder="1" applyAlignment="1">
      <alignment horizontal="center" vertical="center"/>
      <protection/>
    </xf>
    <xf numFmtId="0" fontId="25" fillId="35" borderId="19" xfId="51" applyFont="1" applyFill="1" applyBorder="1" applyAlignment="1">
      <alignment horizontal="center" vertical="center"/>
      <protection/>
    </xf>
    <xf numFmtId="0" fontId="25" fillId="35" borderId="20" xfId="51" applyFont="1" applyFill="1" applyBorder="1" applyAlignment="1">
      <alignment horizontal="center" vertical="center"/>
      <protection/>
    </xf>
    <xf numFmtId="0" fontId="25" fillId="35" borderId="12" xfId="51" applyFont="1" applyFill="1" applyBorder="1" applyAlignment="1">
      <alignment horizontal="center" vertical="center"/>
      <protection/>
    </xf>
    <xf numFmtId="0" fontId="23" fillId="35" borderId="19" xfId="51" applyFont="1" applyFill="1" applyBorder="1" applyAlignment="1">
      <alignment horizontal="center" vertical="center" wrapText="1"/>
      <protection/>
    </xf>
    <xf numFmtId="0" fontId="23" fillId="35" borderId="12" xfId="51" applyFont="1" applyFill="1" applyBorder="1" applyAlignment="1">
      <alignment horizontal="center" vertical="center" wrapText="1"/>
      <protection/>
    </xf>
    <xf numFmtId="0" fontId="23" fillId="35" borderId="16" xfId="51" applyFont="1" applyFill="1" applyBorder="1" applyAlignment="1">
      <alignment horizontal="center" vertical="center" wrapText="1"/>
      <protection/>
    </xf>
    <xf numFmtId="0" fontId="23" fillId="35" borderId="15" xfId="51" applyFont="1" applyFill="1" applyBorder="1" applyAlignment="1">
      <alignment horizontal="center" vertical="center" wrapText="1"/>
      <protection/>
    </xf>
    <xf numFmtId="0" fontId="23" fillId="35" borderId="11" xfId="51" applyFont="1" applyFill="1" applyBorder="1" applyAlignment="1">
      <alignment horizontal="center" vertical="center" wrapText="1"/>
      <protection/>
    </xf>
    <xf numFmtId="0" fontId="32" fillId="35" borderId="0" xfId="51" applyFont="1" applyFill="1" applyAlignment="1">
      <alignment horizontal="center" vertical="center" wrapText="1"/>
      <protection/>
    </xf>
    <xf numFmtId="0" fontId="27" fillId="35" borderId="16" xfId="51" applyFont="1" applyFill="1" applyBorder="1" applyAlignment="1">
      <alignment horizontal="center" vertical="center" wrapText="1"/>
      <protection/>
    </xf>
    <xf numFmtId="0" fontId="27" fillId="35" borderId="14" xfId="51" applyFont="1" applyFill="1" applyBorder="1" applyAlignment="1">
      <alignment horizontal="center" vertical="center" wrapText="1"/>
      <protection/>
    </xf>
    <xf numFmtId="0" fontId="27" fillId="35" borderId="15" xfId="51" applyFont="1" applyFill="1" applyBorder="1" applyAlignment="1">
      <alignment horizontal="center" vertical="center" wrapText="1"/>
      <protection/>
    </xf>
    <xf numFmtId="0" fontId="23" fillId="35" borderId="14" xfId="51" applyFont="1" applyFill="1" applyBorder="1" applyAlignment="1">
      <alignment horizontal="center" vertical="center" wrapText="1"/>
      <protection/>
    </xf>
    <xf numFmtId="0" fontId="23" fillId="35" borderId="20" xfId="51" applyFont="1" applyFill="1" applyBorder="1" applyAlignment="1">
      <alignment horizontal="center" vertical="center" wrapText="1"/>
      <protection/>
    </xf>
  </cellXfs>
  <cellStyles count="46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Hyperlink" xfId="42"/>
    <cellStyle name="Komórka połączona" xfId="43"/>
    <cellStyle name="Komórka zaznaczona" xfId="44"/>
    <cellStyle name="Nagłówek 1" xfId="45"/>
    <cellStyle name="Nagłówek 2" xfId="46"/>
    <cellStyle name="Nagłówek 3" xfId="47"/>
    <cellStyle name="Nagłówek 4" xfId="48"/>
    <cellStyle name="Neutralne" xfId="49"/>
    <cellStyle name="Normalny 2" xfId="50"/>
    <cellStyle name="Normalny 3" xfId="51"/>
    <cellStyle name="Obliczenia" xfId="52"/>
    <cellStyle name="Followed Hyperlink" xfId="53"/>
    <cellStyle name="Suma" xfId="54"/>
    <cellStyle name="Tekst objaśnienia" xfId="55"/>
    <cellStyle name="Tekst ostrzeżenia" xfId="56"/>
    <cellStyle name="Tytuł" xfId="57"/>
    <cellStyle name="Uwaga" xfId="58"/>
    <cellStyle name="Złe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FF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0</xdr:colOff>
      <xdr:row>80</xdr:row>
      <xdr:rowOff>0</xdr:rowOff>
    </xdr:from>
    <xdr:to>
      <xdr:col>9</xdr:col>
      <xdr:colOff>0</xdr:colOff>
      <xdr:row>81</xdr:row>
      <xdr:rowOff>0</xdr:rowOff>
    </xdr:to>
    <xdr:pic>
      <xdr:nvPicPr>
        <xdr:cNvPr id="1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42589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22</xdr:col>
      <xdr:colOff>0</xdr:colOff>
      <xdr:row>81</xdr:row>
      <xdr:rowOff>0</xdr:rowOff>
    </xdr:to>
    <xdr:pic>
      <xdr:nvPicPr>
        <xdr:cNvPr id="2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4258925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9</xdr:col>
      <xdr:colOff>0</xdr:colOff>
      <xdr:row>84</xdr:row>
      <xdr:rowOff>0</xdr:rowOff>
    </xdr:to>
    <xdr:pic>
      <xdr:nvPicPr>
        <xdr:cNvPr id="3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47447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22</xdr:col>
      <xdr:colOff>0</xdr:colOff>
      <xdr:row>84</xdr:row>
      <xdr:rowOff>0</xdr:rowOff>
    </xdr:to>
    <xdr:pic>
      <xdr:nvPicPr>
        <xdr:cNvPr id="4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4744700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80</xdr:row>
      <xdr:rowOff>0</xdr:rowOff>
    </xdr:from>
    <xdr:to>
      <xdr:col>9</xdr:col>
      <xdr:colOff>0</xdr:colOff>
      <xdr:row>81</xdr:row>
      <xdr:rowOff>0</xdr:rowOff>
    </xdr:to>
    <xdr:pic>
      <xdr:nvPicPr>
        <xdr:cNvPr id="5" name="Obraz 1" descr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14258925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80</xdr:row>
      <xdr:rowOff>0</xdr:rowOff>
    </xdr:from>
    <xdr:to>
      <xdr:col>22</xdr:col>
      <xdr:colOff>0</xdr:colOff>
      <xdr:row>81</xdr:row>
      <xdr:rowOff>0</xdr:rowOff>
    </xdr:to>
    <xdr:pic>
      <xdr:nvPicPr>
        <xdr:cNvPr id="6" name="Obraz 2" descr="image2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4258925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8</xdr:col>
      <xdr:colOff>0</xdr:colOff>
      <xdr:row>83</xdr:row>
      <xdr:rowOff>0</xdr:rowOff>
    </xdr:from>
    <xdr:to>
      <xdr:col>9</xdr:col>
      <xdr:colOff>0</xdr:colOff>
      <xdr:row>84</xdr:row>
      <xdr:rowOff>0</xdr:rowOff>
    </xdr:to>
    <xdr:pic>
      <xdr:nvPicPr>
        <xdr:cNvPr id="7" name="Obraz 3" descr="image3.pn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57475" y="14744700"/>
          <a:ext cx="647700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  <xdr:twoCellAnchor editAs="oneCell">
    <xdr:from>
      <xdr:col>21</xdr:col>
      <xdr:colOff>0</xdr:colOff>
      <xdr:row>83</xdr:row>
      <xdr:rowOff>0</xdr:rowOff>
    </xdr:from>
    <xdr:to>
      <xdr:col>22</xdr:col>
      <xdr:colOff>0</xdr:colOff>
      <xdr:row>84</xdr:row>
      <xdr:rowOff>0</xdr:rowOff>
    </xdr:to>
    <xdr:pic>
      <xdr:nvPicPr>
        <xdr:cNvPr id="8" name="Obraz 4" descr="image4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10700" y="14744700"/>
          <a:ext cx="504825" cy="161925"/>
        </a:xfrm>
        <a:prstGeom prst="rect">
          <a:avLst/>
        </a:prstGeom>
        <a:noFill/>
        <a:ln w="1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Q28"/>
  <sheetViews>
    <sheetView showGridLines="0" tabSelected="1" zoomScalePageLayoutView="0" workbookViewId="0" topLeftCell="A1">
      <selection activeCell="X7" sqref="X7"/>
    </sheetView>
  </sheetViews>
  <sheetFormatPr defaultColWidth="9.33203125" defaultRowHeight="12.75"/>
  <cols>
    <col min="1" max="1" width="7.33203125" style="1" customWidth="1"/>
    <col min="2" max="2" width="6.66015625" style="1" customWidth="1"/>
    <col min="3" max="3" width="9.83203125" style="1" customWidth="1"/>
    <col min="4" max="4" width="5" style="1" customWidth="1"/>
    <col min="5" max="5" width="4.33203125" style="1" customWidth="1"/>
    <col min="6" max="6" width="21" style="1" customWidth="1"/>
    <col min="7" max="7" width="9.33203125" style="1" customWidth="1"/>
    <col min="8" max="8" width="9.66015625" style="1" customWidth="1"/>
    <col min="9" max="9" width="12.16015625" style="1" customWidth="1"/>
    <col min="10" max="10" width="8.16015625" style="1" customWidth="1"/>
    <col min="11" max="11" width="19.16015625" style="1" customWidth="1"/>
    <col min="12" max="12" width="20.5" style="1" customWidth="1"/>
    <col min="13" max="13" width="5.66015625" style="1" customWidth="1"/>
    <col min="14" max="14" width="9" style="1" customWidth="1"/>
    <col min="15" max="15" width="2.66015625" style="1" customWidth="1"/>
    <col min="16" max="16" width="4.66015625" style="1" customWidth="1"/>
    <col min="17" max="17" width="0.65625" style="1" customWidth="1"/>
    <col min="18" max="16384" width="9.33203125" style="1" customWidth="1"/>
  </cols>
  <sheetData>
    <row r="1" spans="1:17" ht="36.75" customHeight="1">
      <c r="A1" s="5"/>
      <c r="B1" s="5"/>
      <c r="C1" s="5"/>
      <c r="D1" s="5"/>
      <c r="E1" s="5"/>
      <c r="F1" s="5"/>
      <c r="G1" s="5"/>
      <c r="H1" s="5"/>
      <c r="I1" s="5"/>
      <c r="J1" s="5"/>
      <c r="K1" s="140" t="s">
        <v>357</v>
      </c>
      <c r="L1" s="140"/>
      <c r="M1" s="140"/>
      <c r="N1" s="140"/>
      <c r="O1" s="140"/>
      <c r="P1" s="140"/>
      <c r="Q1" s="4"/>
    </row>
    <row r="2" spans="1:17" ht="16.5" customHeight="1">
      <c r="A2" s="141" t="s">
        <v>129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  <c r="M2" s="141"/>
      <c r="N2" s="141"/>
      <c r="O2" s="141"/>
      <c r="P2" s="141"/>
      <c r="Q2" s="4"/>
    </row>
    <row r="3" spans="1:17" ht="13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2" t="s">
        <v>0</v>
      </c>
      <c r="O3" s="139"/>
      <c r="P3" s="139"/>
      <c r="Q3" s="4"/>
    </row>
    <row r="4" spans="1:17" ht="6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4"/>
    </row>
    <row r="5" spans="1:17" ht="34.5" customHeight="1">
      <c r="A5"/>
      <c r="B5" s="3" t="s">
        <v>1</v>
      </c>
      <c r="C5" s="3" t="s">
        <v>2</v>
      </c>
      <c r="D5" s="138" t="s">
        <v>3</v>
      </c>
      <c r="E5" s="138"/>
      <c r="F5" s="138" t="s">
        <v>4</v>
      </c>
      <c r="G5" s="138"/>
      <c r="H5" s="138"/>
      <c r="I5" s="138" t="s">
        <v>43</v>
      </c>
      <c r="J5" s="138"/>
      <c r="K5" s="3" t="s">
        <v>42</v>
      </c>
      <c r="L5" s="3" t="s">
        <v>41</v>
      </c>
      <c r="M5" s="138" t="s">
        <v>40</v>
      </c>
      <c r="N5" s="138"/>
      <c r="O5" s="138"/>
      <c r="P5" s="138"/>
      <c r="Q5" s="138"/>
    </row>
    <row r="6" spans="1:17" ht="11.25" customHeight="1">
      <c r="A6"/>
      <c r="B6" s="26" t="s">
        <v>5</v>
      </c>
      <c r="C6" s="26" t="s">
        <v>6</v>
      </c>
      <c r="D6" s="132" t="s">
        <v>7</v>
      </c>
      <c r="E6" s="132"/>
      <c r="F6" s="132" t="s">
        <v>8</v>
      </c>
      <c r="G6" s="132"/>
      <c r="H6" s="132"/>
      <c r="I6" s="132" t="s">
        <v>9</v>
      </c>
      <c r="J6" s="132"/>
      <c r="K6" s="26" t="s">
        <v>39</v>
      </c>
      <c r="L6" s="26" t="s">
        <v>38</v>
      </c>
      <c r="M6" s="132" t="s">
        <v>37</v>
      </c>
      <c r="N6" s="132"/>
      <c r="O6" s="132"/>
      <c r="P6" s="132"/>
      <c r="Q6" s="132"/>
    </row>
    <row r="7" spans="1:17" ht="18.75" customHeight="1">
      <c r="A7"/>
      <c r="B7" s="142" t="s">
        <v>10</v>
      </c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</row>
    <row r="8" spans="1:17" ht="22.5" customHeight="1">
      <c r="A8"/>
      <c r="B8" s="26" t="s">
        <v>307</v>
      </c>
      <c r="C8" s="27"/>
      <c r="D8" s="137"/>
      <c r="E8" s="137"/>
      <c r="F8" s="136" t="s">
        <v>308</v>
      </c>
      <c r="G8" s="136"/>
      <c r="H8" s="136"/>
      <c r="I8" s="135" t="s">
        <v>309</v>
      </c>
      <c r="J8" s="135"/>
      <c r="K8" s="28" t="s">
        <v>12</v>
      </c>
      <c r="L8" s="28" t="s">
        <v>310</v>
      </c>
      <c r="M8" s="135" t="s">
        <v>311</v>
      </c>
      <c r="N8" s="135"/>
      <c r="O8" s="135"/>
      <c r="P8" s="135"/>
      <c r="Q8" s="135"/>
    </row>
    <row r="9" spans="1:17" ht="28.5" customHeight="1">
      <c r="A9"/>
      <c r="B9" s="3"/>
      <c r="C9" s="27"/>
      <c r="D9" s="137"/>
      <c r="E9" s="137"/>
      <c r="F9" s="136" t="s">
        <v>11</v>
      </c>
      <c r="G9" s="136"/>
      <c r="H9" s="136"/>
      <c r="I9" s="135" t="s">
        <v>312</v>
      </c>
      <c r="J9" s="135"/>
      <c r="K9" s="28" t="s">
        <v>12</v>
      </c>
      <c r="L9" s="28" t="s">
        <v>313</v>
      </c>
      <c r="M9" s="135" t="s">
        <v>314</v>
      </c>
      <c r="N9" s="135"/>
      <c r="O9" s="135"/>
      <c r="P9" s="135"/>
      <c r="Q9" s="135"/>
    </row>
    <row r="10" spans="1:17" ht="22.5" customHeight="1">
      <c r="A10"/>
      <c r="B10" s="27"/>
      <c r="C10" s="26" t="s">
        <v>315</v>
      </c>
      <c r="D10" s="137"/>
      <c r="E10" s="137"/>
      <c r="F10" s="136" t="s">
        <v>316</v>
      </c>
      <c r="G10" s="136"/>
      <c r="H10" s="136"/>
      <c r="I10" s="135" t="s">
        <v>317</v>
      </c>
      <c r="J10" s="135"/>
      <c r="K10" s="28" t="s">
        <v>12</v>
      </c>
      <c r="L10" s="28" t="s">
        <v>318</v>
      </c>
      <c r="M10" s="135" t="s">
        <v>319</v>
      </c>
      <c r="N10" s="135"/>
      <c r="O10" s="135"/>
      <c r="P10" s="135"/>
      <c r="Q10" s="135"/>
    </row>
    <row r="11" spans="1:17" ht="30" customHeight="1">
      <c r="A11"/>
      <c r="B11" s="27"/>
      <c r="C11" s="3"/>
      <c r="D11" s="137"/>
      <c r="E11" s="137"/>
      <c r="F11" s="136" t="s">
        <v>11</v>
      </c>
      <c r="G11" s="136"/>
      <c r="H11" s="136"/>
      <c r="I11" s="135" t="s">
        <v>12</v>
      </c>
      <c r="J11" s="135"/>
      <c r="K11" s="28" t="s">
        <v>12</v>
      </c>
      <c r="L11" s="28" t="s">
        <v>12</v>
      </c>
      <c r="M11" s="135" t="s">
        <v>12</v>
      </c>
      <c r="N11" s="135"/>
      <c r="O11" s="135"/>
      <c r="P11" s="135"/>
      <c r="Q11" s="135"/>
    </row>
    <row r="12" spans="1:17" ht="39.75" customHeight="1">
      <c r="A12"/>
      <c r="B12" s="27"/>
      <c r="C12" s="27"/>
      <c r="D12" s="132" t="s">
        <v>320</v>
      </c>
      <c r="E12" s="132"/>
      <c r="F12" s="136" t="s">
        <v>321</v>
      </c>
      <c r="G12" s="136"/>
      <c r="H12" s="136"/>
      <c r="I12" s="135" t="s">
        <v>317</v>
      </c>
      <c r="J12" s="135"/>
      <c r="K12" s="28" t="s">
        <v>12</v>
      </c>
      <c r="L12" s="28" t="s">
        <v>318</v>
      </c>
      <c r="M12" s="135" t="s">
        <v>319</v>
      </c>
      <c r="N12" s="135"/>
      <c r="O12" s="135"/>
      <c r="P12" s="135"/>
      <c r="Q12" s="135"/>
    </row>
    <row r="13" spans="1:17" ht="18" customHeight="1">
      <c r="A13"/>
      <c r="B13" s="27"/>
      <c r="C13" s="26" t="s">
        <v>322</v>
      </c>
      <c r="D13" s="137"/>
      <c r="E13" s="137"/>
      <c r="F13" s="136" t="s">
        <v>136</v>
      </c>
      <c r="G13" s="136"/>
      <c r="H13" s="136"/>
      <c r="I13" s="135" t="s">
        <v>312</v>
      </c>
      <c r="J13" s="135"/>
      <c r="K13" s="28" t="s">
        <v>12</v>
      </c>
      <c r="L13" s="28" t="s">
        <v>313</v>
      </c>
      <c r="M13" s="135" t="s">
        <v>314</v>
      </c>
      <c r="N13" s="135"/>
      <c r="O13" s="135"/>
      <c r="P13" s="135"/>
      <c r="Q13" s="135"/>
    </row>
    <row r="14" spans="1:17" ht="27" customHeight="1">
      <c r="A14"/>
      <c r="B14" s="27"/>
      <c r="C14" s="3"/>
      <c r="D14" s="137"/>
      <c r="E14" s="137"/>
      <c r="F14" s="136" t="s">
        <v>11</v>
      </c>
      <c r="G14" s="136"/>
      <c r="H14" s="136"/>
      <c r="I14" s="135" t="s">
        <v>312</v>
      </c>
      <c r="J14" s="135"/>
      <c r="K14" s="28" t="s">
        <v>12</v>
      </c>
      <c r="L14" s="28" t="s">
        <v>313</v>
      </c>
      <c r="M14" s="135" t="s">
        <v>314</v>
      </c>
      <c r="N14" s="135"/>
      <c r="O14" s="135"/>
      <c r="P14" s="135"/>
      <c r="Q14" s="135"/>
    </row>
    <row r="15" spans="1:17" ht="48.75" customHeight="1">
      <c r="A15"/>
      <c r="B15" s="27"/>
      <c r="C15" s="27"/>
      <c r="D15" s="132" t="s">
        <v>323</v>
      </c>
      <c r="E15" s="132"/>
      <c r="F15" s="136" t="s">
        <v>324</v>
      </c>
      <c r="G15" s="136"/>
      <c r="H15" s="136"/>
      <c r="I15" s="135" t="s">
        <v>312</v>
      </c>
      <c r="J15" s="135"/>
      <c r="K15" s="28" t="s">
        <v>12</v>
      </c>
      <c r="L15" s="28" t="s">
        <v>313</v>
      </c>
      <c r="M15" s="135" t="s">
        <v>314</v>
      </c>
      <c r="N15" s="135"/>
      <c r="O15" s="135"/>
      <c r="P15" s="135"/>
      <c r="Q15" s="135"/>
    </row>
    <row r="16" spans="1:17" ht="19.5" customHeight="1">
      <c r="A16"/>
      <c r="B16" s="26" t="s">
        <v>141</v>
      </c>
      <c r="C16" s="27"/>
      <c r="D16" s="137"/>
      <c r="E16" s="137"/>
      <c r="F16" s="136" t="s">
        <v>142</v>
      </c>
      <c r="G16" s="136"/>
      <c r="H16" s="136"/>
      <c r="I16" s="135" t="s">
        <v>179</v>
      </c>
      <c r="J16" s="135"/>
      <c r="K16" s="28" t="s">
        <v>12</v>
      </c>
      <c r="L16" s="28" t="s">
        <v>325</v>
      </c>
      <c r="M16" s="135" t="s">
        <v>326</v>
      </c>
      <c r="N16" s="135"/>
      <c r="O16" s="135"/>
      <c r="P16" s="135"/>
      <c r="Q16" s="135"/>
    </row>
    <row r="17" spans="1:17" ht="27" customHeight="1">
      <c r="A17"/>
      <c r="B17" s="3"/>
      <c r="C17" s="27"/>
      <c r="D17" s="137"/>
      <c r="E17" s="137"/>
      <c r="F17" s="136" t="s">
        <v>11</v>
      </c>
      <c r="G17" s="136"/>
      <c r="H17" s="136"/>
      <c r="I17" s="135" t="s">
        <v>12</v>
      </c>
      <c r="J17" s="135"/>
      <c r="K17" s="28" t="s">
        <v>12</v>
      </c>
      <c r="L17" s="28" t="s">
        <v>12</v>
      </c>
      <c r="M17" s="135" t="s">
        <v>12</v>
      </c>
      <c r="N17" s="135"/>
      <c r="O17" s="135"/>
      <c r="P17" s="135"/>
      <c r="Q17" s="135"/>
    </row>
    <row r="18" spans="1:17" ht="18" customHeight="1">
      <c r="A18"/>
      <c r="B18" s="27"/>
      <c r="C18" s="26" t="s">
        <v>143</v>
      </c>
      <c r="D18" s="137"/>
      <c r="E18" s="137"/>
      <c r="F18" s="136" t="s">
        <v>144</v>
      </c>
      <c r="G18" s="136"/>
      <c r="H18" s="136"/>
      <c r="I18" s="135" t="s">
        <v>180</v>
      </c>
      <c r="J18" s="135"/>
      <c r="K18" s="28" t="s">
        <v>12</v>
      </c>
      <c r="L18" s="28" t="s">
        <v>325</v>
      </c>
      <c r="M18" s="135" t="s">
        <v>327</v>
      </c>
      <c r="N18" s="135"/>
      <c r="O18" s="135"/>
      <c r="P18" s="135"/>
      <c r="Q18" s="135"/>
    </row>
    <row r="19" spans="1:17" ht="27" customHeight="1">
      <c r="A19"/>
      <c r="B19" s="27"/>
      <c r="C19" s="3"/>
      <c r="D19" s="137"/>
      <c r="E19" s="137"/>
      <c r="F19" s="136" t="s">
        <v>11</v>
      </c>
      <c r="G19" s="136"/>
      <c r="H19" s="136"/>
      <c r="I19" s="135" t="s">
        <v>12</v>
      </c>
      <c r="J19" s="135"/>
      <c r="K19" s="28" t="s">
        <v>12</v>
      </c>
      <c r="L19" s="28" t="s">
        <v>12</v>
      </c>
      <c r="M19" s="135" t="s">
        <v>12</v>
      </c>
      <c r="N19" s="135"/>
      <c r="O19" s="135"/>
      <c r="P19" s="135"/>
      <c r="Q19" s="135"/>
    </row>
    <row r="20" spans="1:17" ht="19.5" customHeight="1">
      <c r="A20"/>
      <c r="B20" s="27"/>
      <c r="C20" s="27"/>
      <c r="D20" s="132" t="s">
        <v>328</v>
      </c>
      <c r="E20" s="132"/>
      <c r="F20" s="136" t="s">
        <v>329</v>
      </c>
      <c r="G20" s="136"/>
      <c r="H20" s="136"/>
      <c r="I20" s="135" t="s">
        <v>330</v>
      </c>
      <c r="J20" s="135"/>
      <c r="K20" s="28" t="s">
        <v>12</v>
      </c>
      <c r="L20" s="28" t="s">
        <v>325</v>
      </c>
      <c r="M20" s="135" t="s">
        <v>331</v>
      </c>
      <c r="N20" s="135"/>
      <c r="O20" s="135"/>
      <c r="P20" s="135"/>
      <c r="Q20" s="135"/>
    </row>
    <row r="21" spans="1:17" ht="24.75" customHeight="1">
      <c r="A21"/>
      <c r="B21" s="145" t="s">
        <v>10</v>
      </c>
      <c r="C21" s="145"/>
      <c r="D21" s="145"/>
      <c r="E21" s="145"/>
      <c r="F21" s="145"/>
      <c r="G21" s="145"/>
      <c r="H21" s="29" t="s">
        <v>15</v>
      </c>
      <c r="I21" s="134" t="s">
        <v>332</v>
      </c>
      <c r="J21" s="134"/>
      <c r="K21" s="30" t="s">
        <v>12</v>
      </c>
      <c r="L21" s="30" t="s">
        <v>333</v>
      </c>
      <c r="M21" s="134" t="s">
        <v>334</v>
      </c>
      <c r="N21" s="134"/>
      <c r="O21" s="134"/>
      <c r="P21" s="134"/>
      <c r="Q21" s="134"/>
    </row>
    <row r="22" spans="1:17" ht="28.5" customHeight="1">
      <c r="A22"/>
      <c r="B22" s="143"/>
      <c r="C22" s="143"/>
      <c r="D22" s="143"/>
      <c r="E22" s="143"/>
      <c r="F22" s="144" t="s">
        <v>11</v>
      </c>
      <c r="G22" s="144"/>
      <c r="H22" s="144"/>
      <c r="I22" s="133" t="s">
        <v>159</v>
      </c>
      <c r="J22" s="133"/>
      <c r="K22" s="31" t="s">
        <v>12</v>
      </c>
      <c r="L22" s="31" t="s">
        <v>313</v>
      </c>
      <c r="M22" s="133" t="s">
        <v>335</v>
      </c>
      <c r="N22" s="133"/>
      <c r="O22" s="133"/>
      <c r="P22" s="133"/>
      <c r="Q22" s="133"/>
    </row>
    <row r="23" spans="1:17" ht="21" customHeight="1">
      <c r="A23"/>
      <c r="B23" s="142" t="s">
        <v>16</v>
      </c>
      <c r="C23" s="142"/>
      <c r="D23" s="142"/>
      <c r="E23" s="142"/>
      <c r="F23" s="142"/>
      <c r="G23" s="142"/>
      <c r="H23" s="142"/>
      <c r="I23" s="142"/>
      <c r="J23" s="142"/>
      <c r="K23" s="142"/>
      <c r="L23" s="142"/>
      <c r="M23" s="142"/>
      <c r="N23" s="142"/>
      <c r="O23" s="142"/>
      <c r="P23" s="142"/>
      <c r="Q23" s="142"/>
    </row>
    <row r="24" spans="1:17" ht="18.75" customHeight="1">
      <c r="A24"/>
      <c r="B24" s="145" t="s">
        <v>16</v>
      </c>
      <c r="C24" s="145"/>
      <c r="D24" s="145"/>
      <c r="E24" s="145"/>
      <c r="F24" s="145"/>
      <c r="G24" s="145"/>
      <c r="H24" s="29" t="s">
        <v>15</v>
      </c>
      <c r="I24" s="134" t="s">
        <v>181</v>
      </c>
      <c r="J24" s="134"/>
      <c r="K24" s="30" t="s">
        <v>12</v>
      </c>
      <c r="L24" s="30" t="s">
        <v>12</v>
      </c>
      <c r="M24" s="134" t="s">
        <v>181</v>
      </c>
      <c r="N24" s="134"/>
      <c r="O24" s="134"/>
      <c r="P24" s="134"/>
      <c r="Q24" s="134"/>
    </row>
    <row r="25" spans="1:17" ht="28.5" customHeight="1">
      <c r="A25"/>
      <c r="B25" s="143"/>
      <c r="C25" s="143"/>
      <c r="D25" s="143"/>
      <c r="E25" s="143"/>
      <c r="F25" s="144" t="s">
        <v>11</v>
      </c>
      <c r="G25" s="144"/>
      <c r="H25" s="144"/>
      <c r="I25" s="133" t="s">
        <v>160</v>
      </c>
      <c r="J25" s="133"/>
      <c r="K25" s="31" t="s">
        <v>12</v>
      </c>
      <c r="L25" s="31" t="s">
        <v>12</v>
      </c>
      <c r="M25" s="133" t="s">
        <v>160</v>
      </c>
      <c r="N25" s="133"/>
      <c r="O25" s="133"/>
      <c r="P25" s="133"/>
      <c r="Q25" s="133"/>
    </row>
    <row r="26" spans="2:17" ht="20.25" customHeight="1">
      <c r="B26" s="142" t="s">
        <v>17</v>
      </c>
      <c r="C26" s="142"/>
      <c r="D26" s="142"/>
      <c r="E26" s="142"/>
      <c r="F26" s="142"/>
      <c r="G26" s="142"/>
      <c r="H26" s="142"/>
      <c r="I26" s="134" t="s">
        <v>336</v>
      </c>
      <c r="J26" s="134"/>
      <c r="K26" s="30" t="s">
        <v>12</v>
      </c>
      <c r="L26" s="30" t="s">
        <v>333</v>
      </c>
      <c r="M26" s="134" t="s">
        <v>337</v>
      </c>
      <c r="N26" s="134"/>
      <c r="O26" s="134"/>
      <c r="P26" s="134"/>
      <c r="Q26" s="134"/>
    </row>
    <row r="27" spans="2:17" ht="36.75" customHeight="1">
      <c r="B27" s="142"/>
      <c r="C27" s="142"/>
      <c r="D27" s="142"/>
      <c r="E27" s="142"/>
      <c r="F27" s="148" t="s">
        <v>11</v>
      </c>
      <c r="G27" s="148"/>
      <c r="H27" s="148"/>
      <c r="I27" s="149" t="s">
        <v>161</v>
      </c>
      <c r="J27" s="149"/>
      <c r="K27" s="32" t="s">
        <v>12</v>
      </c>
      <c r="L27" s="32" t="s">
        <v>313</v>
      </c>
      <c r="M27" s="149" t="s">
        <v>338</v>
      </c>
      <c r="N27" s="149"/>
      <c r="O27" s="149"/>
      <c r="P27" s="149"/>
      <c r="Q27" s="149"/>
    </row>
    <row r="28" spans="2:17" ht="28.5" customHeight="1">
      <c r="B28" s="146" t="s">
        <v>31</v>
      </c>
      <c r="C28" s="146"/>
      <c r="D28" s="146"/>
      <c r="E28" s="146"/>
      <c r="F28" s="146"/>
      <c r="G28" s="147"/>
      <c r="H28" s="147"/>
      <c r="I28" s="147"/>
      <c r="J28" s="147"/>
      <c r="K28" s="147"/>
      <c r="L28" s="147"/>
      <c r="M28" s="147"/>
      <c r="N28" s="147"/>
      <c r="O28" s="147"/>
      <c r="P28" s="147"/>
      <c r="Q28" s="147"/>
    </row>
  </sheetData>
  <sheetProtection/>
  <mergeCells count="88">
    <mergeCell ref="B27:E27"/>
    <mergeCell ref="F27:H27"/>
    <mergeCell ref="I27:J27"/>
    <mergeCell ref="M27:Q27"/>
    <mergeCell ref="B25:E25"/>
    <mergeCell ref="F25:H25"/>
    <mergeCell ref="I25:J25"/>
    <mergeCell ref="M25:Q25"/>
    <mergeCell ref="B21:G21"/>
    <mergeCell ref="B28:F28"/>
    <mergeCell ref="G28:Q28"/>
    <mergeCell ref="B26:H26"/>
    <mergeCell ref="I26:J26"/>
    <mergeCell ref="M26:Q26"/>
    <mergeCell ref="M10:Q10"/>
    <mergeCell ref="F20:H20"/>
    <mergeCell ref="I17:J17"/>
    <mergeCell ref="I16:J16"/>
    <mergeCell ref="D14:E14"/>
    <mergeCell ref="F15:H15"/>
    <mergeCell ref="I15:J15"/>
    <mergeCell ref="M15:Q15"/>
    <mergeCell ref="I11:J11"/>
    <mergeCell ref="M13:Q13"/>
    <mergeCell ref="F14:H14"/>
    <mergeCell ref="D13:E13"/>
    <mergeCell ref="F13:H13"/>
    <mergeCell ref="B22:E22"/>
    <mergeCell ref="F22:H22"/>
    <mergeCell ref="I22:J22"/>
    <mergeCell ref="I21:J21"/>
    <mergeCell ref="I20:J20"/>
    <mergeCell ref="D9:E9"/>
    <mergeCell ref="D10:E10"/>
    <mergeCell ref="F10:H10"/>
    <mergeCell ref="D17:E17"/>
    <mergeCell ref="F17:H17"/>
    <mergeCell ref="M16:Q16"/>
    <mergeCell ref="M11:Q11"/>
    <mergeCell ref="M14:Q14"/>
    <mergeCell ref="D12:E12"/>
    <mergeCell ref="I10:J10"/>
    <mergeCell ref="M17:Q17"/>
    <mergeCell ref="I5:J5"/>
    <mergeCell ref="I6:J6"/>
    <mergeCell ref="I13:J13"/>
    <mergeCell ref="I14:J14"/>
    <mergeCell ref="M6:Q6"/>
    <mergeCell ref="I12:J12"/>
    <mergeCell ref="M8:Q8"/>
    <mergeCell ref="B7:Q7"/>
    <mergeCell ref="M12:Q12"/>
    <mergeCell ref="F8:H8"/>
    <mergeCell ref="K1:P1"/>
    <mergeCell ref="A2:P2"/>
    <mergeCell ref="I8:J8"/>
    <mergeCell ref="D5:E5"/>
    <mergeCell ref="M5:Q5"/>
    <mergeCell ref="D6:E6"/>
    <mergeCell ref="D8:E8"/>
    <mergeCell ref="I9:J9"/>
    <mergeCell ref="F9:H9"/>
    <mergeCell ref="M9:Q9"/>
    <mergeCell ref="F5:H5"/>
    <mergeCell ref="O3:P3"/>
    <mergeCell ref="D18:E18"/>
    <mergeCell ref="F18:H18"/>
    <mergeCell ref="M18:Q18"/>
    <mergeCell ref="I18:J18"/>
    <mergeCell ref="F6:H6"/>
    <mergeCell ref="F12:H12"/>
    <mergeCell ref="F11:H11"/>
    <mergeCell ref="D11:E11"/>
    <mergeCell ref="D16:E16"/>
    <mergeCell ref="F16:H16"/>
    <mergeCell ref="D19:E19"/>
    <mergeCell ref="F19:H19"/>
    <mergeCell ref="D15:E15"/>
    <mergeCell ref="D20:E20"/>
    <mergeCell ref="M22:Q22"/>
    <mergeCell ref="I24:J24"/>
    <mergeCell ref="M24:Q24"/>
    <mergeCell ref="M21:Q21"/>
    <mergeCell ref="M19:Q19"/>
    <mergeCell ref="M20:Q20"/>
    <mergeCell ref="I19:J19"/>
    <mergeCell ref="B23:Q23"/>
    <mergeCell ref="B24:G24"/>
  </mergeCells>
  <printOptions/>
  <pageMargins left="0.7480314960629921" right="0.7480314960629921" top="0.984251968503937" bottom="0.984251968503937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W84"/>
  <sheetViews>
    <sheetView showGridLines="0" zoomScalePageLayoutView="0" workbookViewId="0" topLeftCell="A1">
      <selection activeCell="AB8" sqref="AB8"/>
    </sheetView>
  </sheetViews>
  <sheetFormatPr defaultColWidth="9.33203125" defaultRowHeight="12.75"/>
  <cols>
    <col min="1" max="1" width="4.5" style="1" customWidth="1"/>
    <col min="2" max="2" width="5.66015625" style="1" customWidth="1"/>
    <col min="3" max="3" width="5" style="1" customWidth="1"/>
    <col min="4" max="4" width="5.16015625" style="1" customWidth="1"/>
    <col min="5" max="5" width="6.83203125" style="1" customWidth="1"/>
    <col min="6" max="6" width="5.16015625" style="1" customWidth="1"/>
    <col min="7" max="7" width="3.16015625" style="1" customWidth="1"/>
    <col min="8" max="8" width="11" style="1" customWidth="1"/>
    <col min="9" max="9" width="11.33203125" style="1" customWidth="1"/>
    <col min="10" max="10" width="10.83203125" style="1" customWidth="1"/>
    <col min="11" max="12" width="11.33203125" style="1" customWidth="1"/>
    <col min="13" max="13" width="8.66015625" style="1" customWidth="1"/>
    <col min="14" max="14" width="8.83203125" style="1" customWidth="1"/>
    <col min="15" max="15" width="9.16015625" style="1" customWidth="1"/>
    <col min="16" max="16" width="9.33203125" style="1" customWidth="1"/>
    <col min="17" max="17" width="8.66015625" style="1" customWidth="1"/>
    <col min="18" max="18" width="10" style="1" customWidth="1"/>
    <col min="19" max="19" width="9.83203125" style="1" customWidth="1"/>
    <col min="20" max="20" width="4.83203125" style="1" customWidth="1"/>
    <col min="21" max="21" width="4" style="1" customWidth="1"/>
    <col min="22" max="22" width="8.83203125" style="1" customWidth="1"/>
    <col min="23" max="23" width="5.5" style="1" customWidth="1"/>
    <col min="24" max="24" width="2.16015625" style="1" customWidth="1"/>
    <col min="25" max="25" width="1.3359375" style="1" customWidth="1"/>
    <col min="26" max="16384" width="9.33203125" style="1" customWidth="1"/>
  </cols>
  <sheetData>
    <row r="1" spans="1:23" ht="63.75" customHeight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154" t="s">
        <v>358</v>
      </c>
      <c r="O1" s="154"/>
      <c r="P1" s="154"/>
      <c r="Q1" s="154"/>
      <c r="R1" s="154"/>
      <c r="S1" s="154"/>
      <c r="T1" s="154"/>
      <c r="U1" s="7"/>
      <c r="V1" s="7"/>
      <c r="W1" s="6"/>
    </row>
    <row r="2" spans="1:23" ht="21.75" customHeight="1">
      <c r="A2" s="155" t="s">
        <v>130</v>
      </c>
      <c r="B2" s="155"/>
      <c r="C2" s="155"/>
      <c r="D2" s="155"/>
      <c r="E2" s="155"/>
      <c r="F2" s="155"/>
      <c r="G2" s="155"/>
      <c r="H2" s="155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6"/>
    </row>
    <row r="3" ht="6.75" customHeight="1"/>
    <row r="4" spans="1:23" ht="12.75" customHeight="1">
      <c r="A4" s="150" t="s">
        <v>1</v>
      </c>
      <c r="B4" s="150" t="s">
        <v>2</v>
      </c>
      <c r="C4" s="150" t="s">
        <v>61</v>
      </c>
      <c r="D4" s="150" t="s">
        <v>4</v>
      </c>
      <c r="E4" s="150"/>
      <c r="F4" s="150"/>
      <c r="G4" s="150"/>
      <c r="H4" s="150" t="s">
        <v>28</v>
      </c>
      <c r="I4" s="150" t="s">
        <v>32</v>
      </c>
      <c r="J4" s="150"/>
      <c r="K4" s="150"/>
      <c r="L4" s="150"/>
      <c r="M4" s="150"/>
      <c r="N4" s="150"/>
      <c r="O4" s="150"/>
      <c r="P4" s="150"/>
      <c r="Q4" s="150"/>
      <c r="R4" s="150"/>
      <c r="S4" s="150"/>
      <c r="T4" s="150"/>
      <c r="U4" s="150"/>
      <c r="V4" s="150"/>
      <c r="W4" s="150"/>
    </row>
    <row r="5" spans="1:23" ht="12.75" customHeight="1">
      <c r="A5" s="150"/>
      <c r="B5" s="150"/>
      <c r="C5" s="150"/>
      <c r="D5" s="150"/>
      <c r="E5" s="150"/>
      <c r="F5" s="150"/>
      <c r="G5" s="150"/>
      <c r="H5" s="150"/>
      <c r="I5" s="150" t="s">
        <v>30</v>
      </c>
      <c r="J5" s="150" t="s">
        <v>24</v>
      </c>
      <c r="K5" s="150"/>
      <c r="L5" s="150"/>
      <c r="M5" s="150"/>
      <c r="N5" s="150"/>
      <c r="O5" s="150"/>
      <c r="P5" s="150"/>
      <c r="Q5" s="150"/>
      <c r="R5" s="150" t="s">
        <v>27</v>
      </c>
      <c r="S5" s="150" t="s">
        <v>24</v>
      </c>
      <c r="T5" s="150"/>
      <c r="U5" s="150"/>
      <c r="V5" s="150"/>
      <c r="W5" s="150"/>
    </row>
    <row r="6" spans="1:23" ht="12.75" customHeight="1">
      <c r="A6" s="150"/>
      <c r="B6" s="150"/>
      <c r="C6" s="150"/>
      <c r="D6" s="150"/>
      <c r="E6" s="150"/>
      <c r="F6" s="150"/>
      <c r="G6" s="150"/>
      <c r="H6" s="150"/>
      <c r="I6" s="150"/>
      <c r="J6" s="150" t="s">
        <v>60</v>
      </c>
      <c r="K6" s="150" t="s">
        <v>24</v>
      </c>
      <c r="L6" s="150"/>
      <c r="M6" s="150" t="s">
        <v>23</v>
      </c>
      <c r="N6" s="150" t="s">
        <v>22</v>
      </c>
      <c r="O6" s="150" t="s">
        <v>21</v>
      </c>
      <c r="P6" s="150" t="s">
        <v>36</v>
      </c>
      <c r="Q6" s="150" t="s">
        <v>33</v>
      </c>
      <c r="R6" s="150"/>
      <c r="S6" s="150" t="s">
        <v>26</v>
      </c>
      <c r="T6" s="150" t="s">
        <v>25</v>
      </c>
      <c r="U6" s="150"/>
      <c r="V6" s="150" t="s">
        <v>29</v>
      </c>
      <c r="W6" s="150" t="s">
        <v>34</v>
      </c>
    </row>
    <row r="7" spans="1:23" ht="61.5" customHeight="1">
      <c r="A7" s="150"/>
      <c r="B7" s="150"/>
      <c r="C7" s="150"/>
      <c r="D7" s="150"/>
      <c r="E7" s="150"/>
      <c r="F7" s="150"/>
      <c r="G7" s="150"/>
      <c r="H7" s="150"/>
      <c r="I7" s="150"/>
      <c r="J7" s="150"/>
      <c r="K7" s="130" t="s">
        <v>19</v>
      </c>
      <c r="L7" s="130" t="s">
        <v>59</v>
      </c>
      <c r="M7" s="150"/>
      <c r="N7" s="150"/>
      <c r="O7" s="150"/>
      <c r="P7" s="150"/>
      <c r="Q7" s="150"/>
      <c r="R7" s="150"/>
      <c r="S7" s="150"/>
      <c r="T7" s="150" t="s">
        <v>20</v>
      </c>
      <c r="U7" s="150"/>
      <c r="V7" s="150"/>
      <c r="W7" s="150"/>
    </row>
    <row r="8" spans="1:23" ht="12.75">
      <c r="A8" s="131" t="s">
        <v>5</v>
      </c>
      <c r="B8" s="131" t="s">
        <v>6</v>
      </c>
      <c r="C8" s="131" t="s">
        <v>7</v>
      </c>
      <c r="D8" s="153" t="s">
        <v>8</v>
      </c>
      <c r="E8" s="153"/>
      <c r="F8" s="153"/>
      <c r="G8" s="153"/>
      <c r="H8" s="131" t="s">
        <v>9</v>
      </c>
      <c r="I8" s="131" t="s">
        <v>39</v>
      </c>
      <c r="J8" s="131" t="s">
        <v>38</v>
      </c>
      <c r="K8" s="131" t="s">
        <v>37</v>
      </c>
      <c r="L8" s="131" t="s">
        <v>58</v>
      </c>
      <c r="M8" s="131" t="s">
        <v>57</v>
      </c>
      <c r="N8" s="131" t="s">
        <v>56</v>
      </c>
      <c r="O8" s="131" t="s">
        <v>55</v>
      </c>
      <c r="P8" s="131" t="s">
        <v>54</v>
      </c>
      <c r="Q8" s="131" t="s">
        <v>53</v>
      </c>
      <c r="R8" s="131" t="s">
        <v>52</v>
      </c>
      <c r="S8" s="131" t="s">
        <v>51</v>
      </c>
      <c r="T8" s="153" t="s">
        <v>50</v>
      </c>
      <c r="U8" s="153"/>
      <c r="V8" s="131" t="s">
        <v>49</v>
      </c>
      <c r="W8" s="131" t="s">
        <v>48</v>
      </c>
    </row>
    <row r="9" spans="1:23" ht="12.75" customHeight="1">
      <c r="A9" s="150" t="s">
        <v>114</v>
      </c>
      <c r="B9" s="150" t="s">
        <v>35</v>
      </c>
      <c r="C9" s="150" t="s">
        <v>35</v>
      </c>
      <c r="D9" s="151" t="s">
        <v>162</v>
      </c>
      <c r="E9" s="151"/>
      <c r="F9" s="151" t="s">
        <v>47</v>
      </c>
      <c r="G9" s="151"/>
      <c r="H9" s="127">
        <v>2697839</v>
      </c>
      <c r="I9" s="127">
        <v>383714</v>
      </c>
      <c r="J9" s="127">
        <v>368914</v>
      </c>
      <c r="K9" s="127">
        <v>65000</v>
      </c>
      <c r="L9" s="127">
        <v>303914</v>
      </c>
      <c r="M9" s="127">
        <v>0</v>
      </c>
      <c r="N9" s="127">
        <v>0</v>
      </c>
      <c r="O9" s="127">
        <v>14800</v>
      </c>
      <c r="P9" s="127">
        <v>0</v>
      </c>
      <c r="Q9" s="127">
        <v>0</v>
      </c>
      <c r="R9" s="127">
        <v>2314125</v>
      </c>
      <c r="S9" s="127">
        <v>2314125</v>
      </c>
      <c r="T9" s="152">
        <v>1572991</v>
      </c>
      <c r="U9" s="152"/>
      <c r="V9" s="127">
        <v>0</v>
      </c>
      <c r="W9" s="127">
        <v>0</v>
      </c>
    </row>
    <row r="10" spans="1:23" ht="12.75" customHeight="1">
      <c r="A10" s="150"/>
      <c r="B10" s="150"/>
      <c r="C10" s="150"/>
      <c r="D10" s="151"/>
      <c r="E10" s="151"/>
      <c r="F10" s="151" t="s">
        <v>46</v>
      </c>
      <c r="G10" s="151"/>
      <c r="H10" s="127">
        <v>0</v>
      </c>
      <c r="I10" s="127">
        <v>0</v>
      </c>
      <c r="J10" s="127">
        <v>0</v>
      </c>
      <c r="K10" s="127">
        <v>0</v>
      </c>
      <c r="L10" s="127">
        <v>0</v>
      </c>
      <c r="M10" s="127">
        <v>0</v>
      </c>
      <c r="N10" s="127">
        <v>0</v>
      </c>
      <c r="O10" s="127">
        <v>0</v>
      </c>
      <c r="P10" s="127">
        <v>0</v>
      </c>
      <c r="Q10" s="127">
        <v>0</v>
      </c>
      <c r="R10" s="127">
        <v>0</v>
      </c>
      <c r="S10" s="127">
        <v>0</v>
      </c>
      <c r="T10" s="152">
        <v>0</v>
      </c>
      <c r="U10" s="152"/>
      <c r="V10" s="127">
        <v>0</v>
      </c>
      <c r="W10" s="127">
        <v>0</v>
      </c>
    </row>
    <row r="11" spans="1:23" ht="12.75" customHeight="1">
      <c r="A11" s="150"/>
      <c r="B11" s="150"/>
      <c r="C11" s="150"/>
      <c r="D11" s="151"/>
      <c r="E11" s="151"/>
      <c r="F11" s="151" t="s">
        <v>45</v>
      </c>
      <c r="G11" s="151"/>
      <c r="H11" s="127">
        <v>12100</v>
      </c>
      <c r="I11" s="127">
        <v>1000</v>
      </c>
      <c r="J11" s="127">
        <v>1000</v>
      </c>
      <c r="K11" s="127">
        <v>0</v>
      </c>
      <c r="L11" s="127">
        <v>1000</v>
      </c>
      <c r="M11" s="127">
        <v>0</v>
      </c>
      <c r="N11" s="127">
        <v>0</v>
      </c>
      <c r="O11" s="127">
        <v>0</v>
      </c>
      <c r="P11" s="127">
        <v>0</v>
      </c>
      <c r="Q11" s="127">
        <v>0</v>
      </c>
      <c r="R11" s="127">
        <v>11100</v>
      </c>
      <c r="S11" s="127">
        <v>11100</v>
      </c>
      <c r="T11" s="152">
        <v>0</v>
      </c>
      <c r="U11" s="152"/>
      <c r="V11" s="127">
        <v>0</v>
      </c>
      <c r="W11" s="127">
        <v>0</v>
      </c>
    </row>
    <row r="12" spans="1:23" ht="12.75" customHeight="1">
      <c r="A12" s="150"/>
      <c r="B12" s="150"/>
      <c r="C12" s="150"/>
      <c r="D12" s="151"/>
      <c r="E12" s="151"/>
      <c r="F12" s="151" t="s">
        <v>44</v>
      </c>
      <c r="G12" s="151"/>
      <c r="H12" s="127">
        <v>2709939</v>
      </c>
      <c r="I12" s="127">
        <v>384714</v>
      </c>
      <c r="J12" s="127">
        <v>369914</v>
      </c>
      <c r="K12" s="127">
        <v>65000</v>
      </c>
      <c r="L12" s="127">
        <v>304914</v>
      </c>
      <c r="M12" s="127">
        <v>0</v>
      </c>
      <c r="N12" s="127">
        <v>0</v>
      </c>
      <c r="O12" s="127">
        <v>14800</v>
      </c>
      <c r="P12" s="127">
        <v>0</v>
      </c>
      <c r="Q12" s="127">
        <v>0</v>
      </c>
      <c r="R12" s="127">
        <v>2325225</v>
      </c>
      <c r="S12" s="127">
        <v>2325225</v>
      </c>
      <c r="T12" s="152">
        <v>1572991</v>
      </c>
      <c r="U12" s="152"/>
      <c r="V12" s="127">
        <v>0</v>
      </c>
      <c r="W12" s="127">
        <v>0</v>
      </c>
    </row>
    <row r="13" spans="1:23" ht="12.75" customHeight="1">
      <c r="A13" s="150" t="s">
        <v>35</v>
      </c>
      <c r="B13" s="150" t="s">
        <v>163</v>
      </c>
      <c r="C13" s="150" t="s">
        <v>35</v>
      </c>
      <c r="D13" s="151" t="s">
        <v>164</v>
      </c>
      <c r="E13" s="151"/>
      <c r="F13" s="151" t="s">
        <v>47</v>
      </c>
      <c r="G13" s="151"/>
      <c r="H13" s="127">
        <v>2697839</v>
      </c>
      <c r="I13" s="127">
        <v>383714</v>
      </c>
      <c r="J13" s="127">
        <v>368914</v>
      </c>
      <c r="K13" s="127">
        <v>65000</v>
      </c>
      <c r="L13" s="127">
        <v>303914</v>
      </c>
      <c r="M13" s="127">
        <v>0</v>
      </c>
      <c r="N13" s="127">
        <v>0</v>
      </c>
      <c r="O13" s="127">
        <v>14800</v>
      </c>
      <c r="P13" s="127">
        <v>0</v>
      </c>
      <c r="Q13" s="127">
        <v>0</v>
      </c>
      <c r="R13" s="127">
        <v>2314125</v>
      </c>
      <c r="S13" s="127">
        <v>2314125</v>
      </c>
      <c r="T13" s="152">
        <v>1572991</v>
      </c>
      <c r="U13" s="152"/>
      <c r="V13" s="127">
        <v>0</v>
      </c>
      <c r="W13" s="127">
        <v>0</v>
      </c>
    </row>
    <row r="14" spans="1:23" ht="12.75" customHeight="1">
      <c r="A14" s="150"/>
      <c r="B14" s="150"/>
      <c r="C14" s="150"/>
      <c r="D14" s="151"/>
      <c r="E14" s="151"/>
      <c r="F14" s="151" t="s">
        <v>46</v>
      </c>
      <c r="G14" s="151"/>
      <c r="H14" s="127">
        <v>0</v>
      </c>
      <c r="I14" s="127">
        <v>0</v>
      </c>
      <c r="J14" s="127">
        <v>0</v>
      </c>
      <c r="K14" s="127">
        <v>0</v>
      </c>
      <c r="L14" s="127">
        <v>0</v>
      </c>
      <c r="M14" s="127">
        <v>0</v>
      </c>
      <c r="N14" s="127">
        <v>0</v>
      </c>
      <c r="O14" s="127">
        <v>0</v>
      </c>
      <c r="P14" s="127">
        <v>0</v>
      </c>
      <c r="Q14" s="127">
        <v>0</v>
      </c>
      <c r="R14" s="127">
        <v>0</v>
      </c>
      <c r="S14" s="127">
        <v>0</v>
      </c>
      <c r="T14" s="152">
        <v>0</v>
      </c>
      <c r="U14" s="152"/>
      <c r="V14" s="127">
        <v>0</v>
      </c>
      <c r="W14" s="127">
        <v>0</v>
      </c>
    </row>
    <row r="15" spans="1:23" ht="12.75" customHeight="1">
      <c r="A15" s="150"/>
      <c r="B15" s="150"/>
      <c r="C15" s="150"/>
      <c r="D15" s="151"/>
      <c r="E15" s="151"/>
      <c r="F15" s="151" t="s">
        <v>45</v>
      </c>
      <c r="G15" s="151"/>
      <c r="H15" s="127">
        <v>12100</v>
      </c>
      <c r="I15" s="127">
        <v>1000</v>
      </c>
      <c r="J15" s="127">
        <v>1000</v>
      </c>
      <c r="K15" s="127">
        <v>0</v>
      </c>
      <c r="L15" s="127">
        <v>1000</v>
      </c>
      <c r="M15" s="127">
        <v>0</v>
      </c>
      <c r="N15" s="127">
        <v>0</v>
      </c>
      <c r="O15" s="127">
        <v>0</v>
      </c>
      <c r="P15" s="127">
        <v>0</v>
      </c>
      <c r="Q15" s="127">
        <v>0</v>
      </c>
      <c r="R15" s="127">
        <v>11100</v>
      </c>
      <c r="S15" s="127">
        <v>11100</v>
      </c>
      <c r="T15" s="152">
        <v>0</v>
      </c>
      <c r="U15" s="152"/>
      <c r="V15" s="127">
        <v>0</v>
      </c>
      <c r="W15" s="127">
        <v>0</v>
      </c>
    </row>
    <row r="16" spans="1:23" ht="12.75" customHeight="1">
      <c r="A16" s="150"/>
      <c r="B16" s="150"/>
      <c r="C16" s="150"/>
      <c r="D16" s="151"/>
      <c r="E16" s="151"/>
      <c r="F16" s="151" t="s">
        <v>44</v>
      </c>
      <c r="G16" s="151"/>
      <c r="H16" s="127">
        <v>2709939</v>
      </c>
      <c r="I16" s="127">
        <v>384714</v>
      </c>
      <c r="J16" s="127">
        <v>369914</v>
      </c>
      <c r="K16" s="127">
        <v>65000</v>
      </c>
      <c r="L16" s="127">
        <v>304914</v>
      </c>
      <c r="M16" s="127">
        <v>0</v>
      </c>
      <c r="N16" s="127">
        <v>0</v>
      </c>
      <c r="O16" s="127">
        <v>14800</v>
      </c>
      <c r="P16" s="127">
        <v>0</v>
      </c>
      <c r="Q16" s="127">
        <v>0</v>
      </c>
      <c r="R16" s="127">
        <v>2325225</v>
      </c>
      <c r="S16" s="127">
        <v>2325225</v>
      </c>
      <c r="T16" s="152">
        <v>1572991</v>
      </c>
      <c r="U16" s="152"/>
      <c r="V16" s="127">
        <v>0</v>
      </c>
      <c r="W16" s="127">
        <v>0</v>
      </c>
    </row>
    <row r="17" spans="1:23" ht="12.75" customHeight="1">
      <c r="A17" s="150" t="s">
        <v>307</v>
      </c>
      <c r="B17" s="150" t="s">
        <v>35</v>
      </c>
      <c r="C17" s="150" t="s">
        <v>35</v>
      </c>
      <c r="D17" s="151" t="s">
        <v>308</v>
      </c>
      <c r="E17" s="151"/>
      <c r="F17" s="151" t="s">
        <v>47</v>
      </c>
      <c r="G17" s="151"/>
      <c r="H17" s="127">
        <v>7090700</v>
      </c>
      <c r="I17" s="127">
        <v>6469065</v>
      </c>
      <c r="J17" s="127">
        <v>4885923</v>
      </c>
      <c r="K17" s="127">
        <v>4370231</v>
      </c>
      <c r="L17" s="127">
        <v>515692</v>
      </c>
      <c r="M17" s="127">
        <v>0</v>
      </c>
      <c r="N17" s="127">
        <v>185000</v>
      </c>
      <c r="O17" s="127">
        <v>1398142</v>
      </c>
      <c r="P17" s="127">
        <v>0</v>
      </c>
      <c r="Q17" s="127">
        <v>0</v>
      </c>
      <c r="R17" s="127">
        <v>621635</v>
      </c>
      <c r="S17" s="127">
        <v>621635</v>
      </c>
      <c r="T17" s="152">
        <v>601635</v>
      </c>
      <c r="U17" s="152"/>
      <c r="V17" s="127">
        <v>0</v>
      </c>
      <c r="W17" s="127">
        <v>0</v>
      </c>
    </row>
    <row r="18" spans="1:23" ht="12.75" customHeight="1">
      <c r="A18" s="150"/>
      <c r="B18" s="150"/>
      <c r="C18" s="150"/>
      <c r="D18" s="151"/>
      <c r="E18" s="151"/>
      <c r="F18" s="151" t="s">
        <v>46</v>
      </c>
      <c r="G18" s="151"/>
      <c r="H18" s="127">
        <v>0</v>
      </c>
      <c r="I18" s="127">
        <v>0</v>
      </c>
      <c r="J18" s="127">
        <v>0</v>
      </c>
      <c r="K18" s="127">
        <v>0</v>
      </c>
      <c r="L18" s="127">
        <v>0</v>
      </c>
      <c r="M18" s="127">
        <v>0</v>
      </c>
      <c r="N18" s="127">
        <v>0</v>
      </c>
      <c r="O18" s="127">
        <v>0</v>
      </c>
      <c r="P18" s="127">
        <v>0</v>
      </c>
      <c r="Q18" s="127">
        <v>0</v>
      </c>
      <c r="R18" s="127">
        <v>0</v>
      </c>
      <c r="S18" s="127">
        <v>0</v>
      </c>
      <c r="T18" s="152">
        <v>0</v>
      </c>
      <c r="U18" s="152"/>
      <c r="V18" s="127">
        <v>0</v>
      </c>
      <c r="W18" s="127">
        <v>0</v>
      </c>
    </row>
    <row r="19" spans="1:23" ht="12.75" customHeight="1">
      <c r="A19" s="150"/>
      <c r="B19" s="150"/>
      <c r="C19" s="150"/>
      <c r="D19" s="151"/>
      <c r="E19" s="151"/>
      <c r="F19" s="151" t="s">
        <v>45</v>
      </c>
      <c r="G19" s="151"/>
      <c r="H19" s="127">
        <v>126393</v>
      </c>
      <c r="I19" s="127">
        <v>116393</v>
      </c>
      <c r="J19" s="127">
        <v>5553</v>
      </c>
      <c r="K19" s="127">
        <v>5553</v>
      </c>
      <c r="L19" s="127">
        <v>0</v>
      </c>
      <c r="M19" s="127">
        <v>0</v>
      </c>
      <c r="N19" s="127">
        <v>0</v>
      </c>
      <c r="O19" s="127">
        <v>110840</v>
      </c>
      <c r="P19" s="127">
        <v>0</v>
      </c>
      <c r="Q19" s="127">
        <v>0</v>
      </c>
      <c r="R19" s="127">
        <v>10000</v>
      </c>
      <c r="S19" s="127">
        <v>10000</v>
      </c>
      <c r="T19" s="152">
        <v>0</v>
      </c>
      <c r="U19" s="152"/>
      <c r="V19" s="127">
        <v>0</v>
      </c>
      <c r="W19" s="127">
        <v>0</v>
      </c>
    </row>
    <row r="20" spans="1:23" ht="12.75" customHeight="1">
      <c r="A20" s="150"/>
      <c r="B20" s="150"/>
      <c r="C20" s="150"/>
      <c r="D20" s="151"/>
      <c r="E20" s="151"/>
      <c r="F20" s="151" t="s">
        <v>44</v>
      </c>
      <c r="G20" s="151"/>
      <c r="H20" s="127">
        <v>7217093</v>
      </c>
      <c r="I20" s="127">
        <v>6585458</v>
      </c>
      <c r="J20" s="127">
        <v>4891476</v>
      </c>
      <c r="K20" s="127">
        <v>4375784</v>
      </c>
      <c r="L20" s="127">
        <v>515692</v>
      </c>
      <c r="M20" s="127">
        <v>0</v>
      </c>
      <c r="N20" s="127">
        <v>185000</v>
      </c>
      <c r="O20" s="127">
        <v>1508982</v>
      </c>
      <c r="P20" s="127">
        <v>0</v>
      </c>
      <c r="Q20" s="127">
        <v>0</v>
      </c>
      <c r="R20" s="127">
        <v>631635</v>
      </c>
      <c r="S20" s="127">
        <v>631635</v>
      </c>
      <c r="T20" s="152">
        <v>601635</v>
      </c>
      <c r="U20" s="152"/>
      <c r="V20" s="127">
        <v>0</v>
      </c>
      <c r="W20" s="127">
        <v>0</v>
      </c>
    </row>
    <row r="21" spans="1:23" ht="12.75" customHeight="1">
      <c r="A21" s="150" t="s">
        <v>35</v>
      </c>
      <c r="B21" s="150" t="s">
        <v>315</v>
      </c>
      <c r="C21" s="150" t="s">
        <v>35</v>
      </c>
      <c r="D21" s="151" t="s">
        <v>316</v>
      </c>
      <c r="E21" s="151"/>
      <c r="F21" s="151" t="s">
        <v>47</v>
      </c>
      <c r="G21" s="151"/>
      <c r="H21" s="127">
        <v>4861923</v>
      </c>
      <c r="I21" s="127">
        <v>4841923</v>
      </c>
      <c r="J21" s="127">
        <v>4663923</v>
      </c>
      <c r="K21" s="127">
        <v>4370231</v>
      </c>
      <c r="L21" s="127">
        <v>293692</v>
      </c>
      <c r="M21" s="127">
        <v>0</v>
      </c>
      <c r="N21" s="127">
        <v>178000</v>
      </c>
      <c r="O21" s="127">
        <v>0</v>
      </c>
      <c r="P21" s="127">
        <v>0</v>
      </c>
      <c r="Q21" s="127">
        <v>0</v>
      </c>
      <c r="R21" s="127">
        <v>20000</v>
      </c>
      <c r="S21" s="127">
        <v>20000</v>
      </c>
      <c r="T21" s="152">
        <v>0</v>
      </c>
      <c r="U21" s="152"/>
      <c r="V21" s="127">
        <v>0</v>
      </c>
      <c r="W21" s="127">
        <v>0</v>
      </c>
    </row>
    <row r="22" spans="1:23" ht="12.75" customHeight="1">
      <c r="A22" s="150"/>
      <c r="B22" s="150"/>
      <c r="C22" s="150"/>
      <c r="D22" s="151"/>
      <c r="E22" s="151"/>
      <c r="F22" s="151" t="s">
        <v>46</v>
      </c>
      <c r="G22" s="151"/>
      <c r="H22" s="127">
        <v>0</v>
      </c>
      <c r="I22" s="127">
        <v>0</v>
      </c>
      <c r="J22" s="127">
        <v>0</v>
      </c>
      <c r="K22" s="127">
        <v>0</v>
      </c>
      <c r="L22" s="127">
        <v>0</v>
      </c>
      <c r="M22" s="127">
        <v>0</v>
      </c>
      <c r="N22" s="127">
        <v>0</v>
      </c>
      <c r="O22" s="127">
        <v>0</v>
      </c>
      <c r="P22" s="127">
        <v>0</v>
      </c>
      <c r="Q22" s="127">
        <v>0</v>
      </c>
      <c r="R22" s="127">
        <v>0</v>
      </c>
      <c r="S22" s="127">
        <v>0</v>
      </c>
      <c r="T22" s="152">
        <v>0</v>
      </c>
      <c r="U22" s="152"/>
      <c r="V22" s="127">
        <v>0</v>
      </c>
      <c r="W22" s="127">
        <v>0</v>
      </c>
    </row>
    <row r="23" spans="1:23" ht="12.75" customHeight="1">
      <c r="A23" s="150"/>
      <c r="B23" s="150"/>
      <c r="C23" s="150"/>
      <c r="D23" s="151"/>
      <c r="E23" s="151"/>
      <c r="F23" s="151" t="s">
        <v>45</v>
      </c>
      <c r="G23" s="151"/>
      <c r="H23" s="127">
        <v>15553</v>
      </c>
      <c r="I23" s="127">
        <v>5553</v>
      </c>
      <c r="J23" s="127">
        <v>5553</v>
      </c>
      <c r="K23" s="127">
        <v>5553</v>
      </c>
      <c r="L23" s="127">
        <v>0</v>
      </c>
      <c r="M23" s="127">
        <v>0</v>
      </c>
      <c r="N23" s="127">
        <v>0</v>
      </c>
      <c r="O23" s="127">
        <v>0</v>
      </c>
      <c r="P23" s="127">
        <v>0</v>
      </c>
      <c r="Q23" s="127">
        <v>0</v>
      </c>
      <c r="R23" s="127">
        <v>10000</v>
      </c>
      <c r="S23" s="127">
        <v>10000</v>
      </c>
      <c r="T23" s="152">
        <v>0</v>
      </c>
      <c r="U23" s="152"/>
      <c r="V23" s="127">
        <v>0</v>
      </c>
      <c r="W23" s="127">
        <v>0</v>
      </c>
    </row>
    <row r="24" spans="1:23" ht="12.75" customHeight="1">
      <c r="A24" s="150"/>
      <c r="B24" s="150"/>
      <c r="C24" s="150"/>
      <c r="D24" s="151"/>
      <c r="E24" s="151"/>
      <c r="F24" s="151" t="s">
        <v>44</v>
      </c>
      <c r="G24" s="151"/>
      <c r="H24" s="127">
        <v>4877476</v>
      </c>
      <c r="I24" s="127">
        <v>4847476</v>
      </c>
      <c r="J24" s="127">
        <v>4669476</v>
      </c>
      <c r="K24" s="127">
        <v>4375784</v>
      </c>
      <c r="L24" s="127">
        <v>293692</v>
      </c>
      <c r="M24" s="127">
        <v>0</v>
      </c>
      <c r="N24" s="127">
        <v>178000</v>
      </c>
      <c r="O24" s="127">
        <v>0</v>
      </c>
      <c r="P24" s="127">
        <v>0</v>
      </c>
      <c r="Q24" s="127">
        <v>0</v>
      </c>
      <c r="R24" s="127">
        <v>30000</v>
      </c>
      <c r="S24" s="127">
        <v>30000</v>
      </c>
      <c r="T24" s="152">
        <v>0</v>
      </c>
      <c r="U24" s="152"/>
      <c r="V24" s="127">
        <v>0</v>
      </c>
      <c r="W24" s="127">
        <v>0</v>
      </c>
    </row>
    <row r="25" spans="1:23" ht="12.75" customHeight="1">
      <c r="A25" s="150" t="s">
        <v>35</v>
      </c>
      <c r="B25" s="150" t="s">
        <v>322</v>
      </c>
      <c r="C25" s="150" t="s">
        <v>35</v>
      </c>
      <c r="D25" s="151" t="s">
        <v>136</v>
      </c>
      <c r="E25" s="151"/>
      <c r="F25" s="151" t="s">
        <v>47</v>
      </c>
      <c r="G25" s="151"/>
      <c r="H25" s="127">
        <v>2031777</v>
      </c>
      <c r="I25" s="127">
        <v>1430142</v>
      </c>
      <c r="J25" s="127">
        <v>25000</v>
      </c>
      <c r="K25" s="127">
        <v>0</v>
      </c>
      <c r="L25" s="127">
        <v>25000</v>
      </c>
      <c r="M25" s="127">
        <v>0</v>
      </c>
      <c r="N25" s="127">
        <v>7000</v>
      </c>
      <c r="O25" s="127">
        <v>1398142</v>
      </c>
      <c r="P25" s="127">
        <v>0</v>
      </c>
      <c r="Q25" s="127">
        <v>0</v>
      </c>
      <c r="R25" s="127">
        <v>601635</v>
      </c>
      <c r="S25" s="127">
        <v>601635</v>
      </c>
      <c r="T25" s="152">
        <v>601635</v>
      </c>
      <c r="U25" s="152"/>
      <c r="V25" s="127">
        <v>0</v>
      </c>
      <c r="W25" s="127">
        <v>0</v>
      </c>
    </row>
    <row r="26" spans="1:23" ht="12.75" customHeight="1">
      <c r="A26" s="150"/>
      <c r="B26" s="150"/>
      <c r="C26" s="150"/>
      <c r="D26" s="151"/>
      <c r="E26" s="151"/>
      <c r="F26" s="151" t="s">
        <v>46</v>
      </c>
      <c r="G26" s="151"/>
      <c r="H26" s="127">
        <v>0</v>
      </c>
      <c r="I26" s="127">
        <v>0</v>
      </c>
      <c r="J26" s="127">
        <v>0</v>
      </c>
      <c r="K26" s="127">
        <v>0</v>
      </c>
      <c r="L26" s="127">
        <v>0</v>
      </c>
      <c r="M26" s="127">
        <v>0</v>
      </c>
      <c r="N26" s="127">
        <v>0</v>
      </c>
      <c r="O26" s="127">
        <v>0</v>
      </c>
      <c r="P26" s="127">
        <v>0</v>
      </c>
      <c r="Q26" s="127">
        <v>0</v>
      </c>
      <c r="R26" s="127">
        <v>0</v>
      </c>
      <c r="S26" s="127">
        <v>0</v>
      </c>
      <c r="T26" s="152">
        <v>0</v>
      </c>
      <c r="U26" s="152"/>
      <c r="V26" s="127">
        <v>0</v>
      </c>
      <c r="W26" s="127">
        <v>0</v>
      </c>
    </row>
    <row r="27" spans="1:23" ht="12.75" customHeight="1">
      <c r="A27" s="150"/>
      <c r="B27" s="150"/>
      <c r="C27" s="150"/>
      <c r="D27" s="151"/>
      <c r="E27" s="151"/>
      <c r="F27" s="151" t="s">
        <v>45</v>
      </c>
      <c r="G27" s="151"/>
      <c r="H27" s="127">
        <v>110840</v>
      </c>
      <c r="I27" s="127">
        <v>110840</v>
      </c>
      <c r="J27" s="127">
        <v>0</v>
      </c>
      <c r="K27" s="127">
        <v>0</v>
      </c>
      <c r="L27" s="127">
        <v>0</v>
      </c>
      <c r="M27" s="127">
        <v>0</v>
      </c>
      <c r="N27" s="127">
        <v>0</v>
      </c>
      <c r="O27" s="127">
        <v>110840</v>
      </c>
      <c r="P27" s="127">
        <v>0</v>
      </c>
      <c r="Q27" s="127">
        <v>0</v>
      </c>
      <c r="R27" s="127">
        <v>0</v>
      </c>
      <c r="S27" s="127">
        <v>0</v>
      </c>
      <c r="T27" s="152">
        <v>0</v>
      </c>
      <c r="U27" s="152"/>
      <c r="V27" s="127">
        <v>0</v>
      </c>
      <c r="W27" s="127">
        <v>0</v>
      </c>
    </row>
    <row r="28" spans="1:23" ht="12.75" customHeight="1">
      <c r="A28" s="150"/>
      <c r="B28" s="150"/>
      <c r="C28" s="150"/>
      <c r="D28" s="151"/>
      <c r="E28" s="151"/>
      <c r="F28" s="151" t="s">
        <v>44</v>
      </c>
      <c r="G28" s="151"/>
      <c r="H28" s="127">
        <v>2142617</v>
      </c>
      <c r="I28" s="127">
        <v>1540982</v>
      </c>
      <c r="J28" s="127">
        <v>25000</v>
      </c>
      <c r="K28" s="127">
        <v>0</v>
      </c>
      <c r="L28" s="127">
        <v>25000</v>
      </c>
      <c r="M28" s="127">
        <v>0</v>
      </c>
      <c r="N28" s="127">
        <v>7000</v>
      </c>
      <c r="O28" s="127">
        <v>1508982</v>
      </c>
      <c r="P28" s="127">
        <v>0</v>
      </c>
      <c r="Q28" s="127">
        <v>0</v>
      </c>
      <c r="R28" s="127">
        <v>601635</v>
      </c>
      <c r="S28" s="127">
        <v>601635</v>
      </c>
      <c r="T28" s="152">
        <v>601635</v>
      </c>
      <c r="U28" s="152"/>
      <c r="V28" s="127">
        <v>0</v>
      </c>
      <c r="W28" s="127">
        <v>0</v>
      </c>
    </row>
    <row r="29" spans="1:23" ht="12.75" customHeight="1">
      <c r="A29" s="150" t="s">
        <v>137</v>
      </c>
      <c r="B29" s="150" t="s">
        <v>35</v>
      </c>
      <c r="C29" s="150" t="s">
        <v>35</v>
      </c>
      <c r="D29" s="151" t="s">
        <v>138</v>
      </c>
      <c r="E29" s="151"/>
      <c r="F29" s="151" t="s">
        <v>47</v>
      </c>
      <c r="G29" s="151"/>
      <c r="H29" s="127">
        <v>28383985</v>
      </c>
      <c r="I29" s="127">
        <v>26655816</v>
      </c>
      <c r="J29" s="127">
        <v>23618570</v>
      </c>
      <c r="K29" s="127">
        <v>20838883</v>
      </c>
      <c r="L29" s="127">
        <v>2779687</v>
      </c>
      <c r="M29" s="127">
        <v>1630000</v>
      </c>
      <c r="N29" s="127">
        <v>464900</v>
      </c>
      <c r="O29" s="127">
        <v>942346</v>
      </c>
      <c r="P29" s="127">
        <v>0</v>
      </c>
      <c r="Q29" s="127">
        <v>0</v>
      </c>
      <c r="R29" s="127">
        <v>1728169</v>
      </c>
      <c r="S29" s="127">
        <v>1728169</v>
      </c>
      <c r="T29" s="152">
        <v>0</v>
      </c>
      <c r="U29" s="152"/>
      <c r="V29" s="127">
        <v>0</v>
      </c>
      <c r="W29" s="127">
        <v>0</v>
      </c>
    </row>
    <row r="30" spans="1:23" ht="12.75" customHeight="1">
      <c r="A30" s="150"/>
      <c r="B30" s="150"/>
      <c r="C30" s="150"/>
      <c r="D30" s="151"/>
      <c r="E30" s="151"/>
      <c r="F30" s="151" t="s">
        <v>46</v>
      </c>
      <c r="G30" s="151"/>
      <c r="H30" s="127">
        <v>-5400</v>
      </c>
      <c r="I30" s="127">
        <v>-5400</v>
      </c>
      <c r="J30" s="127">
        <v>-5400</v>
      </c>
      <c r="K30" s="127">
        <v>-2500</v>
      </c>
      <c r="L30" s="127">
        <v>-2900</v>
      </c>
      <c r="M30" s="127">
        <v>0</v>
      </c>
      <c r="N30" s="127">
        <v>0</v>
      </c>
      <c r="O30" s="127">
        <v>0</v>
      </c>
      <c r="P30" s="127">
        <v>0</v>
      </c>
      <c r="Q30" s="127">
        <v>0</v>
      </c>
      <c r="R30" s="127">
        <v>0</v>
      </c>
      <c r="S30" s="127">
        <v>0</v>
      </c>
      <c r="T30" s="152">
        <v>0</v>
      </c>
      <c r="U30" s="152"/>
      <c r="V30" s="127">
        <v>0</v>
      </c>
      <c r="W30" s="127">
        <v>0</v>
      </c>
    </row>
    <row r="31" spans="1:23" ht="12.75" customHeight="1">
      <c r="A31" s="150"/>
      <c r="B31" s="150"/>
      <c r="C31" s="150"/>
      <c r="D31" s="151"/>
      <c r="E31" s="151"/>
      <c r="F31" s="151" t="s">
        <v>45</v>
      </c>
      <c r="G31" s="151"/>
      <c r="H31" s="127">
        <v>8300</v>
      </c>
      <c r="I31" s="127">
        <v>8300</v>
      </c>
      <c r="J31" s="127">
        <v>8300</v>
      </c>
      <c r="K31" s="127">
        <v>2500</v>
      </c>
      <c r="L31" s="127">
        <v>5800</v>
      </c>
      <c r="M31" s="127">
        <v>0</v>
      </c>
      <c r="N31" s="127">
        <v>0</v>
      </c>
      <c r="O31" s="127">
        <v>0</v>
      </c>
      <c r="P31" s="127">
        <v>0</v>
      </c>
      <c r="Q31" s="127">
        <v>0</v>
      </c>
      <c r="R31" s="127">
        <v>0</v>
      </c>
      <c r="S31" s="127">
        <v>0</v>
      </c>
      <c r="T31" s="152">
        <v>0</v>
      </c>
      <c r="U31" s="152"/>
      <c r="V31" s="127">
        <v>0</v>
      </c>
      <c r="W31" s="127">
        <v>0</v>
      </c>
    </row>
    <row r="32" spans="1:23" ht="12.75" customHeight="1">
      <c r="A32" s="150"/>
      <c r="B32" s="150"/>
      <c r="C32" s="150"/>
      <c r="D32" s="151"/>
      <c r="E32" s="151"/>
      <c r="F32" s="151" t="s">
        <v>44</v>
      </c>
      <c r="G32" s="151"/>
      <c r="H32" s="127">
        <v>28386885</v>
      </c>
      <c r="I32" s="127">
        <v>26658716</v>
      </c>
      <c r="J32" s="127">
        <v>23621470</v>
      </c>
      <c r="K32" s="127">
        <v>20838883</v>
      </c>
      <c r="L32" s="127">
        <v>2782587</v>
      </c>
      <c r="M32" s="127">
        <v>1630000</v>
      </c>
      <c r="N32" s="127">
        <v>464900</v>
      </c>
      <c r="O32" s="127">
        <v>942346</v>
      </c>
      <c r="P32" s="127">
        <v>0</v>
      </c>
      <c r="Q32" s="127">
        <v>0</v>
      </c>
      <c r="R32" s="127">
        <v>1728169</v>
      </c>
      <c r="S32" s="127">
        <v>1728169</v>
      </c>
      <c r="T32" s="152">
        <v>0</v>
      </c>
      <c r="U32" s="152"/>
      <c r="V32" s="127">
        <v>0</v>
      </c>
      <c r="W32" s="127">
        <v>0</v>
      </c>
    </row>
    <row r="33" spans="1:23" ht="12.75" customHeight="1">
      <c r="A33" s="150" t="s">
        <v>35</v>
      </c>
      <c r="B33" s="150" t="s">
        <v>139</v>
      </c>
      <c r="C33" s="150" t="s">
        <v>35</v>
      </c>
      <c r="D33" s="151" t="s">
        <v>140</v>
      </c>
      <c r="E33" s="151"/>
      <c r="F33" s="151" t="s">
        <v>47</v>
      </c>
      <c r="G33" s="151"/>
      <c r="H33" s="127">
        <v>10277243</v>
      </c>
      <c r="I33" s="127">
        <v>10277243</v>
      </c>
      <c r="J33" s="127">
        <v>8694982</v>
      </c>
      <c r="K33" s="127">
        <v>7751482</v>
      </c>
      <c r="L33" s="127">
        <v>943500</v>
      </c>
      <c r="M33" s="127">
        <v>830000</v>
      </c>
      <c r="N33" s="127">
        <v>76800</v>
      </c>
      <c r="O33" s="127">
        <v>675461</v>
      </c>
      <c r="P33" s="127">
        <v>0</v>
      </c>
      <c r="Q33" s="127">
        <v>0</v>
      </c>
      <c r="R33" s="127">
        <v>0</v>
      </c>
      <c r="S33" s="127">
        <v>0</v>
      </c>
      <c r="T33" s="152">
        <v>0</v>
      </c>
      <c r="U33" s="152"/>
      <c r="V33" s="127">
        <v>0</v>
      </c>
      <c r="W33" s="127">
        <v>0</v>
      </c>
    </row>
    <row r="34" spans="1:23" ht="12.75" customHeight="1">
      <c r="A34" s="150"/>
      <c r="B34" s="150"/>
      <c r="C34" s="150"/>
      <c r="D34" s="151"/>
      <c r="E34" s="151"/>
      <c r="F34" s="151" t="s">
        <v>46</v>
      </c>
      <c r="G34" s="151"/>
      <c r="H34" s="127">
        <v>0</v>
      </c>
      <c r="I34" s="127">
        <v>0</v>
      </c>
      <c r="J34" s="127">
        <v>0</v>
      </c>
      <c r="K34" s="127">
        <v>0</v>
      </c>
      <c r="L34" s="127">
        <v>0</v>
      </c>
      <c r="M34" s="127">
        <v>0</v>
      </c>
      <c r="N34" s="127">
        <v>0</v>
      </c>
      <c r="O34" s="127">
        <v>0</v>
      </c>
      <c r="P34" s="127">
        <v>0</v>
      </c>
      <c r="Q34" s="127">
        <v>0</v>
      </c>
      <c r="R34" s="127">
        <v>0</v>
      </c>
      <c r="S34" s="127">
        <v>0</v>
      </c>
      <c r="T34" s="152">
        <v>0</v>
      </c>
      <c r="U34" s="152"/>
      <c r="V34" s="127">
        <v>0</v>
      </c>
      <c r="W34" s="127">
        <v>0</v>
      </c>
    </row>
    <row r="35" spans="1:23" ht="12.75" customHeight="1">
      <c r="A35" s="150"/>
      <c r="B35" s="150"/>
      <c r="C35" s="150"/>
      <c r="D35" s="151"/>
      <c r="E35" s="151"/>
      <c r="F35" s="151" t="s">
        <v>45</v>
      </c>
      <c r="G35" s="151"/>
      <c r="H35" s="127">
        <v>2200</v>
      </c>
      <c r="I35" s="127">
        <v>2200</v>
      </c>
      <c r="J35" s="127">
        <v>2200</v>
      </c>
      <c r="K35" s="127">
        <v>2200</v>
      </c>
      <c r="L35" s="127">
        <v>0</v>
      </c>
      <c r="M35" s="127">
        <v>0</v>
      </c>
      <c r="N35" s="127">
        <v>0</v>
      </c>
      <c r="O35" s="127">
        <v>0</v>
      </c>
      <c r="P35" s="127">
        <v>0</v>
      </c>
      <c r="Q35" s="127">
        <v>0</v>
      </c>
      <c r="R35" s="127">
        <v>0</v>
      </c>
      <c r="S35" s="127">
        <v>0</v>
      </c>
      <c r="T35" s="152">
        <v>0</v>
      </c>
      <c r="U35" s="152"/>
      <c r="V35" s="127">
        <v>0</v>
      </c>
      <c r="W35" s="127">
        <v>0</v>
      </c>
    </row>
    <row r="36" spans="1:23" ht="12.75" customHeight="1">
      <c r="A36" s="150"/>
      <c r="B36" s="150"/>
      <c r="C36" s="150"/>
      <c r="D36" s="151"/>
      <c r="E36" s="151"/>
      <c r="F36" s="151" t="s">
        <v>44</v>
      </c>
      <c r="G36" s="151"/>
      <c r="H36" s="127">
        <v>10279443</v>
      </c>
      <c r="I36" s="127">
        <v>10279443</v>
      </c>
      <c r="J36" s="127">
        <v>8697182</v>
      </c>
      <c r="K36" s="127">
        <v>7753682</v>
      </c>
      <c r="L36" s="127">
        <v>943500</v>
      </c>
      <c r="M36" s="127">
        <v>830000</v>
      </c>
      <c r="N36" s="127">
        <v>76800</v>
      </c>
      <c r="O36" s="127">
        <v>675461</v>
      </c>
      <c r="P36" s="127">
        <v>0</v>
      </c>
      <c r="Q36" s="127">
        <v>0</v>
      </c>
      <c r="R36" s="127">
        <v>0</v>
      </c>
      <c r="S36" s="127">
        <v>0</v>
      </c>
      <c r="T36" s="152">
        <v>0</v>
      </c>
      <c r="U36" s="152"/>
      <c r="V36" s="127">
        <v>0</v>
      </c>
      <c r="W36" s="127">
        <v>0</v>
      </c>
    </row>
    <row r="37" spans="1:23" ht="12.75" customHeight="1">
      <c r="A37" s="150" t="s">
        <v>35</v>
      </c>
      <c r="B37" s="150" t="s">
        <v>339</v>
      </c>
      <c r="C37" s="150" t="s">
        <v>35</v>
      </c>
      <c r="D37" s="151" t="s">
        <v>340</v>
      </c>
      <c r="E37" s="151"/>
      <c r="F37" s="151" t="s">
        <v>47</v>
      </c>
      <c r="G37" s="151"/>
      <c r="H37" s="127">
        <v>866204</v>
      </c>
      <c r="I37" s="127">
        <v>866204</v>
      </c>
      <c r="J37" s="127">
        <v>163704</v>
      </c>
      <c r="K37" s="127">
        <v>156504</v>
      </c>
      <c r="L37" s="127">
        <v>7200</v>
      </c>
      <c r="M37" s="127">
        <v>700000</v>
      </c>
      <c r="N37" s="127">
        <v>2500</v>
      </c>
      <c r="O37" s="127">
        <v>0</v>
      </c>
      <c r="P37" s="127">
        <v>0</v>
      </c>
      <c r="Q37" s="127">
        <v>0</v>
      </c>
      <c r="R37" s="127">
        <v>0</v>
      </c>
      <c r="S37" s="127">
        <v>0</v>
      </c>
      <c r="T37" s="152">
        <v>0</v>
      </c>
      <c r="U37" s="152"/>
      <c r="V37" s="127">
        <v>0</v>
      </c>
      <c r="W37" s="127">
        <v>0</v>
      </c>
    </row>
    <row r="38" spans="1:23" ht="12.75" customHeight="1">
      <c r="A38" s="150"/>
      <c r="B38" s="150"/>
      <c r="C38" s="150"/>
      <c r="D38" s="151"/>
      <c r="E38" s="151"/>
      <c r="F38" s="151" t="s">
        <v>46</v>
      </c>
      <c r="G38" s="151"/>
      <c r="H38" s="127">
        <v>0</v>
      </c>
      <c r="I38" s="127">
        <v>0</v>
      </c>
      <c r="J38" s="127">
        <v>0</v>
      </c>
      <c r="K38" s="127">
        <v>0</v>
      </c>
      <c r="L38" s="127">
        <v>0</v>
      </c>
      <c r="M38" s="127">
        <v>0</v>
      </c>
      <c r="N38" s="127">
        <v>0</v>
      </c>
      <c r="O38" s="127">
        <v>0</v>
      </c>
      <c r="P38" s="127">
        <v>0</v>
      </c>
      <c r="Q38" s="127">
        <v>0</v>
      </c>
      <c r="R38" s="127">
        <v>0</v>
      </c>
      <c r="S38" s="127">
        <v>0</v>
      </c>
      <c r="T38" s="152">
        <v>0</v>
      </c>
      <c r="U38" s="152"/>
      <c r="V38" s="127">
        <v>0</v>
      </c>
      <c r="W38" s="127">
        <v>0</v>
      </c>
    </row>
    <row r="39" spans="1:23" ht="12.75" customHeight="1">
      <c r="A39" s="150"/>
      <c r="B39" s="150"/>
      <c r="C39" s="150"/>
      <c r="D39" s="151"/>
      <c r="E39" s="151"/>
      <c r="F39" s="151" t="s">
        <v>45</v>
      </c>
      <c r="G39" s="151"/>
      <c r="H39" s="127">
        <v>300</v>
      </c>
      <c r="I39" s="127">
        <v>300</v>
      </c>
      <c r="J39" s="127">
        <v>300</v>
      </c>
      <c r="K39" s="127">
        <v>300</v>
      </c>
      <c r="L39" s="127">
        <v>0</v>
      </c>
      <c r="M39" s="127">
        <v>0</v>
      </c>
      <c r="N39" s="127">
        <v>0</v>
      </c>
      <c r="O39" s="127">
        <v>0</v>
      </c>
      <c r="P39" s="127">
        <v>0</v>
      </c>
      <c r="Q39" s="127">
        <v>0</v>
      </c>
      <c r="R39" s="127">
        <v>0</v>
      </c>
      <c r="S39" s="127">
        <v>0</v>
      </c>
      <c r="T39" s="152">
        <v>0</v>
      </c>
      <c r="U39" s="152"/>
      <c r="V39" s="127">
        <v>0</v>
      </c>
      <c r="W39" s="127">
        <v>0</v>
      </c>
    </row>
    <row r="40" spans="1:23" ht="12.75" customHeight="1">
      <c r="A40" s="150"/>
      <c r="B40" s="150"/>
      <c r="C40" s="150"/>
      <c r="D40" s="151"/>
      <c r="E40" s="151"/>
      <c r="F40" s="151" t="s">
        <v>44</v>
      </c>
      <c r="G40" s="151"/>
      <c r="H40" s="127">
        <v>866504</v>
      </c>
      <c r="I40" s="127">
        <v>866504</v>
      </c>
      <c r="J40" s="127">
        <v>164004</v>
      </c>
      <c r="K40" s="127">
        <v>156804</v>
      </c>
      <c r="L40" s="127">
        <v>7200</v>
      </c>
      <c r="M40" s="127">
        <v>700000</v>
      </c>
      <c r="N40" s="127">
        <v>2500</v>
      </c>
      <c r="O40" s="127">
        <v>0</v>
      </c>
      <c r="P40" s="127">
        <v>0</v>
      </c>
      <c r="Q40" s="127">
        <v>0</v>
      </c>
      <c r="R40" s="127">
        <v>0</v>
      </c>
      <c r="S40" s="127">
        <v>0</v>
      </c>
      <c r="T40" s="152">
        <v>0</v>
      </c>
      <c r="U40" s="152"/>
      <c r="V40" s="127">
        <v>0</v>
      </c>
      <c r="W40" s="127">
        <v>0</v>
      </c>
    </row>
    <row r="41" spans="1:23" ht="12.75" customHeight="1">
      <c r="A41" s="150" t="s">
        <v>35</v>
      </c>
      <c r="B41" s="150" t="s">
        <v>341</v>
      </c>
      <c r="C41" s="150" t="s">
        <v>35</v>
      </c>
      <c r="D41" s="151" t="s">
        <v>342</v>
      </c>
      <c r="E41" s="151"/>
      <c r="F41" s="151" t="s">
        <v>47</v>
      </c>
      <c r="G41" s="151"/>
      <c r="H41" s="127">
        <v>1662833</v>
      </c>
      <c r="I41" s="127">
        <v>1662833</v>
      </c>
      <c r="J41" s="127">
        <v>1631833</v>
      </c>
      <c r="K41" s="127">
        <v>1459833</v>
      </c>
      <c r="L41" s="127">
        <v>172000</v>
      </c>
      <c r="M41" s="127">
        <v>0</v>
      </c>
      <c r="N41" s="127">
        <v>31000</v>
      </c>
      <c r="O41" s="127">
        <v>0</v>
      </c>
      <c r="P41" s="127">
        <v>0</v>
      </c>
      <c r="Q41" s="127">
        <v>0</v>
      </c>
      <c r="R41" s="127">
        <v>0</v>
      </c>
      <c r="S41" s="127">
        <v>0</v>
      </c>
      <c r="T41" s="152">
        <v>0</v>
      </c>
      <c r="U41" s="152"/>
      <c r="V41" s="127">
        <v>0</v>
      </c>
      <c r="W41" s="127">
        <v>0</v>
      </c>
    </row>
    <row r="42" spans="1:23" ht="12.75" customHeight="1">
      <c r="A42" s="150"/>
      <c r="B42" s="150"/>
      <c r="C42" s="150"/>
      <c r="D42" s="151"/>
      <c r="E42" s="151"/>
      <c r="F42" s="151" t="s">
        <v>46</v>
      </c>
      <c r="G42" s="151"/>
      <c r="H42" s="127">
        <v>-2500</v>
      </c>
      <c r="I42" s="127">
        <v>-2500</v>
      </c>
      <c r="J42" s="127">
        <v>-2500</v>
      </c>
      <c r="K42" s="127">
        <v>-2500</v>
      </c>
      <c r="L42" s="127">
        <v>0</v>
      </c>
      <c r="M42" s="127">
        <v>0</v>
      </c>
      <c r="N42" s="127">
        <v>0</v>
      </c>
      <c r="O42" s="127">
        <v>0</v>
      </c>
      <c r="P42" s="127">
        <v>0</v>
      </c>
      <c r="Q42" s="127">
        <v>0</v>
      </c>
      <c r="R42" s="127">
        <v>0</v>
      </c>
      <c r="S42" s="127">
        <v>0</v>
      </c>
      <c r="T42" s="152">
        <v>0</v>
      </c>
      <c r="U42" s="152"/>
      <c r="V42" s="127">
        <v>0</v>
      </c>
      <c r="W42" s="127">
        <v>0</v>
      </c>
    </row>
    <row r="43" spans="1:23" ht="12.75" customHeight="1">
      <c r="A43" s="150"/>
      <c r="B43" s="150"/>
      <c r="C43" s="150"/>
      <c r="D43" s="151"/>
      <c r="E43" s="151"/>
      <c r="F43" s="151" t="s">
        <v>45</v>
      </c>
      <c r="G43" s="151"/>
      <c r="H43" s="127">
        <v>0</v>
      </c>
      <c r="I43" s="127">
        <v>0</v>
      </c>
      <c r="J43" s="127">
        <v>0</v>
      </c>
      <c r="K43" s="127">
        <v>0</v>
      </c>
      <c r="L43" s="127">
        <v>0</v>
      </c>
      <c r="M43" s="127">
        <v>0</v>
      </c>
      <c r="N43" s="127">
        <v>0</v>
      </c>
      <c r="O43" s="127">
        <v>0</v>
      </c>
      <c r="P43" s="127">
        <v>0</v>
      </c>
      <c r="Q43" s="127">
        <v>0</v>
      </c>
      <c r="R43" s="127">
        <v>0</v>
      </c>
      <c r="S43" s="127">
        <v>0</v>
      </c>
      <c r="T43" s="152">
        <v>0</v>
      </c>
      <c r="U43" s="152"/>
      <c r="V43" s="127">
        <v>0</v>
      </c>
      <c r="W43" s="127">
        <v>0</v>
      </c>
    </row>
    <row r="44" spans="1:23" ht="12.75" customHeight="1">
      <c r="A44" s="150"/>
      <c r="B44" s="150"/>
      <c r="C44" s="150"/>
      <c r="D44" s="151"/>
      <c r="E44" s="151"/>
      <c r="F44" s="151" t="s">
        <v>44</v>
      </c>
      <c r="G44" s="151"/>
      <c r="H44" s="127">
        <v>1660333</v>
      </c>
      <c r="I44" s="127">
        <v>1660333</v>
      </c>
      <c r="J44" s="127">
        <v>1629333</v>
      </c>
      <c r="K44" s="127">
        <v>1457333</v>
      </c>
      <c r="L44" s="127">
        <v>172000</v>
      </c>
      <c r="M44" s="127">
        <v>0</v>
      </c>
      <c r="N44" s="127">
        <v>31000</v>
      </c>
      <c r="O44" s="127">
        <v>0</v>
      </c>
      <c r="P44" s="127">
        <v>0</v>
      </c>
      <c r="Q44" s="127">
        <v>0</v>
      </c>
      <c r="R44" s="127">
        <v>0</v>
      </c>
      <c r="S44" s="127">
        <v>0</v>
      </c>
      <c r="T44" s="152">
        <v>0</v>
      </c>
      <c r="U44" s="152"/>
      <c r="V44" s="127">
        <v>0</v>
      </c>
      <c r="W44" s="127">
        <v>0</v>
      </c>
    </row>
    <row r="45" spans="1:23" ht="12.75" customHeight="1">
      <c r="A45" s="150" t="s">
        <v>35</v>
      </c>
      <c r="B45" s="150" t="s">
        <v>343</v>
      </c>
      <c r="C45" s="150" t="s">
        <v>35</v>
      </c>
      <c r="D45" s="151" t="s">
        <v>344</v>
      </c>
      <c r="E45" s="151"/>
      <c r="F45" s="151" t="s">
        <v>47</v>
      </c>
      <c r="G45" s="151"/>
      <c r="H45" s="127">
        <v>698209</v>
      </c>
      <c r="I45" s="127">
        <v>698209</v>
      </c>
      <c r="J45" s="127">
        <v>695709</v>
      </c>
      <c r="K45" s="127">
        <v>562309</v>
      </c>
      <c r="L45" s="127">
        <v>133400</v>
      </c>
      <c r="M45" s="127">
        <v>0</v>
      </c>
      <c r="N45" s="127">
        <v>2500</v>
      </c>
      <c r="O45" s="127">
        <v>0</v>
      </c>
      <c r="P45" s="127">
        <v>0</v>
      </c>
      <c r="Q45" s="127">
        <v>0</v>
      </c>
      <c r="R45" s="127">
        <v>0</v>
      </c>
      <c r="S45" s="127">
        <v>0</v>
      </c>
      <c r="T45" s="152">
        <v>0</v>
      </c>
      <c r="U45" s="152"/>
      <c r="V45" s="127">
        <v>0</v>
      </c>
      <c r="W45" s="127">
        <v>0</v>
      </c>
    </row>
    <row r="46" spans="1:23" ht="12.75" customHeight="1">
      <c r="A46" s="150"/>
      <c r="B46" s="150"/>
      <c r="C46" s="150"/>
      <c r="D46" s="151"/>
      <c r="E46" s="151"/>
      <c r="F46" s="151" t="s">
        <v>46</v>
      </c>
      <c r="G46" s="151"/>
      <c r="H46" s="127">
        <v>-2900</v>
      </c>
      <c r="I46" s="127">
        <v>-2900</v>
      </c>
      <c r="J46" s="127">
        <v>-2900</v>
      </c>
      <c r="K46" s="127">
        <v>0</v>
      </c>
      <c r="L46" s="127">
        <v>-2900</v>
      </c>
      <c r="M46" s="127">
        <v>0</v>
      </c>
      <c r="N46" s="127">
        <v>0</v>
      </c>
      <c r="O46" s="127">
        <v>0</v>
      </c>
      <c r="P46" s="127">
        <v>0</v>
      </c>
      <c r="Q46" s="127">
        <v>0</v>
      </c>
      <c r="R46" s="127">
        <v>0</v>
      </c>
      <c r="S46" s="127">
        <v>0</v>
      </c>
      <c r="T46" s="152">
        <v>0</v>
      </c>
      <c r="U46" s="152"/>
      <c r="V46" s="127">
        <v>0</v>
      </c>
      <c r="W46" s="127">
        <v>0</v>
      </c>
    </row>
    <row r="47" spans="1:23" ht="12.75" customHeight="1">
      <c r="A47" s="150"/>
      <c r="B47" s="150"/>
      <c r="C47" s="150"/>
      <c r="D47" s="151"/>
      <c r="E47" s="151"/>
      <c r="F47" s="151" t="s">
        <v>45</v>
      </c>
      <c r="G47" s="151"/>
      <c r="H47" s="127">
        <v>0</v>
      </c>
      <c r="I47" s="127">
        <v>0</v>
      </c>
      <c r="J47" s="127">
        <v>0</v>
      </c>
      <c r="K47" s="127">
        <v>0</v>
      </c>
      <c r="L47" s="127">
        <v>0</v>
      </c>
      <c r="M47" s="127">
        <v>0</v>
      </c>
      <c r="N47" s="127">
        <v>0</v>
      </c>
      <c r="O47" s="127">
        <v>0</v>
      </c>
      <c r="P47" s="127">
        <v>0</v>
      </c>
      <c r="Q47" s="127">
        <v>0</v>
      </c>
      <c r="R47" s="127">
        <v>0</v>
      </c>
      <c r="S47" s="127">
        <v>0</v>
      </c>
      <c r="T47" s="152">
        <v>0</v>
      </c>
      <c r="U47" s="152"/>
      <c r="V47" s="127">
        <v>0</v>
      </c>
      <c r="W47" s="127">
        <v>0</v>
      </c>
    </row>
    <row r="48" spans="1:23" ht="12.75" customHeight="1">
      <c r="A48" s="150"/>
      <c r="B48" s="150"/>
      <c r="C48" s="150"/>
      <c r="D48" s="151"/>
      <c r="E48" s="151"/>
      <c r="F48" s="151" t="s">
        <v>44</v>
      </c>
      <c r="G48" s="151"/>
      <c r="H48" s="127">
        <v>695309</v>
      </c>
      <c r="I48" s="127">
        <v>695309</v>
      </c>
      <c r="J48" s="127">
        <v>692809</v>
      </c>
      <c r="K48" s="127">
        <v>562309</v>
      </c>
      <c r="L48" s="127">
        <v>130500</v>
      </c>
      <c r="M48" s="127">
        <v>0</v>
      </c>
      <c r="N48" s="127">
        <v>2500</v>
      </c>
      <c r="O48" s="127">
        <v>0</v>
      </c>
      <c r="P48" s="127">
        <v>0</v>
      </c>
      <c r="Q48" s="127">
        <v>0</v>
      </c>
      <c r="R48" s="127">
        <v>0</v>
      </c>
      <c r="S48" s="127">
        <v>0</v>
      </c>
      <c r="T48" s="152">
        <v>0</v>
      </c>
      <c r="U48" s="152"/>
      <c r="V48" s="127">
        <v>0</v>
      </c>
      <c r="W48" s="127">
        <v>0</v>
      </c>
    </row>
    <row r="49" spans="1:23" ht="12.75" customHeight="1">
      <c r="A49" s="150" t="s">
        <v>35</v>
      </c>
      <c r="B49" s="150" t="s">
        <v>345</v>
      </c>
      <c r="C49" s="150" t="s">
        <v>35</v>
      </c>
      <c r="D49" s="151" t="s">
        <v>346</v>
      </c>
      <c r="E49" s="151"/>
      <c r="F49" s="151" t="s">
        <v>47</v>
      </c>
      <c r="G49" s="151"/>
      <c r="H49" s="127">
        <v>442157</v>
      </c>
      <c r="I49" s="127">
        <v>442157</v>
      </c>
      <c r="J49" s="127">
        <v>439657</v>
      </c>
      <c r="K49" s="127">
        <v>285357</v>
      </c>
      <c r="L49" s="127">
        <v>154300</v>
      </c>
      <c r="M49" s="127">
        <v>0</v>
      </c>
      <c r="N49" s="127">
        <v>2500</v>
      </c>
      <c r="O49" s="127">
        <v>0</v>
      </c>
      <c r="P49" s="127">
        <v>0</v>
      </c>
      <c r="Q49" s="127">
        <v>0</v>
      </c>
      <c r="R49" s="127">
        <v>0</v>
      </c>
      <c r="S49" s="127">
        <v>0</v>
      </c>
      <c r="T49" s="152">
        <v>0</v>
      </c>
      <c r="U49" s="152"/>
      <c r="V49" s="127">
        <v>0</v>
      </c>
      <c r="W49" s="127">
        <v>0</v>
      </c>
    </row>
    <row r="50" spans="1:23" ht="12.75" customHeight="1">
      <c r="A50" s="150"/>
      <c r="B50" s="150"/>
      <c r="C50" s="150"/>
      <c r="D50" s="151"/>
      <c r="E50" s="151"/>
      <c r="F50" s="151" t="s">
        <v>46</v>
      </c>
      <c r="G50" s="151"/>
      <c r="H50" s="127">
        <v>0</v>
      </c>
      <c r="I50" s="127">
        <v>0</v>
      </c>
      <c r="J50" s="127">
        <v>0</v>
      </c>
      <c r="K50" s="127">
        <v>0</v>
      </c>
      <c r="L50" s="127">
        <v>0</v>
      </c>
      <c r="M50" s="127">
        <v>0</v>
      </c>
      <c r="N50" s="127">
        <v>0</v>
      </c>
      <c r="O50" s="127">
        <v>0</v>
      </c>
      <c r="P50" s="127">
        <v>0</v>
      </c>
      <c r="Q50" s="127">
        <v>0</v>
      </c>
      <c r="R50" s="127">
        <v>0</v>
      </c>
      <c r="S50" s="127">
        <v>0</v>
      </c>
      <c r="T50" s="152">
        <v>0</v>
      </c>
      <c r="U50" s="152"/>
      <c r="V50" s="127">
        <v>0</v>
      </c>
      <c r="W50" s="127">
        <v>0</v>
      </c>
    </row>
    <row r="51" spans="1:23" ht="12.75" customHeight="1">
      <c r="A51" s="150"/>
      <c r="B51" s="150"/>
      <c r="C51" s="150"/>
      <c r="D51" s="151"/>
      <c r="E51" s="151"/>
      <c r="F51" s="151" t="s">
        <v>45</v>
      </c>
      <c r="G51" s="151"/>
      <c r="H51" s="127">
        <v>5800</v>
      </c>
      <c r="I51" s="127">
        <v>5800</v>
      </c>
      <c r="J51" s="127">
        <v>5800</v>
      </c>
      <c r="K51" s="127">
        <v>0</v>
      </c>
      <c r="L51" s="127">
        <v>5800</v>
      </c>
      <c r="M51" s="127">
        <v>0</v>
      </c>
      <c r="N51" s="127">
        <v>0</v>
      </c>
      <c r="O51" s="127">
        <v>0</v>
      </c>
      <c r="P51" s="127">
        <v>0</v>
      </c>
      <c r="Q51" s="127">
        <v>0</v>
      </c>
      <c r="R51" s="127">
        <v>0</v>
      </c>
      <c r="S51" s="127">
        <v>0</v>
      </c>
      <c r="T51" s="152">
        <v>0</v>
      </c>
      <c r="U51" s="152"/>
      <c r="V51" s="127">
        <v>0</v>
      </c>
      <c r="W51" s="127">
        <v>0</v>
      </c>
    </row>
    <row r="52" spans="1:23" ht="12.75" customHeight="1">
      <c r="A52" s="150"/>
      <c r="B52" s="150"/>
      <c r="C52" s="150"/>
      <c r="D52" s="151"/>
      <c r="E52" s="151"/>
      <c r="F52" s="151" t="s">
        <v>44</v>
      </c>
      <c r="G52" s="151"/>
      <c r="H52" s="127">
        <v>447957</v>
      </c>
      <c r="I52" s="127">
        <v>447957</v>
      </c>
      <c r="J52" s="127">
        <v>445457</v>
      </c>
      <c r="K52" s="127">
        <v>285357</v>
      </c>
      <c r="L52" s="127">
        <v>160100</v>
      </c>
      <c r="M52" s="127">
        <v>0</v>
      </c>
      <c r="N52" s="127">
        <v>2500</v>
      </c>
      <c r="O52" s="127">
        <v>0</v>
      </c>
      <c r="P52" s="127">
        <v>0</v>
      </c>
      <c r="Q52" s="127">
        <v>0</v>
      </c>
      <c r="R52" s="127">
        <v>0</v>
      </c>
      <c r="S52" s="127">
        <v>0</v>
      </c>
      <c r="T52" s="152">
        <v>0</v>
      </c>
      <c r="U52" s="152"/>
      <c r="V52" s="127">
        <v>0</v>
      </c>
      <c r="W52" s="127">
        <v>0</v>
      </c>
    </row>
    <row r="53" spans="1:23" ht="12.75" customHeight="1">
      <c r="A53" s="150" t="s">
        <v>347</v>
      </c>
      <c r="B53" s="150" t="s">
        <v>35</v>
      </c>
      <c r="C53" s="150" t="s">
        <v>35</v>
      </c>
      <c r="D53" s="151" t="s">
        <v>348</v>
      </c>
      <c r="E53" s="151"/>
      <c r="F53" s="151" t="s">
        <v>47</v>
      </c>
      <c r="G53" s="151"/>
      <c r="H53" s="127">
        <v>9458193</v>
      </c>
      <c r="I53" s="127">
        <v>6269609</v>
      </c>
      <c r="J53" s="127">
        <v>6269609</v>
      </c>
      <c r="K53" s="127">
        <v>2000</v>
      </c>
      <c r="L53" s="127">
        <v>6267609</v>
      </c>
      <c r="M53" s="127">
        <v>0</v>
      </c>
      <c r="N53" s="127">
        <v>0</v>
      </c>
      <c r="O53" s="127">
        <v>0</v>
      </c>
      <c r="P53" s="127">
        <v>0</v>
      </c>
      <c r="Q53" s="127">
        <v>0</v>
      </c>
      <c r="R53" s="127">
        <v>3188584</v>
      </c>
      <c r="S53" s="127">
        <v>1688584</v>
      </c>
      <c r="T53" s="152">
        <v>0</v>
      </c>
      <c r="U53" s="152"/>
      <c r="V53" s="127">
        <v>1500000</v>
      </c>
      <c r="W53" s="127">
        <v>0</v>
      </c>
    </row>
    <row r="54" spans="1:23" ht="12.75" customHeight="1">
      <c r="A54" s="150"/>
      <c r="B54" s="150"/>
      <c r="C54" s="150"/>
      <c r="D54" s="151"/>
      <c r="E54" s="151"/>
      <c r="F54" s="151" t="s">
        <v>46</v>
      </c>
      <c r="G54" s="151"/>
      <c r="H54" s="127">
        <v>-22100</v>
      </c>
      <c r="I54" s="127">
        <v>-22100</v>
      </c>
      <c r="J54" s="127">
        <v>-22100</v>
      </c>
      <c r="K54" s="127">
        <v>0</v>
      </c>
      <c r="L54" s="127">
        <v>-22100</v>
      </c>
      <c r="M54" s="127">
        <v>0</v>
      </c>
      <c r="N54" s="127">
        <v>0</v>
      </c>
      <c r="O54" s="127">
        <v>0</v>
      </c>
      <c r="P54" s="127">
        <v>0</v>
      </c>
      <c r="Q54" s="127">
        <v>0</v>
      </c>
      <c r="R54" s="127">
        <v>0</v>
      </c>
      <c r="S54" s="127">
        <v>0</v>
      </c>
      <c r="T54" s="152">
        <v>0</v>
      </c>
      <c r="U54" s="152"/>
      <c r="V54" s="127">
        <v>0</v>
      </c>
      <c r="W54" s="127">
        <v>0</v>
      </c>
    </row>
    <row r="55" spans="1:23" ht="12.75" customHeight="1">
      <c r="A55" s="150"/>
      <c r="B55" s="150"/>
      <c r="C55" s="150"/>
      <c r="D55" s="151"/>
      <c r="E55" s="151"/>
      <c r="F55" s="151" t="s">
        <v>45</v>
      </c>
      <c r="G55" s="151"/>
      <c r="H55" s="127">
        <v>0</v>
      </c>
      <c r="I55" s="127">
        <v>0</v>
      </c>
      <c r="J55" s="127">
        <v>0</v>
      </c>
      <c r="K55" s="127">
        <v>0</v>
      </c>
      <c r="L55" s="127">
        <v>0</v>
      </c>
      <c r="M55" s="127">
        <v>0</v>
      </c>
      <c r="N55" s="127">
        <v>0</v>
      </c>
      <c r="O55" s="127">
        <v>0</v>
      </c>
      <c r="P55" s="127">
        <v>0</v>
      </c>
      <c r="Q55" s="127">
        <v>0</v>
      </c>
      <c r="R55" s="127">
        <v>0</v>
      </c>
      <c r="S55" s="127">
        <v>0</v>
      </c>
      <c r="T55" s="152">
        <v>0</v>
      </c>
      <c r="U55" s="152"/>
      <c r="V55" s="127">
        <v>0</v>
      </c>
      <c r="W55" s="127">
        <v>0</v>
      </c>
    </row>
    <row r="56" spans="1:23" ht="12.75" customHeight="1">
      <c r="A56" s="150"/>
      <c r="B56" s="150"/>
      <c r="C56" s="150"/>
      <c r="D56" s="151"/>
      <c r="E56" s="151"/>
      <c r="F56" s="151" t="s">
        <v>44</v>
      </c>
      <c r="G56" s="151"/>
      <c r="H56" s="127">
        <v>9436093</v>
      </c>
      <c r="I56" s="127">
        <v>6247509</v>
      </c>
      <c r="J56" s="127">
        <v>6247509</v>
      </c>
      <c r="K56" s="127">
        <v>2000</v>
      </c>
      <c r="L56" s="127">
        <v>6245509</v>
      </c>
      <c r="M56" s="127">
        <v>0</v>
      </c>
      <c r="N56" s="127">
        <v>0</v>
      </c>
      <c r="O56" s="127">
        <v>0</v>
      </c>
      <c r="P56" s="127">
        <v>0</v>
      </c>
      <c r="Q56" s="127">
        <v>0</v>
      </c>
      <c r="R56" s="127">
        <v>3188584</v>
      </c>
      <c r="S56" s="127">
        <v>1688584</v>
      </c>
      <c r="T56" s="152">
        <v>0</v>
      </c>
      <c r="U56" s="152"/>
      <c r="V56" s="127">
        <v>1500000</v>
      </c>
      <c r="W56" s="127">
        <v>0</v>
      </c>
    </row>
    <row r="57" spans="1:23" ht="12.75" customHeight="1">
      <c r="A57" s="150" t="s">
        <v>35</v>
      </c>
      <c r="B57" s="150" t="s">
        <v>349</v>
      </c>
      <c r="C57" s="150" t="s">
        <v>35</v>
      </c>
      <c r="D57" s="151" t="s">
        <v>136</v>
      </c>
      <c r="E57" s="151"/>
      <c r="F57" s="151" t="s">
        <v>47</v>
      </c>
      <c r="G57" s="151"/>
      <c r="H57" s="127">
        <v>6192647</v>
      </c>
      <c r="I57" s="127">
        <v>3935729</v>
      </c>
      <c r="J57" s="127">
        <v>3935729</v>
      </c>
      <c r="K57" s="127">
        <v>2000</v>
      </c>
      <c r="L57" s="127">
        <v>3933729</v>
      </c>
      <c r="M57" s="127">
        <v>0</v>
      </c>
      <c r="N57" s="127">
        <v>0</v>
      </c>
      <c r="O57" s="127">
        <v>0</v>
      </c>
      <c r="P57" s="127">
        <v>0</v>
      </c>
      <c r="Q57" s="127">
        <v>0</v>
      </c>
      <c r="R57" s="127">
        <v>2256918</v>
      </c>
      <c r="S57" s="127">
        <v>756918</v>
      </c>
      <c r="T57" s="152">
        <v>0</v>
      </c>
      <c r="U57" s="152"/>
      <c r="V57" s="127">
        <v>1500000</v>
      </c>
      <c r="W57" s="127">
        <v>0</v>
      </c>
    </row>
    <row r="58" spans="1:23" ht="12.75" customHeight="1">
      <c r="A58" s="150"/>
      <c r="B58" s="150"/>
      <c r="C58" s="150"/>
      <c r="D58" s="151"/>
      <c r="E58" s="151"/>
      <c r="F58" s="151" t="s">
        <v>46</v>
      </c>
      <c r="G58" s="151"/>
      <c r="H58" s="127">
        <v>-22100</v>
      </c>
      <c r="I58" s="127">
        <v>-22100</v>
      </c>
      <c r="J58" s="127">
        <v>-22100</v>
      </c>
      <c r="K58" s="127">
        <v>0</v>
      </c>
      <c r="L58" s="127">
        <v>-22100</v>
      </c>
      <c r="M58" s="127">
        <v>0</v>
      </c>
      <c r="N58" s="127">
        <v>0</v>
      </c>
      <c r="O58" s="127">
        <v>0</v>
      </c>
      <c r="P58" s="127">
        <v>0</v>
      </c>
      <c r="Q58" s="127">
        <v>0</v>
      </c>
      <c r="R58" s="127">
        <v>0</v>
      </c>
      <c r="S58" s="127">
        <v>0</v>
      </c>
      <c r="T58" s="152">
        <v>0</v>
      </c>
      <c r="U58" s="152"/>
      <c r="V58" s="127">
        <v>0</v>
      </c>
      <c r="W58" s="127">
        <v>0</v>
      </c>
    </row>
    <row r="59" spans="1:23" ht="12.75" customHeight="1">
      <c r="A59" s="150"/>
      <c r="B59" s="150"/>
      <c r="C59" s="150"/>
      <c r="D59" s="151"/>
      <c r="E59" s="151"/>
      <c r="F59" s="151" t="s">
        <v>45</v>
      </c>
      <c r="G59" s="151"/>
      <c r="H59" s="127">
        <v>0</v>
      </c>
      <c r="I59" s="127">
        <v>0</v>
      </c>
      <c r="J59" s="127">
        <v>0</v>
      </c>
      <c r="K59" s="127">
        <v>0</v>
      </c>
      <c r="L59" s="127">
        <v>0</v>
      </c>
      <c r="M59" s="127">
        <v>0</v>
      </c>
      <c r="N59" s="127">
        <v>0</v>
      </c>
      <c r="O59" s="127">
        <v>0</v>
      </c>
      <c r="P59" s="127">
        <v>0</v>
      </c>
      <c r="Q59" s="127">
        <v>0</v>
      </c>
      <c r="R59" s="127">
        <v>0</v>
      </c>
      <c r="S59" s="127">
        <v>0</v>
      </c>
      <c r="T59" s="152">
        <v>0</v>
      </c>
      <c r="U59" s="152"/>
      <c r="V59" s="127">
        <v>0</v>
      </c>
      <c r="W59" s="127">
        <v>0</v>
      </c>
    </row>
    <row r="60" spans="1:23" ht="12.75" customHeight="1">
      <c r="A60" s="150"/>
      <c r="B60" s="150"/>
      <c r="C60" s="150"/>
      <c r="D60" s="151"/>
      <c r="E60" s="151"/>
      <c r="F60" s="151" t="s">
        <v>44</v>
      </c>
      <c r="G60" s="151"/>
      <c r="H60" s="127">
        <v>6170547</v>
      </c>
      <c r="I60" s="127">
        <v>3913629</v>
      </c>
      <c r="J60" s="127">
        <v>3913629</v>
      </c>
      <c r="K60" s="127">
        <v>2000</v>
      </c>
      <c r="L60" s="127">
        <v>3911629</v>
      </c>
      <c r="M60" s="127">
        <v>0</v>
      </c>
      <c r="N60" s="127">
        <v>0</v>
      </c>
      <c r="O60" s="127">
        <v>0</v>
      </c>
      <c r="P60" s="127">
        <v>0</v>
      </c>
      <c r="Q60" s="127">
        <v>0</v>
      </c>
      <c r="R60" s="127">
        <v>2256918</v>
      </c>
      <c r="S60" s="127">
        <v>756918</v>
      </c>
      <c r="T60" s="152">
        <v>0</v>
      </c>
      <c r="U60" s="152"/>
      <c r="V60" s="127">
        <v>1500000</v>
      </c>
      <c r="W60" s="127">
        <v>0</v>
      </c>
    </row>
    <row r="61" spans="1:23" ht="12.75" customHeight="1">
      <c r="A61" s="150" t="s">
        <v>13</v>
      </c>
      <c r="B61" s="150" t="s">
        <v>35</v>
      </c>
      <c r="C61" s="150" t="s">
        <v>35</v>
      </c>
      <c r="D61" s="151" t="s">
        <v>14</v>
      </c>
      <c r="E61" s="151"/>
      <c r="F61" s="151" t="s">
        <v>47</v>
      </c>
      <c r="G61" s="151"/>
      <c r="H61" s="127">
        <v>30990875.4</v>
      </c>
      <c r="I61" s="127">
        <v>26570882.4</v>
      </c>
      <c r="J61" s="127">
        <v>25861597</v>
      </c>
      <c r="K61" s="127">
        <v>19124112</v>
      </c>
      <c r="L61" s="127">
        <v>6737485</v>
      </c>
      <c r="M61" s="127">
        <v>0</v>
      </c>
      <c r="N61" s="127">
        <v>66150</v>
      </c>
      <c r="O61" s="127">
        <v>643135.4</v>
      </c>
      <c r="P61" s="127">
        <v>0</v>
      </c>
      <c r="Q61" s="127">
        <v>0</v>
      </c>
      <c r="R61" s="127">
        <v>4419993</v>
      </c>
      <c r="S61" s="127">
        <v>4419993</v>
      </c>
      <c r="T61" s="152">
        <v>0</v>
      </c>
      <c r="U61" s="152"/>
      <c r="V61" s="127">
        <v>0</v>
      </c>
      <c r="W61" s="127">
        <v>0</v>
      </c>
    </row>
    <row r="62" spans="1:23" ht="12.75" customHeight="1">
      <c r="A62" s="150"/>
      <c r="B62" s="150"/>
      <c r="C62" s="150"/>
      <c r="D62" s="151"/>
      <c r="E62" s="151"/>
      <c r="F62" s="151" t="s">
        <v>46</v>
      </c>
      <c r="G62" s="151"/>
      <c r="H62" s="127">
        <v>-135000</v>
      </c>
      <c r="I62" s="127">
        <v>-135000</v>
      </c>
      <c r="J62" s="127">
        <v>-135000</v>
      </c>
      <c r="K62" s="127">
        <v>-135000</v>
      </c>
      <c r="L62" s="127">
        <v>0</v>
      </c>
      <c r="M62" s="127">
        <v>0</v>
      </c>
      <c r="N62" s="127">
        <v>0</v>
      </c>
      <c r="O62" s="127">
        <v>0</v>
      </c>
      <c r="P62" s="127">
        <v>0</v>
      </c>
      <c r="Q62" s="127">
        <v>0</v>
      </c>
      <c r="R62" s="127">
        <v>0</v>
      </c>
      <c r="S62" s="127">
        <v>0</v>
      </c>
      <c r="T62" s="152">
        <v>0</v>
      </c>
      <c r="U62" s="152"/>
      <c r="V62" s="127">
        <v>0</v>
      </c>
      <c r="W62" s="127">
        <v>0</v>
      </c>
    </row>
    <row r="63" spans="1:23" ht="12.75" customHeight="1">
      <c r="A63" s="150"/>
      <c r="B63" s="150"/>
      <c r="C63" s="150"/>
      <c r="D63" s="151"/>
      <c r="E63" s="151"/>
      <c r="F63" s="151" t="s">
        <v>45</v>
      </c>
      <c r="G63" s="151"/>
      <c r="H63" s="127">
        <v>135000</v>
      </c>
      <c r="I63" s="127">
        <v>116151</v>
      </c>
      <c r="J63" s="127">
        <v>116151</v>
      </c>
      <c r="K63" s="127">
        <v>18000</v>
      </c>
      <c r="L63" s="127">
        <v>98151</v>
      </c>
      <c r="M63" s="127">
        <v>0</v>
      </c>
      <c r="N63" s="127">
        <v>0</v>
      </c>
      <c r="O63" s="127">
        <v>0</v>
      </c>
      <c r="P63" s="127">
        <v>0</v>
      </c>
      <c r="Q63" s="127">
        <v>0</v>
      </c>
      <c r="R63" s="127">
        <v>18849</v>
      </c>
      <c r="S63" s="127">
        <v>18849</v>
      </c>
      <c r="T63" s="152">
        <v>0</v>
      </c>
      <c r="U63" s="152"/>
      <c r="V63" s="127">
        <v>0</v>
      </c>
      <c r="W63" s="127">
        <v>0</v>
      </c>
    </row>
    <row r="64" spans="1:23" ht="12.75" customHeight="1">
      <c r="A64" s="150"/>
      <c r="B64" s="150"/>
      <c r="C64" s="150"/>
      <c r="D64" s="151"/>
      <c r="E64" s="151"/>
      <c r="F64" s="151" t="s">
        <v>44</v>
      </c>
      <c r="G64" s="151"/>
      <c r="H64" s="127">
        <v>30990875.4</v>
      </c>
      <c r="I64" s="127">
        <v>26552033.4</v>
      </c>
      <c r="J64" s="127">
        <v>25842748</v>
      </c>
      <c r="K64" s="127">
        <v>19007112</v>
      </c>
      <c r="L64" s="127">
        <v>6835636</v>
      </c>
      <c r="M64" s="127">
        <v>0</v>
      </c>
      <c r="N64" s="127">
        <v>66150</v>
      </c>
      <c r="O64" s="127">
        <v>643135.4</v>
      </c>
      <c r="P64" s="127">
        <v>0</v>
      </c>
      <c r="Q64" s="127">
        <v>0</v>
      </c>
      <c r="R64" s="127">
        <v>4438842</v>
      </c>
      <c r="S64" s="127">
        <v>4438842</v>
      </c>
      <c r="T64" s="152">
        <v>0</v>
      </c>
      <c r="U64" s="152"/>
      <c r="V64" s="127">
        <v>0</v>
      </c>
      <c r="W64" s="127">
        <v>0</v>
      </c>
    </row>
    <row r="65" spans="1:23" ht="12.75" customHeight="1">
      <c r="A65" s="150" t="s">
        <v>35</v>
      </c>
      <c r="B65" s="150" t="s">
        <v>350</v>
      </c>
      <c r="C65" s="150" t="s">
        <v>35</v>
      </c>
      <c r="D65" s="151" t="s">
        <v>351</v>
      </c>
      <c r="E65" s="151"/>
      <c r="F65" s="151" t="s">
        <v>47</v>
      </c>
      <c r="G65" s="151"/>
      <c r="H65" s="127">
        <v>25276353.4</v>
      </c>
      <c r="I65" s="127">
        <v>24829353.4</v>
      </c>
      <c r="J65" s="127">
        <v>24122218</v>
      </c>
      <c r="K65" s="127">
        <v>17927464</v>
      </c>
      <c r="L65" s="127">
        <v>6194754</v>
      </c>
      <c r="M65" s="127">
        <v>0</v>
      </c>
      <c r="N65" s="127">
        <v>64000</v>
      </c>
      <c r="O65" s="127">
        <v>643135.4</v>
      </c>
      <c r="P65" s="127">
        <v>0</v>
      </c>
      <c r="Q65" s="127">
        <v>0</v>
      </c>
      <c r="R65" s="127">
        <v>447000</v>
      </c>
      <c r="S65" s="127">
        <v>447000</v>
      </c>
      <c r="T65" s="152">
        <v>0</v>
      </c>
      <c r="U65" s="152"/>
      <c r="V65" s="127">
        <v>0</v>
      </c>
      <c r="W65" s="127">
        <v>0</v>
      </c>
    </row>
    <row r="66" spans="1:23" ht="12.75" customHeight="1">
      <c r="A66" s="150"/>
      <c r="B66" s="150"/>
      <c r="C66" s="150"/>
      <c r="D66" s="151"/>
      <c r="E66" s="151"/>
      <c r="F66" s="151" t="s">
        <v>46</v>
      </c>
      <c r="G66" s="151"/>
      <c r="H66" s="127">
        <v>-135000</v>
      </c>
      <c r="I66" s="127">
        <v>-135000</v>
      </c>
      <c r="J66" s="127">
        <v>-135000</v>
      </c>
      <c r="K66" s="127">
        <v>-135000</v>
      </c>
      <c r="L66" s="127">
        <v>0</v>
      </c>
      <c r="M66" s="127">
        <v>0</v>
      </c>
      <c r="N66" s="127">
        <v>0</v>
      </c>
      <c r="O66" s="127">
        <v>0</v>
      </c>
      <c r="P66" s="127">
        <v>0</v>
      </c>
      <c r="Q66" s="127">
        <v>0</v>
      </c>
      <c r="R66" s="127">
        <v>0</v>
      </c>
      <c r="S66" s="127">
        <v>0</v>
      </c>
      <c r="T66" s="152">
        <v>0</v>
      </c>
      <c r="U66" s="152"/>
      <c r="V66" s="127">
        <v>0</v>
      </c>
      <c r="W66" s="127">
        <v>0</v>
      </c>
    </row>
    <row r="67" spans="1:23" ht="12.75" customHeight="1">
      <c r="A67" s="150"/>
      <c r="B67" s="150"/>
      <c r="C67" s="150"/>
      <c r="D67" s="151"/>
      <c r="E67" s="151"/>
      <c r="F67" s="151" t="s">
        <v>45</v>
      </c>
      <c r="G67" s="151"/>
      <c r="H67" s="127">
        <v>135000</v>
      </c>
      <c r="I67" s="127">
        <v>116151</v>
      </c>
      <c r="J67" s="127">
        <v>116151</v>
      </c>
      <c r="K67" s="127">
        <v>18000</v>
      </c>
      <c r="L67" s="127">
        <v>98151</v>
      </c>
      <c r="M67" s="127">
        <v>0</v>
      </c>
      <c r="N67" s="127">
        <v>0</v>
      </c>
      <c r="O67" s="127">
        <v>0</v>
      </c>
      <c r="P67" s="127">
        <v>0</v>
      </c>
      <c r="Q67" s="127">
        <v>0</v>
      </c>
      <c r="R67" s="127">
        <v>18849</v>
      </c>
      <c r="S67" s="127">
        <v>18849</v>
      </c>
      <c r="T67" s="152">
        <v>0</v>
      </c>
      <c r="U67" s="152"/>
      <c r="V67" s="127">
        <v>0</v>
      </c>
      <c r="W67" s="127">
        <v>0</v>
      </c>
    </row>
    <row r="68" spans="1:23" ht="12.75" customHeight="1">
      <c r="A68" s="150"/>
      <c r="B68" s="150"/>
      <c r="C68" s="150"/>
      <c r="D68" s="151"/>
      <c r="E68" s="151"/>
      <c r="F68" s="151" t="s">
        <v>44</v>
      </c>
      <c r="G68" s="151"/>
      <c r="H68" s="127">
        <v>25276353.4</v>
      </c>
      <c r="I68" s="127">
        <v>24810504.4</v>
      </c>
      <c r="J68" s="127">
        <v>24103369</v>
      </c>
      <c r="K68" s="127">
        <v>17810464</v>
      </c>
      <c r="L68" s="127">
        <v>6292905</v>
      </c>
      <c r="M68" s="127">
        <v>0</v>
      </c>
      <c r="N68" s="127">
        <v>64000</v>
      </c>
      <c r="O68" s="127">
        <v>643135.4</v>
      </c>
      <c r="P68" s="127">
        <v>0</v>
      </c>
      <c r="Q68" s="127">
        <v>0</v>
      </c>
      <c r="R68" s="127">
        <v>465849</v>
      </c>
      <c r="S68" s="127">
        <v>465849</v>
      </c>
      <c r="T68" s="152">
        <v>0</v>
      </c>
      <c r="U68" s="152"/>
      <c r="V68" s="127">
        <v>0</v>
      </c>
      <c r="W68" s="127">
        <v>0</v>
      </c>
    </row>
    <row r="69" spans="1:23" ht="12.75" customHeight="1">
      <c r="A69" s="150" t="s">
        <v>141</v>
      </c>
      <c r="B69" s="150" t="s">
        <v>35</v>
      </c>
      <c r="C69" s="150" t="s">
        <v>35</v>
      </c>
      <c r="D69" s="151" t="s">
        <v>142</v>
      </c>
      <c r="E69" s="151"/>
      <c r="F69" s="151" t="s">
        <v>47</v>
      </c>
      <c r="G69" s="151"/>
      <c r="H69" s="127">
        <v>9113194.47</v>
      </c>
      <c r="I69" s="127">
        <v>9043594.47</v>
      </c>
      <c r="J69" s="127">
        <v>8790194.47</v>
      </c>
      <c r="K69" s="127">
        <v>7407264</v>
      </c>
      <c r="L69" s="127">
        <v>1382930.47</v>
      </c>
      <c r="M69" s="127">
        <v>0</v>
      </c>
      <c r="N69" s="127">
        <v>253400</v>
      </c>
      <c r="O69" s="127">
        <v>0</v>
      </c>
      <c r="P69" s="127">
        <v>0</v>
      </c>
      <c r="Q69" s="127">
        <v>0</v>
      </c>
      <c r="R69" s="127">
        <v>69600</v>
      </c>
      <c r="S69" s="127">
        <v>69600</v>
      </c>
      <c r="T69" s="152">
        <v>0</v>
      </c>
      <c r="U69" s="152"/>
      <c r="V69" s="127">
        <v>0</v>
      </c>
      <c r="W69" s="127">
        <v>0</v>
      </c>
    </row>
    <row r="70" spans="1:23" ht="12.75" customHeight="1">
      <c r="A70" s="150"/>
      <c r="B70" s="150"/>
      <c r="C70" s="150"/>
      <c r="D70" s="151"/>
      <c r="E70" s="151"/>
      <c r="F70" s="151" t="s">
        <v>46</v>
      </c>
      <c r="G70" s="151"/>
      <c r="H70" s="127">
        <v>-2900</v>
      </c>
      <c r="I70" s="127">
        <v>-2900</v>
      </c>
      <c r="J70" s="127">
        <v>-2900</v>
      </c>
      <c r="K70" s="127">
        <v>0</v>
      </c>
      <c r="L70" s="127">
        <v>-2900</v>
      </c>
      <c r="M70" s="127">
        <v>0</v>
      </c>
      <c r="N70" s="127">
        <v>0</v>
      </c>
      <c r="O70" s="127">
        <v>0</v>
      </c>
      <c r="P70" s="127">
        <v>0</v>
      </c>
      <c r="Q70" s="127">
        <v>0</v>
      </c>
      <c r="R70" s="127">
        <v>0</v>
      </c>
      <c r="S70" s="127">
        <v>0</v>
      </c>
      <c r="T70" s="152">
        <v>0</v>
      </c>
      <c r="U70" s="152"/>
      <c r="V70" s="127">
        <v>0</v>
      </c>
      <c r="W70" s="127">
        <v>0</v>
      </c>
    </row>
    <row r="71" spans="1:23" ht="12.75" customHeight="1">
      <c r="A71" s="150"/>
      <c r="B71" s="150"/>
      <c r="C71" s="150"/>
      <c r="D71" s="151"/>
      <c r="E71" s="151"/>
      <c r="F71" s="151" t="s">
        <v>45</v>
      </c>
      <c r="G71" s="151"/>
      <c r="H71" s="127">
        <v>37000</v>
      </c>
      <c r="I71" s="127">
        <v>37000</v>
      </c>
      <c r="J71" s="127">
        <v>37000</v>
      </c>
      <c r="K71" s="127">
        <v>36000</v>
      </c>
      <c r="L71" s="127">
        <v>1000</v>
      </c>
      <c r="M71" s="127">
        <v>0</v>
      </c>
      <c r="N71" s="127">
        <v>0</v>
      </c>
      <c r="O71" s="127">
        <v>0</v>
      </c>
      <c r="P71" s="127">
        <v>0</v>
      </c>
      <c r="Q71" s="127">
        <v>0</v>
      </c>
      <c r="R71" s="127">
        <v>0</v>
      </c>
      <c r="S71" s="127">
        <v>0</v>
      </c>
      <c r="T71" s="152">
        <v>0</v>
      </c>
      <c r="U71" s="152"/>
      <c r="V71" s="127">
        <v>0</v>
      </c>
      <c r="W71" s="127">
        <v>0</v>
      </c>
    </row>
    <row r="72" spans="1:23" ht="12.75" customHeight="1">
      <c r="A72" s="150"/>
      <c r="B72" s="150"/>
      <c r="C72" s="150"/>
      <c r="D72" s="151"/>
      <c r="E72" s="151"/>
      <c r="F72" s="151" t="s">
        <v>44</v>
      </c>
      <c r="G72" s="151"/>
      <c r="H72" s="127">
        <v>9147294.47</v>
      </c>
      <c r="I72" s="127">
        <v>9077694.47</v>
      </c>
      <c r="J72" s="127">
        <v>8824294.47</v>
      </c>
      <c r="K72" s="127">
        <v>7443264</v>
      </c>
      <c r="L72" s="127">
        <v>1381030.47</v>
      </c>
      <c r="M72" s="127">
        <v>0</v>
      </c>
      <c r="N72" s="127">
        <v>253400</v>
      </c>
      <c r="O72" s="127">
        <v>0</v>
      </c>
      <c r="P72" s="127">
        <v>0</v>
      </c>
      <c r="Q72" s="127">
        <v>0</v>
      </c>
      <c r="R72" s="127">
        <v>69600</v>
      </c>
      <c r="S72" s="127">
        <v>69600</v>
      </c>
      <c r="T72" s="152">
        <v>0</v>
      </c>
      <c r="U72" s="152"/>
      <c r="V72" s="127">
        <v>0</v>
      </c>
      <c r="W72" s="127">
        <v>0</v>
      </c>
    </row>
    <row r="73" spans="1:23" ht="12.75" customHeight="1">
      <c r="A73" s="150" t="s">
        <v>35</v>
      </c>
      <c r="B73" s="150" t="s">
        <v>143</v>
      </c>
      <c r="C73" s="150" t="s">
        <v>35</v>
      </c>
      <c r="D73" s="151" t="s">
        <v>144</v>
      </c>
      <c r="E73" s="151"/>
      <c r="F73" s="151" t="s">
        <v>47</v>
      </c>
      <c r="G73" s="151"/>
      <c r="H73" s="127">
        <v>6017128.47</v>
      </c>
      <c r="I73" s="127">
        <v>5982128.47</v>
      </c>
      <c r="J73" s="127">
        <v>5804128.47</v>
      </c>
      <c r="K73" s="127">
        <v>4817758</v>
      </c>
      <c r="L73" s="127">
        <v>986370.47</v>
      </c>
      <c r="M73" s="127">
        <v>0</v>
      </c>
      <c r="N73" s="127">
        <v>178000</v>
      </c>
      <c r="O73" s="127">
        <v>0</v>
      </c>
      <c r="P73" s="127">
        <v>0</v>
      </c>
      <c r="Q73" s="127">
        <v>0</v>
      </c>
      <c r="R73" s="127">
        <v>35000</v>
      </c>
      <c r="S73" s="127">
        <v>35000</v>
      </c>
      <c r="T73" s="152">
        <v>0</v>
      </c>
      <c r="U73" s="152"/>
      <c r="V73" s="127">
        <v>0</v>
      </c>
      <c r="W73" s="127">
        <v>0</v>
      </c>
    </row>
    <row r="74" spans="1:23" ht="12.75" customHeight="1">
      <c r="A74" s="150"/>
      <c r="B74" s="150"/>
      <c r="C74" s="150"/>
      <c r="D74" s="151"/>
      <c r="E74" s="151"/>
      <c r="F74" s="151" t="s">
        <v>46</v>
      </c>
      <c r="G74" s="151"/>
      <c r="H74" s="127">
        <v>0</v>
      </c>
      <c r="I74" s="127">
        <v>0</v>
      </c>
      <c r="J74" s="127">
        <v>0</v>
      </c>
      <c r="K74" s="127">
        <v>0</v>
      </c>
      <c r="L74" s="127">
        <v>0</v>
      </c>
      <c r="M74" s="127">
        <v>0</v>
      </c>
      <c r="N74" s="127">
        <v>0</v>
      </c>
      <c r="O74" s="127">
        <v>0</v>
      </c>
      <c r="P74" s="127">
        <v>0</v>
      </c>
      <c r="Q74" s="127">
        <v>0</v>
      </c>
      <c r="R74" s="127">
        <v>0</v>
      </c>
      <c r="S74" s="127">
        <v>0</v>
      </c>
      <c r="T74" s="152">
        <v>0</v>
      </c>
      <c r="U74" s="152"/>
      <c r="V74" s="127">
        <v>0</v>
      </c>
      <c r="W74" s="127">
        <v>0</v>
      </c>
    </row>
    <row r="75" spans="1:23" ht="12.75" customHeight="1">
      <c r="A75" s="150"/>
      <c r="B75" s="150"/>
      <c r="C75" s="150"/>
      <c r="D75" s="151"/>
      <c r="E75" s="151"/>
      <c r="F75" s="151" t="s">
        <v>45</v>
      </c>
      <c r="G75" s="151"/>
      <c r="H75" s="127">
        <v>37000</v>
      </c>
      <c r="I75" s="127">
        <v>37000</v>
      </c>
      <c r="J75" s="127">
        <v>37000</v>
      </c>
      <c r="K75" s="127">
        <v>36000</v>
      </c>
      <c r="L75" s="127">
        <v>1000</v>
      </c>
      <c r="M75" s="127">
        <v>0</v>
      </c>
      <c r="N75" s="127">
        <v>0</v>
      </c>
      <c r="O75" s="127">
        <v>0</v>
      </c>
      <c r="P75" s="127">
        <v>0</v>
      </c>
      <c r="Q75" s="127">
        <v>0</v>
      </c>
      <c r="R75" s="127">
        <v>0</v>
      </c>
      <c r="S75" s="127">
        <v>0</v>
      </c>
      <c r="T75" s="152">
        <v>0</v>
      </c>
      <c r="U75" s="152"/>
      <c r="V75" s="127">
        <v>0</v>
      </c>
      <c r="W75" s="127">
        <v>0</v>
      </c>
    </row>
    <row r="76" spans="1:23" ht="12.75" customHeight="1">
      <c r="A76" s="150"/>
      <c r="B76" s="150"/>
      <c r="C76" s="150"/>
      <c r="D76" s="151"/>
      <c r="E76" s="151"/>
      <c r="F76" s="151" t="s">
        <v>44</v>
      </c>
      <c r="G76" s="151"/>
      <c r="H76" s="127">
        <v>6054128.47</v>
      </c>
      <c r="I76" s="127">
        <v>6019128.47</v>
      </c>
      <c r="J76" s="127">
        <v>5841128.47</v>
      </c>
      <c r="K76" s="127">
        <v>4853758</v>
      </c>
      <c r="L76" s="127">
        <v>987370.47</v>
      </c>
      <c r="M76" s="127">
        <v>0</v>
      </c>
      <c r="N76" s="127">
        <v>178000</v>
      </c>
      <c r="O76" s="127">
        <v>0</v>
      </c>
      <c r="P76" s="127">
        <v>0</v>
      </c>
      <c r="Q76" s="127">
        <v>0</v>
      </c>
      <c r="R76" s="127">
        <v>35000</v>
      </c>
      <c r="S76" s="127">
        <v>35000</v>
      </c>
      <c r="T76" s="152">
        <v>0</v>
      </c>
      <c r="U76" s="152"/>
      <c r="V76" s="127">
        <v>0</v>
      </c>
      <c r="W76" s="127">
        <v>0</v>
      </c>
    </row>
    <row r="77" spans="1:23" ht="12.75" customHeight="1">
      <c r="A77" s="150" t="s">
        <v>35</v>
      </c>
      <c r="B77" s="150" t="s">
        <v>352</v>
      </c>
      <c r="C77" s="150" t="s">
        <v>35</v>
      </c>
      <c r="D77" s="151" t="s">
        <v>353</v>
      </c>
      <c r="E77" s="151"/>
      <c r="F77" s="151" t="s">
        <v>47</v>
      </c>
      <c r="G77" s="151"/>
      <c r="H77" s="127">
        <v>1838094</v>
      </c>
      <c r="I77" s="127">
        <v>1838094</v>
      </c>
      <c r="J77" s="127">
        <v>1797594</v>
      </c>
      <c r="K77" s="127">
        <v>1541792</v>
      </c>
      <c r="L77" s="127">
        <v>255802</v>
      </c>
      <c r="M77" s="127">
        <v>0</v>
      </c>
      <c r="N77" s="127">
        <v>40500</v>
      </c>
      <c r="O77" s="127">
        <v>0</v>
      </c>
      <c r="P77" s="127">
        <v>0</v>
      </c>
      <c r="Q77" s="127">
        <v>0</v>
      </c>
      <c r="R77" s="127">
        <v>0</v>
      </c>
      <c r="S77" s="127">
        <v>0</v>
      </c>
      <c r="T77" s="152">
        <v>0</v>
      </c>
      <c r="U77" s="152"/>
      <c r="V77" s="127">
        <v>0</v>
      </c>
      <c r="W77" s="127">
        <v>0</v>
      </c>
    </row>
    <row r="78" spans="1:23" ht="12.75" customHeight="1">
      <c r="A78" s="150"/>
      <c r="B78" s="150"/>
      <c r="C78" s="150"/>
      <c r="D78" s="151"/>
      <c r="E78" s="151"/>
      <c r="F78" s="151" t="s">
        <v>46</v>
      </c>
      <c r="G78" s="151"/>
      <c r="H78" s="127">
        <v>-2900</v>
      </c>
      <c r="I78" s="127">
        <v>-2900</v>
      </c>
      <c r="J78" s="127">
        <v>-2900</v>
      </c>
      <c r="K78" s="127">
        <v>0</v>
      </c>
      <c r="L78" s="127">
        <v>-2900</v>
      </c>
      <c r="M78" s="127">
        <v>0</v>
      </c>
      <c r="N78" s="127">
        <v>0</v>
      </c>
      <c r="O78" s="127">
        <v>0</v>
      </c>
      <c r="P78" s="127">
        <v>0</v>
      </c>
      <c r="Q78" s="127">
        <v>0</v>
      </c>
      <c r="R78" s="127">
        <v>0</v>
      </c>
      <c r="S78" s="127">
        <v>0</v>
      </c>
      <c r="T78" s="152">
        <v>0</v>
      </c>
      <c r="U78" s="152"/>
      <c r="V78" s="127">
        <v>0</v>
      </c>
      <c r="W78" s="127">
        <v>0</v>
      </c>
    </row>
    <row r="79" spans="1:23" ht="12.75" customHeight="1">
      <c r="A79" s="150"/>
      <c r="B79" s="150"/>
      <c r="C79" s="150"/>
      <c r="D79" s="151"/>
      <c r="E79" s="151"/>
      <c r="F79" s="151" t="s">
        <v>45</v>
      </c>
      <c r="G79" s="151"/>
      <c r="H79" s="127">
        <v>0</v>
      </c>
      <c r="I79" s="127">
        <v>0</v>
      </c>
      <c r="J79" s="127">
        <v>0</v>
      </c>
      <c r="K79" s="127">
        <v>0</v>
      </c>
      <c r="L79" s="127">
        <v>0</v>
      </c>
      <c r="M79" s="127">
        <v>0</v>
      </c>
      <c r="N79" s="127">
        <v>0</v>
      </c>
      <c r="O79" s="127">
        <v>0</v>
      </c>
      <c r="P79" s="127">
        <v>0</v>
      </c>
      <c r="Q79" s="127">
        <v>0</v>
      </c>
      <c r="R79" s="127">
        <v>0</v>
      </c>
      <c r="S79" s="127">
        <v>0</v>
      </c>
      <c r="T79" s="152">
        <v>0</v>
      </c>
      <c r="U79" s="152"/>
      <c r="V79" s="127">
        <v>0</v>
      </c>
      <c r="W79" s="127">
        <v>0</v>
      </c>
    </row>
    <row r="80" spans="1:23" ht="12.75" customHeight="1">
      <c r="A80" s="150"/>
      <c r="B80" s="150"/>
      <c r="C80" s="150"/>
      <c r="D80" s="151"/>
      <c r="E80" s="151"/>
      <c r="F80" s="151" t="s">
        <v>44</v>
      </c>
      <c r="G80" s="151"/>
      <c r="H80" s="127">
        <v>1835194</v>
      </c>
      <c r="I80" s="127">
        <v>1835194</v>
      </c>
      <c r="J80" s="127">
        <v>1794694</v>
      </c>
      <c r="K80" s="127">
        <v>1541792</v>
      </c>
      <c r="L80" s="127">
        <v>252902</v>
      </c>
      <c r="M80" s="127">
        <v>0</v>
      </c>
      <c r="N80" s="127">
        <v>40500</v>
      </c>
      <c r="O80" s="127">
        <v>0</v>
      </c>
      <c r="P80" s="127">
        <v>0</v>
      </c>
      <c r="Q80" s="127">
        <v>0</v>
      </c>
      <c r="R80" s="127">
        <v>0</v>
      </c>
      <c r="S80" s="127">
        <v>0</v>
      </c>
      <c r="T80" s="152">
        <v>0</v>
      </c>
      <c r="U80" s="152"/>
      <c r="V80" s="127">
        <v>0</v>
      </c>
      <c r="W80" s="127">
        <v>0</v>
      </c>
    </row>
    <row r="81" spans="1:23" ht="12.75" customHeight="1">
      <c r="A81" s="156" t="s">
        <v>18</v>
      </c>
      <c r="B81" s="156"/>
      <c r="C81" s="156"/>
      <c r="D81" s="156"/>
      <c r="E81" s="156"/>
      <c r="F81" s="151" t="s">
        <v>47</v>
      </c>
      <c r="G81" s="151"/>
      <c r="H81" s="128">
        <v>126956375.87</v>
      </c>
      <c r="I81" s="129"/>
      <c r="J81" s="128">
        <v>96619161.47</v>
      </c>
      <c r="K81" s="128">
        <v>66963200.97</v>
      </c>
      <c r="L81" s="128">
        <v>29655960.5</v>
      </c>
      <c r="M81" s="128">
        <v>3174466</v>
      </c>
      <c r="N81" s="128">
        <v>3130794</v>
      </c>
      <c r="O81" s="128">
        <v>3016423.4</v>
      </c>
      <c r="P81" s="128">
        <v>827846</v>
      </c>
      <c r="Q81" s="128">
        <v>0</v>
      </c>
      <c r="R81" s="128">
        <v>20187685</v>
      </c>
      <c r="S81" s="128">
        <v>18687685</v>
      </c>
      <c r="T81" s="157">
        <v>4424530</v>
      </c>
      <c r="U81" s="157"/>
      <c r="V81" s="129"/>
      <c r="W81" s="127">
        <v>0</v>
      </c>
    </row>
    <row r="82" spans="1:23" ht="12.75" customHeight="1">
      <c r="A82" s="156"/>
      <c r="B82" s="156"/>
      <c r="C82" s="156"/>
      <c r="D82" s="156"/>
      <c r="E82" s="156"/>
      <c r="F82" s="151" t="s">
        <v>46</v>
      </c>
      <c r="G82" s="151"/>
      <c r="H82" s="128">
        <v>-165400</v>
      </c>
      <c r="I82" s="128">
        <v>-165400</v>
      </c>
      <c r="J82" s="128">
        <v>-165400</v>
      </c>
      <c r="K82" s="128">
        <v>-137500</v>
      </c>
      <c r="L82" s="128">
        <v>-27900</v>
      </c>
      <c r="M82" s="128">
        <v>0</v>
      </c>
      <c r="N82" s="128">
        <v>0</v>
      </c>
      <c r="O82" s="128">
        <v>0</v>
      </c>
      <c r="P82" s="128">
        <v>0</v>
      </c>
      <c r="Q82" s="128">
        <v>0</v>
      </c>
      <c r="R82" s="128">
        <v>0</v>
      </c>
      <c r="S82" s="128">
        <v>0</v>
      </c>
      <c r="T82" s="157">
        <v>0</v>
      </c>
      <c r="U82" s="157"/>
      <c r="V82" s="128">
        <v>0</v>
      </c>
      <c r="W82" s="127">
        <v>0</v>
      </c>
    </row>
    <row r="83" spans="1:23" ht="12.75" customHeight="1">
      <c r="A83" s="156"/>
      <c r="B83" s="156"/>
      <c r="C83" s="156"/>
      <c r="D83" s="156"/>
      <c r="E83" s="156"/>
      <c r="F83" s="151" t="s">
        <v>45</v>
      </c>
      <c r="G83" s="151"/>
      <c r="H83" s="128">
        <v>318793</v>
      </c>
      <c r="I83" s="128">
        <v>278844</v>
      </c>
      <c r="J83" s="128">
        <v>168004</v>
      </c>
      <c r="K83" s="128">
        <v>62053</v>
      </c>
      <c r="L83" s="128">
        <v>105951</v>
      </c>
      <c r="M83" s="128">
        <v>0</v>
      </c>
      <c r="N83" s="128">
        <v>0</v>
      </c>
      <c r="O83" s="128">
        <v>110840</v>
      </c>
      <c r="P83" s="128">
        <v>0</v>
      </c>
      <c r="Q83" s="128">
        <v>0</v>
      </c>
      <c r="R83" s="128">
        <v>39949</v>
      </c>
      <c r="S83" s="128">
        <v>39949</v>
      </c>
      <c r="T83" s="157">
        <v>0</v>
      </c>
      <c r="U83" s="157"/>
      <c r="V83" s="128">
        <v>0</v>
      </c>
      <c r="W83" s="127">
        <v>0</v>
      </c>
    </row>
    <row r="84" spans="1:23" ht="12.75" customHeight="1">
      <c r="A84" s="156"/>
      <c r="B84" s="156"/>
      <c r="C84" s="156"/>
      <c r="D84" s="156"/>
      <c r="E84" s="156"/>
      <c r="F84" s="151" t="s">
        <v>44</v>
      </c>
      <c r="G84" s="151"/>
      <c r="H84" s="128">
        <v>127109768.87</v>
      </c>
      <c r="I84" s="129"/>
      <c r="J84" s="128">
        <v>96621765.47</v>
      </c>
      <c r="K84" s="128">
        <v>66887753.97</v>
      </c>
      <c r="L84" s="128">
        <v>29734011.5</v>
      </c>
      <c r="M84" s="128">
        <v>3174466</v>
      </c>
      <c r="N84" s="128">
        <v>3130794</v>
      </c>
      <c r="O84" s="128">
        <v>3127263.4</v>
      </c>
      <c r="P84" s="128">
        <v>827846</v>
      </c>
      <c r="Q84" s="128">
        <v>0</v>
      </c>
      <c r="R84" s="128">
        <v>20227634</v>
      </c>
      <c r="S84" s="128">
        <v>18727634</v>
      </c>
      <c r="T84" s="157">
        <v>4424530</v>
      </c>
      <c r="U84" s="157"/>
      <c r="V84" s="129"/>
      <c r="W84" s="127">
        <v>0</v>
      </c>
    </row>
  </sheetData>
  <sheetProtection/>
  <mergeCells count="251">
    <mergeCell ref="A81:E84"/>
    <mergeCell ref="F81:G81"/>
    <mergeCell ref="T81:U81"/>
    <mergeCell ref="F82:G82"/>
    <mergeCell ref="T82:U82"/>
    <mergeCell ref="F83:G83"/>
    <mergeCell ref="T83:U83"/>
    <mergeCell ref="F84:G84"/>
    <mergeCell ref="T84:U84"/>
    <mergeCell ref="F78:G78"/>
    <mergeCell ref="T78:U78"/>
    <mergeCell ref="F79:G79"/>
    <mergeCell ref="T79:U79"/>
    <mergeCell ref="F80:G80"/>
    <mergeCell ref="T80:U80"/>
    <mergeCell ref="F75:G75"/>
    <mergeCell ref="T75:U75"/>
    <mergeCell ref="F76:G76"/>
    <mergeCell ref="T76:U76"/>
    <mergeCell ref="A77:A80"/>
    <mergeCell ref="B77:B80"/>
    <mergeCell ref="C77:C80"/>
    <mergeCell ref="D77:E80"/>
    <mergeCell ref="F77:G77"/>
    <mergeCell ref="T77:U77"/>
    <mergeCell ref="F72:G72"/>
    <mergeCell ref="T72:U72"/>
    <mergeCell ref="A73:A76"/>
    <mergeCell ref="B73:B76"/>
    <mergeCell ref="C73:C76"/>
    <mergeCell ref="D73:E76"/>
    <mergeCell ref="F73:G73"/>
    <mergeCell ref="T73:U73"/>
    <mergeCell ref="F74:G74"/>
    <mergeCell ref="T74:U74"/>
    <mergeCell ref="A69:A72"/>
    <mergeCell ref="B69:B72"/>
    <mergeCell ref="C69:C72"/>
    <mergeCell ref="D69:E72"/>
    <mergeCell ref="F69:G69"/>
    <mergeCell ref="T69:U69"/>
    <mergeCell ref="F70:G70"/>
    <mergeCell ref="T70:U70"/>
    <mergeCell ref="F71:G71"/>
    <mergeCell ref="T71:U71"/>
    <mergeCell ref="F66:G66"/>
    <mergeCell ref="T66:U66"/>
    <mergeCell ref="F67:G67"/>
    <mergeCell ref="T67:U67"/>
    <mergeCell ref="F68:G68"/>
    <mergeCell ref="T68:U68"/>
    <mergeCell ref="F63:G63"/>
    <mergeCell ref="T63:U63"/>
    <mergeCell ref="F64:G64"/>
    <mergeCell ref="T64:U64"/>
    <mergeCell ref="A65:A68"/>
    <mergeCell ref="B65:B68"/>
    <mergeCell ref="C65:C68"/>
    <mergeCell ref="D65:E68"/>
    <mergeCell ref="F65:G65"/>
    <mergeCell ref="T65:U65"/>
    <mergeCell ref="F60:G60"/>
    <mergeCell ref="T60:U60"/>
    <mergeCell ref="A61:A64"/>
    <mergeCell ref="B61:B64"/>
    <mergeCell ref="C61:C64"/>
    <mergeCell ref="D61:E64"/>
    <mergeCell ref="F61:G61"/>
    <mergeCell ref="T61:U61"/>
    <mergeCell ref="F62:G62"/>
    <mergeCell ref="T62:U62"/>
    <mergeCell ref="F57:G57"/>
    <mergeCell ref="T57:U57"/>
    <mergeCell ref="F58:G58"/>
    <mergeCell ref="T58:U58"/>
    <mergeCell ref="F59:G59"/>
    <mergeCell ref="T59:U59"/>
    <mergeCell ref="A53:A56"/>
    <mergeCell ref="B53:B56"/>
    <mergeCell ref="C53:C56"/>
    <mergeCell ref="D53:E56"/>
    <mergeCell ref="A57:A60"/>
    <mergeCell ref="B57:B60"/>
    <mergeCell ref="C57:C60"/>
    <mergeCell ref="D57:E60"/>
    <mergeCell ref="F55:G55"/>
    <mergeCell ref="T55:U55"/>
    <mergeCell ref="F56:G56"/>
    <mergeCell ref="T56:U56"/>
    <mergeCell ref="F52:G52"/>
    <mergeCell ref="T52:U52"/>
    <mergeCell ref="F53:G53"/>
    <mergeCell ref="T53:U53"/>
    <mergeCell ref="F54:G54"/>
    <mergeCell ref="T54:U54"/>
    <mergeCell ref="A49:A52"/>
    <mergeCell ref="B49:B52"/>
    <mergeCell ref="C49:C52"/>
    <mergeCell ref="D49:E52"/>
    <mergeCell ref="F49:G49"/>
    <mergeCell ref="T49:U49"/>
    <mergeCell ref="F50:G50"/>
    <mergeCell ref="T50:U50"/>
    <mergeCell ref="F51:G51"/>
    <mergeCell ref="T51:U51"/>
    <mergeCell ref="F46:G46"/>
    <mergeCell ref="T46:U46"/>
    <mergeCell ref="F47:G47"/>
    <mergeCell ref="T47:U47"/>
    <mergeCell ref="F48:G48"/>
    <mergeCell ref="T48:U48"/>
    <mergeCell ref="F43:G43"/>
    <mergeCell ref="T43:U43"/>
    <mergeCell ref="F44:G44"/>
    <mergeCell ref="T44:U44"/>
    <mergeCell ref="A45:A48"/>
    <mergeCell ref="B45:B48"/>
    <mergeCell ref="C45:C48"/>
    <mergeCell ref="D45:E48"/>
    <mergeCell ref="F45:G45"/>
    <mergeCell ref="T45:U45"/>
    <mergeCell ref="F40:G40"/>
    <mergeCell ref="T40:U40"/>
    <mergeCell ref="A41:A44"/>
    <mergeCell ref="B41:B44"/>
    <mergeCell ref="C41:C44"/>
    <mergeCell ref="D41:E44"/>
    <mergeCell ref="F41:G41"/>
    <mergeCell ref="T41:U41"/>
    <mergeCell ref="F42:G42"/>
    <mergeCell ref="T42:U42"/>
    <mergeCell ref="F37:G37"/>
    <mergeCell ref="T37:U37"/>
    <mergeCell ref="F38:G38"/>
    <mergeCell ref="T38:U38"/>
    <mergeCell ref="F39:G39"/>
    <mergeCell ref="T39:U39"/>
    <mergeCell ref="A33:A36"/>
    <mergeCell ref="B33:B36"/>
    <mergeCell ref="C33:C36"/>
    <mergeCell ref="D33:E36"/>
    <mergeCell ref="A37:A40"/>
    <mergeCell ref="B37:B40"/>
    <mergeCell ref="C37:C40"/>
    <mergeCell ref="D37:E40"/>
    <mergeCell ref="F34:G34"/>
    <mergeCell ref="T34:U34"/>
    <mergeCell ref="F35:G35"/>
    <mergeCell ref="T35:U35"/>
    <mergeCell ref="F36:G36"/>
    <mergeCell ref="T36:U36"/>
    <mergeCell ref="F31:G31"/>
    <mergeCell ref="T31:U31"/>
    <mergeCell ref="F32:G32"/>
    <mergeCell ref="T32:U32"/>
    <mergeCell ref="F33:G33"/>
    <mergeCell ref="T33:U33"/>
    <mergeCell ref="F28:G28"/>
    <mergeCell ref="T28:U28"/>
    <mergeCell ref="A29:A32"/>
    <mergeCell ref="B29:B32"/>
    <mergeCell ref="C29:C32"/>
    <mergeCell ref="D29:E32"/>
    <mergeCell ref="F29:G29"/>
    <mergeCell ref="T29:U29"/>
    <mergeCell ref="F30:G30"/>
    <mergeCell ref="T30:U30"/>
    <mergeCell ref="A25:A28"/>
    <mergeCell ref="B25:B28"/>
    <mergeCell ref="C25:C28"/>
    <mergeCell ref="D25:E28"/>
    <mergeCell ref="F25:G25"/>
    <mergeCell ref="T25:U25"/>
    <mergeCell ref="F26:G26"/>
    <mergeCell ref="T26:U26"/>
    <mergeCell ref="F27:G27"/>
    <mergeCell ref="T27:U27"/>
    <mergeCell ref="T21:U21"/>
    <mergeCell ref="F22:G22"/>
    <mergeCell ref="T22:U22"/>
    <mergeCell ref="F23:G23"/>
    <mergeCell ref="T23:U23"/>
    <mergeCell ref="F24:G24"/>
    <mergeCell ref="T24:U24"/>
    <mergeCell ref="A21:A24"/>
    <mergeCell ref="B21:B24"/>
    <mergeCell ref="C21:C24"/>
    <mergeCell ref="D21:E24"/>
    <mergeCell ref="F21:G21"/>
    <mergeCell ref="F19:G19"/>
    <mergeCell ref="A17:A20"/>
    <mergeCell ref="B17:B20"/>
    <mergeCell ref="C17:C20"/>
    <mergeCell ref="F17:G17"/>
    <mergeCell ref="N1:T1"/>
    <mergeCell ref="A2:V2"/>
    <mergeCell ref="A4:A7"/>
    <mergeCell ref="B4:B7"/>
    <mergeCell ref="C4:C7"/>
    <mergeCell ref="D4:G7"/>
    <mergeCell ref="H4:H7"/>
    <mergeCell ref="O6:O7"/>
    <mergeCell ref="P6:P7"/>
    <mergeCell ref="Q6:Q7"/>
    <mergeCell ref="V6:V7"/>
    <mergeCell ref="W6:W7"/>
    <mergeCell ref="T7:U7"/>
    <mergeCell ref="T8:U8"/>
    <mergeCell ref="D8:G8"/>
    <mergeCell ref="I4:W4"/>
    <mergeCell ref="I5:I7"/>
    <mergeCell ref="J5:Q5"/>
    <mergeCell ref="R5:R7"/>
    <mergeCell ref="S5:W5"/>
    <mergeCell ref="S6:S7"/>
    <mergeCell ref="T6:U6"/>
    <mergeCell ref="J6:J7"/>
    <mergeCell ref="K6:L6"/>
    <mergeCell ref="M6:M7"/>
    <mergeCell ref="N6:N7"/>
    <mergeCell ref="A9:A12"/>
    <mergeCell ref="B9:B12"/>
    <mergeCell ref="C9:C12"/>
    <mergeCell ref="D9:E12"/>
    <mergeCell ref="F9:G9"/>
    <mergeCell ref="T9:U9"/>
    <mergeCell ref="F10:G10"/>
    <mergeCell ref="T10:U10"/>
    <mergeCell ref="F11:G11"/>
    <mergeCell ref="D17:E20"/>
    <mergeCell ref="F18:G18"/>
    <mergeCell ref="B13:B16"/>
    <mergeCell ref="C13:C16"/>
    <mergeCell ref="D13:E16"/>
    <mergeCell ref="F13:G13"/>
    <mergeCell ref="T17:U17"/>
    <mergeCell ref="T11:U11"/>
    <mergeCell ref="F12:G12"/>
    <mergeCell ref="T12:U12"/>
    <mergeCell ref="T18:U18"/>
    <mergeCell ref="T13:U13"/>
    <mergeCell ref="A13:A16"/>
    <mergeCell ref="F14:G14"/>
    <mergeCell ref="T14:U14"/>
    <mergeCell ref="F15:G15"/>
    <mergeCell ref="T19:U19"/>
    <mergeCell ref="F20:G20"/>
    <mergeCell ref="T20:U20"/>
    <mergeCell ref="F16:G16"/>
    <mergeCell ref="T16:U16"/>
    <mergeCell ref="T15:U15"/>
  </mergeCells>
  <printOptions/>
  <pageMargins left="0" right="0" top="0" bottom="0" header="0.5118110236220472" footer="0.5118110236220472"/>
  <pageSetup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O103"/>
  <sheetViews>
    <sheetView workbookViewId="0" topLeftCell="A1">
      <selection activeCell="T4" sqref="T4"/>
    </sheetView>
  </sheetViews>
  <sheetFormatPr defaultColWidth="9.33203125" defaultRowHeight="12.75"/>
  <cols>
    <col min="1" max="1" width="4.16015625" style="1" customWidth="1"/>
    <col min="2" max="2" width="5.66015625" style="1" customWidth="1"/>
    <col min="3" max="3" width="8.16015625" style="1" customWidth="1"/>
    <col min="4" max="4" width="25" style="1" customWidth="1"/>
    <col min="5" max="5" width="16.66015625" style="1" customWidth="1"/>
    <col min="6" max="6" width="16.16015625" style="1" customWidth="1"/>
    <col min="7" max="7" width="14.83203125" style="1" customWidth="1"/>
    <col min="8" max="8" width="14.33203125" style="1" customWidth="1"/>
    <col min="9" max="9" width="12.33203125" style="1" customWidth="1"/>
    <col min="10" max="10" width="9.33203125" style="1" customWidth="1"/>
    <col min="11" max="11" width="5.83203125" style="1" customWidth="1"/>
    <col min="12" max="12" width="3.83203125" style="1" customWidth="1"/>
    <col min="13" max="13" width="8.66015625" style="1" customWidth="1"/>
    <col min="14" max="14" width="12.83203125" style="1" customWidth="1"/>
    <col min="15" max="16384" width="9.33203125" style="1" customWidth="1"/>
  </cols>
  <sheetData>
    <row r="1" spans="1:15" ht="49.5" customHeight="1">
      <c r="A1" s="91"/>
      <c r="B1" s="91"/>
      <c r="C1" s="91"/>
      <c r="D1" s="91"/>
      <c r="E1" s="91"/>
      <c r="F1" s="91"/>
      <c r="G1" s="91"/>
      <c r="H1" s="91"/>
      <c r="I1" s="91"/>
      <c r="J1" s="169" t="s">
        <v>359</v>
      </c>
      <c r="K1" s="169"/>
      <c r="L1" s="169"/>
      <c r="M1" s="169"/>
      <c r="N1" s="169"/>
      <c r="O1" s="169"/>
    </row>
    <row r="2" spans="1:15" ht="15.75">
      <c r="A2" s="158" t="s">
        <v>258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90"/>
      <c r="O2" s="90"/>
    </row>
    <row r="3" spans="1:15" ht="27.75" customHeight="1">
      <c r="A3" s="89"/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170" t="s">
        <v>0</v>
      </c>
      <c r="N3" s="170"/>
      <c r="O3" s="170"/>
    </row>
    <row r="4" spans="1:15" ht="12.75" customHeight="1">
      <c r="A4" s="159" t="s">
        <v>112</v>
      </c>
      <c r="B4" s="159" t="s">
        <v>1</v>
      </c>
      <c r="C4" s="159" t="s">
        <v>111</v>
      </c>
      <c r="D4" s="159" t="s">
        <v>257</v>
      </c>
      <c r="E4" s="159" t="s">
        <v>256</v>
      </c>
      <c r="F4" s="160" t="s">
        <v>109</v>
      </c>
      <c r="G4" s="161"/>
      <c r="H4" s="161"/>
      <c r="I4" s="161"/>
      <c r="J4" s="161"/>
      <c r="K4" s="161"/>
      <c r="L4" s="161"/>
      <c r="M4" s="161"/>
      <c r="N4" s="162"/>
      <c r="O4" s="159" t="s">
        <v>108</v>
      </c>
    </row>
    <row r="5" spans="1:15" ht="12.75" customHeight="1">
      <c r="A5" s="159"/>
      <c r="B5" s="159"/>
      <c r="C5" s="159"/>
      <c r="D5" s="159"/>
      <c r="E5" s="159"/>
      <c r="F5" s="159" t="s">
        <v>255</v>
      </c>
      <c r="G5" s="159" t="s">
        <v>107</v>
      </c>
      <c r="H5" s="159"/>
      <c r="I5" s="159"/>
      <c r="J5" s="159"/>
      <c r="K5" s="159"/>
      <c r="L5" s="159"/>
      <c r="M5" s="159"/>
      <c r="N5" s="159"/>
      <c r="O5" s="159"/>
    </row>
    <row r="6" spans="1:15" ht="12.75" customHeight="1">
      <c r="A6" s="159"/>
      <c r="B6" s="159"/>
      <c r="C6" s="159"/>
      <c r="D6" s="159"/>
      <c r="E6" s="159"/>
      <c r="F6" s="159"/>
      <c r="G6" s="159" t="s">
        <v>106</v>
      </c>
      <c r="H6" s="163" t="s">
        <v>254</v>
      </c>
      <c r="I6" s="166" t="s">
        <v>253</v>
      </c>
      <c r="J6" s="159" t="s">
        <v>105</v>
      </c>
      <c r="K6" s="88" t="s">
        <v>25</v>
      </c>
      <c r="L6" s="159" t="s">
        <v>252</v>
      </c>
      <c r="M6" s="159"/>
      <c r="N6" s="159" t="s">
        <v>103</v>
      </c>
      <c r="O6" s="159"/>
    </row>
    <row r="7" spans="1:15" ht="12.75" customHeight="1">
      <c r="A7" s="159"/>
      <c r="B7" s="159"/>
      <c r="C7" s="159"/>
      <c r="D7" s="159"/>
      <c r="E7" s="159"/>
      <c r="F7" s="159"/>
      <c r="G7" s="159"/>
      <c r="H7" s="164"/>
      <c r="I7" s="167"/>
      <c r="J7" s="159"/>
      <c r="K7" s="174" t="s">
        <v>102</v>
      </c>
      <c r="L7" s="159"/>
      <c r="M7" s="159"/>
      <c r="N7" s="159"/>
      <c r="O7" s="159"/>
    </row>
    <row r="8" spans="1:15" ht="12.75">
      <c r="A8" s="159"/>
      <c r="B8" s="159"/>
      <c r="C8" s="159"/>
      <c r="D8" s="159"/>
      <c r="E8" s="159"/>
      <c r="F8" s="159"/>
      <c r="G8" s="159"/>
      <c r="H8" s="164"/>
      <c r="I8" s="167"/>
      <c r="J8" s="159"/>
      <c r="K8" s="174"/>
      <c r="L8" s="159"/>
      <c r="M8" s="159"/>
      <c r="N8" s="159"/>
      <c r="O8" s="159"/>
    </row>
    <row r="9" spans="1:15" ht="69" customHeight="1">
      <c r="A9" s="159"/>
      <c r="B9" s="159"/>
      <c r="C9" s="159"/>
      <c r="D9" s="159"/>
      <c r="E9" s="159"/>
      <c r="F9" s="159"/>
      <c r="G9" s="159"/>
      <c r="H9" s="165"/>
      <c r="I9" s="168"/>
      <c r="J9" s="159"/>
      <c r="K9" s="174"/>
      <c r="L9" s="159"/>
      <c r="M9" s="159"/>
      <c r="N9" s="159"/>
      <c r="O9" s="159"/>
    </row>
    <row r="10" spans="1:15" ht="12.75">
      <c r="A10" s="87">
        <v>1</v>
      </c>
      <c r="B10" s="87">
        <v>2</v>
      </c>
      <c r="C10" s="87">
        <v>3</v>
      </c>
      <c r="D10" s="87">
        <v>4</v>
      </c>
      <c r="E10" s="87">
        <v>5</v>
      </c>
      <c r="F10" s="87">
        <v>6</v>
      </c>
      <c r="G10" s="87">
        <v>7</v>
      </c>
      <c r="H10" s="87">
        <v>8</v>
      </c>
      <c r="I10" s="87">
        <v>9</v>
      </c>
      <c r="J10" s="87">
        <v>10</v>
      </c>
      <c r="K10" s="87">
        <v>11</v>
      </c>
      <c r="L10" s="175">
        <v>12</v>
      </c>
      <c r="M10" s="176"/>
      <c r="N10" s="87">
        <v>13</v>
      </c>
      <c r="O10" s="87">
        <v>14</v>
      </c>
    </row>
    <row r="11" spans="1:15" ht="78.75">
      <c r="A11" s="81" t="s">
        <v>101</v>
      </c>
      <c r="B11" s="81">
        <v>600</v>
      </c>
      <c r="C11" s="81">
        <v>60014</v>
      </c>
      <c r="D11" s="85" t="s">
        <v>251</v>
      </c>
      <c r="E11" s="79">
        <v>422470</v>
      </c>
      <c r="F11" s="79">
        <f>F12</f>
        <v>422470</v>
      </c>
      <c r="G11" s="79">
        <v>168633</v>
      </c>
      <c r="H11" s="79">
        <v>0</v>
      </c>
      <c r="I11" s="79">
        <v>0</v>
      </c>
      <c r="J11" s="79">
        <v>0</v>
      </c>
      <c r="K11" s="79">
        <v>0</v>
      </c>
      <c r="L11" s="177" t="s">
        <v>250</v>
      </c>
      <c r="M11" s="178"/>
      <c r="N11" s="79">
        <v>0</v>
      </c>
      <c r="O11" s="78" t="s">
        <v>249</v>
      </c>
    </row>
    <row r="12" spans="1:15" ht="12.75">
      <c r="A12" s="81"/>
      <c r="B12" s="81"/>
      <c r="C12" s="81"/>
      <c r="D12" s="80" t="s">
        <v>203</v>
      </c>
      <c r="E12" s="79">
        <v>422470</v>
      </c>
      <c r="F12" s="79">
        <f>G12+J12++L12+N12</f>
        <v>422470</v>
      </c>
      <c r="G12" s="79">
        <f>G11</f>
        <v>168633</v>
      </c>
      <c r="H12" s="79">
        <v>0</v>
      </c>
      <c r="I12" s="79">
        <v>0</v>
      </c>
      <c r="J12" s="79">
        <v>0</v>
      </c>
      <c r="K12" s="79">
        <v>0</v>
      </c>
      <c r="L12" s="179">
        <v>253837</v>
      </c>
      <c r="M12" s="180"/>
      <c r="N12" s="79">
        <v>0</v>
      </c>
      <c r="O12" s="78"/>
    </row>
    <row r="13" spans="1:15" ht="12.75">
      <c r="A13" s="81"/>
      <c r="B13" s="81"/>
      <c r="C13" s="81"/>
      <c r="D13" s="80" t="s">
        <v>201</v>
      </c>
      <c r="E13" s="79">
        <v>0</v>
      </c>
      <c r="F13" s="79">
        <v>0</v>
      </c>
      <c r="G13" s="79">
        <v>0</v>
      </c>
      <c r="H13" s="79">
        <v>0</v>
      </c>
      <c r="I13" s="79">
        <v>0</v>
      </c>
      <c r="J13" s="79">
        <v>0</v>
      </c>
      <c r="K13" s="79">
        <v>0</v>
      </c>
      <c r="L13" s="179">
        <v>0</v>
      </c>
      <c r="M13" s="180"/>
      <c r="N13" s="79">
        <f>N11</f>
        <v>0</v>
      </c>
      <c r="O13" s="78"/>
    </row>
    <row r="14" spans="1:15" ht="87.75">
      <c r="A14" s="81" t="s">
        <v>100</v>
      </c>
      <c r="B14" s="81">
        <v>700</v>
      </c>
      <c r="C14" s="81">
        <v>70005</v>
      </c>
      <c r="D14" s="84" t="s">
        <v>248</v>
      </c>
      <c r="E14" s="79">
        <v>14145</v>
      </c>
      <c r="F14" s="79">
        <v>14145</v>
      </c>
      <c r="G14" s="79">
        <v>14145</v>
      </c>
      <c r="H14" s="79">
        <v>0</v>
      </c>
      <c r="I14" s="79">
        <v>0</v>
      </c>
      <c r="J14" s="79">
        <v>0</v>
      </c>
      <c r="K14" s="79">
        <v>0</v>
      </c>
      <c r="L14" s="177" t="s">
        <v>69</v>
      </c>
      <c r="M14" s="178"/>
      <c r="N14" s="79">
        <v>0</v>
      </c>
      <c r="O14" s="78" t="s">
        <v>68</v>
      </c>
    </row>
    <row r="15" spans="1:15" ht="12.75">
      <c r="A15" s="81"/>
      <c r="B15" s="81"/>
      <c r="C15" s="81"/>
      <c r="D15" s="80" t="s">
        <v>203</v>
      </c>
      <c r="E15" s="79">
        <v>0</v>
      </c>
      <c r="F15" s="79">
        <f>G15+J15++L15+N15</f>
        <v>0</v>
      </c>
      <c r="G15" s="79">
        <v>0</v>
      </c>
      <c r="H15" s="79">
        <v>0</v>
      </c>
      <c r="I15" s="79">
        <v>0</v>
      </c>
      <c r="J15" s="79">
        <v>0</v>
      </c>
      <c r="K15" s="79">
        <v>0</v>
      </c>
      <c r="L15" s="179">
        <v>0</v>
      </c>
      <c r="M15" s="180"/>
      <c r="N15" s="79">
        <v>0</v>
      </c>
      <c r="O15" s="78"/>
    </row>
    <row r="16" spans="1:15" ht="12.75">
      <c r="A16" s="81"/>
      <c r="B16" s="81"/>
      <c r="C16" s="81"/>
      <c r="D16" s="80" t="s">
        <v>201</v>
      </c>
      <c r="E16" s="79">
        <v>14145</v>
      </c>
      <c r="F16" s="79">
        <v>14145</v>
      </c>
      <c r="G16" s="79">
        <v>14145</v>
      </c>
      <c r="H16" s="79">
        <v>0</v>
      </c>
      <c r="I16" s="79">
        <v>0</v>
      </c>
      <c r="J16" s="79">
        <v>0</v>
      </c>
      <c r="K16" s="79">
        <v>0</v>
      </c>
      <c r="L16" s="179">
        <v>0</v>
      </c>
      <c r="M16" s="180"/>
      <c r="N16" s="79">
        <f>N14</f>
        <v>0</v>
      </c>
      <c r="O16" s="78"/>
    </row>
    <row r="17" spans="1:15" ht="67.5">
      <c r="A17" s="81" t="s">
        <v>99</v>
      </c>
      <c r="B17" s="81">
        <v>700</v>
      </c>
      <c r="C17" s="81">
        <v>70005</v>
      </c>
      <c r="D17" s="85" t="s">
        <v>247</v>
      </c>
      <c r="E17" s="79">
        <v>59655</v>
      </c>
      <c r="F17" s="79">
        <f>G17</f>
        <v>59655</v>
      </c>
      <c r="G17" s="79">
        <f>SUM(G18:G19)</f>
        <v>59655</v>
      </c>
      <c r="H17" s="79">
        <v>0</v>
      </c>
      <c r="I17" s="79">
        <v>0</v>
      </c>
      <c r="J17" s="79">
        <v>0</v>
      </c>
      <c r="K17" s="79">
        <v>0</v>
      </c>
      <c r="L17" s="177" t="s">
        <v>69</v>
      </c>
      <c r="M17" s="178"/>
      <c r="N17" s="79">
        <v>0</v>
      </c>
      <c r="O17" s="78" t="s">
        <v>68</v>
      </c>
    </row>
    <row r="18" spans="1:15" ht="12.75">
      <c r="A18" s="81"/>
      <c r="B18" s="81"/>
      <c r="C18" s="81"/>
      <c r="D18" s="80" t="s">
        <v>203</v>
      </c>
      <c r="E18" s="79">
        <v>0</v>
      </c>
      <c r="F18" s="79">
        <v>0</v>
      </c>
      <c r="G18" s="79">
        <v>0</v>
      </c>
      <c r="H18" s="79">
        <v>0</v>
      </c>
      <c r="I18" s="79">
        <v>0</v>
      </c>
      <c r="J18" s="79">
        <v>0</v>
      </c>
      <c r="K18" s="79">
        <v>0</v>
      </c>
      <c r="L18" s="179">
        <v>0</v>
      </c>
      <c r="M18" s="180"/>
      <c r="N18" s="79">
        <v>0</v>
      </c>
      <c r="O18" s="78"/>
    </row>
    <row r="19" spans="1:15" ht="12.75">
      <c r="A19" s="81"/>
      <c r="B19" s="81"/>
      <c r="C19" s="81"/>
      <c r="D19" s="80" t="s">
        <v>201</v>
      </c>
      <c r="E19" s="79">
        <f>E17</f>
        <v>59655</v>
      </c>
      <c r="F19" s="79">
        <f>G19</f>
        <v>59655</v>
      </c>
      <c r="G19" s="79">
        <v>59655</v>
      </c>
      <c r="H19" s="79">
        <v>0</v>
      </c>
      <c r="I19" s="79">
        <v>0</v>
      </c>
      <c r="J19" s="79">
        <v>0</v>
      </c>
      <c r="K19" s="79">
        <v>0</v>
      </c>
      <c r="L19" s="179">
        <v>0</v>
      </c>
      <c r="M19" s="180"/>
      <c r="N19" s="79">
        <f>N17</f>
        <v>0</v>
      </c>
      <c r="O19" s="78"/>
    </row>
    <row r="20" spans="1:15" ht="56.25">
      <c r="A20" s="81" t="s">
        <v>98</v>
      </c>
      <c r="B20" s="86" t="s">
        <v>246</v>
      </c>
      <c r="C20" s="81" t="s">
        <v>245</v>
      </c>
      <c r="D20" s="80" t="s">
        <v>244</v>
      </c>
      <c r="E20" s="79">
        <f>SUM(E21:E23)</f>
        <v>4608709</v>
      </c>
      <c r="F20" s="79">
        <f>G20+J20+N20</f>
        <v>1865378</v>
      </c>
      <c r="G20" s="79">
        <f>SUM(G21:G23)</f>
        <v>279807</v>
      </c>
      <c r="H20" s="79">
        <v>0</v>
      </c>
      <c r="I20" s="79">
        <v>0</v>
      </c>
      <c r="J20" s="79">
        <v>0</v>
      </c>
      <c r="K20" s="79">
        <v>0</v>
      </c>
      <c r="L20" s="177" t="s">
        <v>69</v>
      </c>
      <c r="M20" s="178"/>
      <c r="N20" s="79">
        <f>SUM(N21:N23)</f>
        <v>1585571</v>
      </c>
      <c r="O20" s="78" t="s">
        <v>68</v>
      </c>
    </row>
    <row r="21" spans="1:15" ht="22.5">
      <c r="A21" s="81"/>
      <c r="B21" s="81"/>
      <c r="C21" s="81"/>
      <c r="D21" s="80" t="s">
        <v>243</v>
      </c>
      <c r="E21" s="79">
        <v>44403</v>
      </c>
      <c r="F21" s="79">
        <f>G21+J21+N21</f>
        <v>14800</v>
      </c>
      <c r="G21" s="79">
        <v>2220</v>
      </c>
      <c r="H21" s="79">
        <v>0</v>
      </c>
      <c r="I21" s="79">
        <v>0</v>
      </c>
      <c r="J21" s="79">
        <v>0</v>
      </c>
      <c r="K21" s="79">
        <v>0</v>
      </c>
      <c r="L21" s="179">
        <v>0</v>
      </c>
      <c r="M21" s="180"/>
      <c r="N21" s="79">
        <v>12580</v>
      </c>
      <c r="O21" s="78"/>
    </row>
    <row r="22" spans="1:15" ht="22.5">
      <c r="A22" s="81"/>
      <c r="B22" s="81"/>
      <c r="C22" s="81"/>
      <c r="D22" s="80" t="s">
        <v>242</v>
      </c>
      <c r="E22" s="79">
        <v>3879660</v>
      </c>
      <c r="F22" s="79">
        <f>G22+J22+N22</f>
        <v>1572991</v>
      </c>
      <c r="G22" s="79">
        <v>0</v>
      </c>
      <c r="H22" s="79">
        <v>0</v>
      </c>
      <c r="I22" s="79">
        <v>0</v>
      </c>
      <c r="J22" s="79">
        <v>0</v>
      </c>
      <c r="K22" s="79">
        <v>0</v>
      </c>
      <c r="L22" s="179">
        <v>0</v>
      </c>
      <c r="M22" s="180"/>
      <c r="N22" s="79">
        <v>1572991</v>
      </c>
      <c r="O22" s="78"/>
    </row>
    <row r="23" spans="1:15" ht="22.5">
      <c r="A23" s="81"/>
      <c r="B23" s="81"/>
      <c r="C23" s="81"/>
      <c r="D23" s="80" t="s">
        <v>241</v>
      </c>
      <c r="E23" s="79">
        <v>684646</v>
      </c>
      <c r="F23" s="79">
        <f>G23+J23+N23</f>
        <v>277587</v>
      </c>
      <c r="G23" s="79">
        <v>277587</v>
      </c>
      <c r="H23" s="79">
        <v>0</v>
      </c>
      <c r="I23" s="79">
        <v>0</v>
      </c>
      <c r="J23" s="79">
        <v>0</v>
      </c>
      <c r="K23" s="79">
        <v>0</v>
      </c>
      <c r="L23" s="179">
        <v>0</v>
      </c>
      <c r="M23" s="180"/>
      <c r="N23" s="79">
        <v>0</v>
      </c>
      <c r="O23" s="78"/>
    </row>
    <row r="24" spans="1:15" ht="78.75">
      <c r="A24" s="81" t="s">
        <v>97</v>
      </c>
      <c r="B24" s="81">
        <v>700</v>
      </c>
      <c r="C24" s="81">
        <v>70005</v>
      </c>
      <c r="D24" s="85" t="s">
        <v>240</v>
      </c>
      <c r="E24" s="79">
        <v>155800</v>
      </c>
      <c r="F24" s="79">
        <f>G24</f>
        <v>155800</v>
      </c>
      <c r="G24" s="79">
        <f>SUM(G25:G26)</f>
        <v>155800</v>
      </c>
      <c r="H24" s="79">
        <v>0</v>
      </c>
      <c r="I24" s="79">
        <v>0</v>
      </c>
      <c r="J24" s="79">
        <v>0</v>
      </c>
      <c r="K24" s="79">
        <v>0</v>
      </c>
      <c r="L24" s="177" t="s">
        <v>69</v>
      </c>
      <c r="M24" s="178"/>
      <c r="N24" s="79">
        <v>0</v>
      </c>
      <c r="O24" s="78" t="s">
        <v>68</v>
      </c>
    </row>
    <row r="25" spans="1:15" ht="12.75">
      <c r="A25" s="81"/>
      <c r="B25" s="81"/>
      <c r="C25" s="81"/>
      <c r="D25" s="80" t="s">
        <v>203</v>
      </c>
      <c r="E25" s="79">
        <v>0</v>
      </c>
      <c r="F25" s="79">
        <v>0</v>
      </c>
      <c r="G25" s="79">
        <v>0</v>
      </c>
      <c r="H25" s="79">
        <v>0</v>
      </c>
      <c r="I25" s="79">
        <v>0</v>
      </c>
      <c r="J25" s="79">
        <v>0</v>
      </c>
      <c r="K25" s="79">
        <v>0</v>
      </c>
      <c r="L25" s="179">
        <v>0</v>
      </c>
      <c r="M25" s="180"/>
      <c r="N25" s="79">
        <v>0</v>
      </c>
      <c r="O25" s="78"/>
    </row>
    <row r="26" spans="1:15" ht="12.75">
      <c r="A26" s="81"/>
      <c r="B26" s="81"/>
      <c r="C26" s="81"/>
      <c r="D26" s="80" t="s">
        <v>201</v>
      </c>
      <c r="E26" s="79">
        <f>E24</f>
        <v>155800</v>
      </c>
      <c r="F26" s="79">
        <f>G26</f>
        <v>155800</v>
      </c>
      <c r="G26" s="79">
        <v>155800</v>
      </c>
      <c r="H26" s="79">
        <v>0</v>
      </c>
      <c r="I26" s="79">
        <v>0</v>
      </c>
      <c r="J26" s="79">
        <v>0</v>
      </c>
      <c r="K26" s="79">
        <v>0</v>
      </c>
      <c r="L26" s="179">
        <v>0</v>
      </c>
      <c r="M26" s="180"/>
      <c r="N26" s="79">
        <f>N24</f>
        <v>0</v>
      </c>
      <c r="O26" s="78"/>
    </row>
    <row r="27" spans="1:15" ht="67.5">
      <c r="A27" s="81" t="s">
        <v>96</v>
      </c>
      <c r="B27" s="81">
        <v>700</v>
      </c>
      <c r="C27" s="81">
        <v>70005</v>
      </c>
      <c r="D27" s="85" t="s">
        <v>239</v>
      </c>
      <c r="E27" s="79">
        <v>153750</v>
      </c>
      <c r="F27" s="79">
        <f>G27</f>
        <v>102000</v>
      </c>
      <c r="G27" s="79">
        <v>102000</v>
      </c>
      <c r="H27" s="79">
        <v>0</v>
      </c>
      <c r="I27" s="79">
        <v>0</v>
      </c>
      <c r="J27" s="79">
        <v>0</v>
      </c>
      <c r="K27" s="79">
        <v>0</v>
      </c>
      <c r="L27" s="177" t="s">
        <v>69</v>
      </c>
      <c r="M27" s="178"/>
      <c r="N27" s="79">
        <v>0</v>
      </c>
      <c r="O27" s="78" t="s">
        <v>68</v>
      </c>
    </row>
    <row r="28" spans="1:15" ht="12.75">
      <c r="A28" s="81"/>
      <c r="B28" s="81"/>
      <c r="C28" s="81"/>
      <c r="D28" s="80" t="s">
        <v>203</v>
      </c>
      <c r="E28" s="79">
        <v>0</v>
      </c>
      <c r="F28" s="79">
        <v>0</v>
      </c>
      <c r="G28" s="79">
        <v>0</v>
      </c>
      <c r="H28" s="79">
        <v>0</v>
      </c>
      <c r="I28" s="79">
        <v>0</v>
      </c>
      <c r="J28" s="79">
        <v>0</v>
      </c>
      <c r="K28" s="79">
        <v>0</v>
      </c>
      <c r="L28" s="179">
        <v>0</v>
      </c>
      <c r="M28" s="180"/>
      <c r="N28" s="79">
        <v>0</v>
      </c>
      <c r="O28" s="78"/>
    </row>
    <row r="29" spans="1:15" ht="12.75">
      <c r="A29" s="81"/>
      <c r="B29" s="81"/>
      <c r="C29" s="81"/>
      <c r="D29" s="80" t="s">
        <v>201</v>
      </c>
      <c r="E29" s="79">
        <f>E27</f>
        <v>153750</v>
      </c>
      <c r="F29" s="79">
        <f>G29</f>
        <v>102000</v>
      </c>
      <c r="G29" s="79">
        <v>102000</v>
      </c>
      <c r="H29" s="79">
        <v>0</v>
      </c>
      <c r="I29" s="79">
        <v>0</v>
      </c>
      <c r="J29" s="79">
        <v>0</v>
      </c>
      <c r="K29" s="79">
        <v>0</v>
      </c>
      <c r="L29" s="179">
        <v>0</v>
      </c>
      <c r="M29" s="180"/>
      <c r="N29" s="79">
        <f>N27</f>
        <v>0</v>
      </c>
      <c r="O29" s="78"/>
    </row>
    <row r="30" spans="1:15" ht="56.25">
      <c r="A30" s="81" t="s">
        <v>95</v>
      </c>
      <c r="B30" s="81">
        <v>700</v>
      </c>
      <c r="C30" s="81">
        <v>70005</v>
      </c>
      <c r="D30" s="85" t="s">
        <v>238</v>
      </c>
      <c r="E30" s="79">
        <v>108184</v>
      </c>
      <c r="F30" s="79">
        <v>108184</v>
      </c>
      <c r="G30" s="79">
        <v>108184</v>
      </c>
      <c r="H30" s="79">
        <v>0</v>
      </c>
      <c r="I30" s="79">
        <v>0</v>
      </c>
      <c r="J30" s="79">
        <v>0</v>
      </c>
      <c r="K30" s="79">
        <v>0</v>
      </c>
      <c r="L30" s="177" t="s">
        <v>69</v>
      </c>
      <c r="M30" s="178"/>
      <c r="N30" s="79">
        <v>0</v>
      </c>
      <c r="O30" s="78" t="s">
        <v>68</v>
      </c>
    </row>
    <row r="31" spans="1:15" ht="12.75">
      <c r="A31" s="81"/>
      <c r="B31" s="81"/>
      <c r="C31" s="81"/>
      <c r="D31" s="80" t="s">
        <v>203</v>
      </c>
      <c r="E31" s="79">
        <v>0</v>
      </c>
      <c r="F31" s="79">
        <v>0</v>
      </c>
      <c r="G31" s="79">
        <v>0</v>
      </c>
      <c r="H31" s="79">
        <v>0</v>
      </c>
      <c r="I31" s="79">
        <v>0</v>
      </c>
      <c r="J31" s="79">
        <v>0</v>
      </c>
      <c r="K31" s="79">
        <v>0</v>
      </c>
      <c r="L31" s="179">
        <v>0</v>
      </c>
      <c r="M31" s="180"/>
      <c r="N31" s="79">
        <v>0</v>
      </c>
      <c r="O31" s="78"/>
    </row>
    <row r="32" spans="1:15" ht="12.75">
      <c r="A32" s="81"/>
      <c r="B32" s="81"/>
      <c r="C32" s="81"/>
      <c r="D32" s="80" t="s">
        <v>201</v>
      </c>
      <c r="E32" s="79">
        <f>E30</f>
        <v>108184</v>
      </c>
      <c r="F32" s="79">
        <f>F30</f>
        <v>108184</v>
      </c>
      <c r="G32" s="79">
        <f>G30</f>
        <v>108184</v>
      </c>
      <c r="H32" s="79">
        <v>0</v>
      </c>
      <c r="I32" s="79">
        <v>0</v>
      </c>
      <c r="J32" s="79">
        <v>0</v>
      </c>
      <c r="K32" s="79">
        <v>0</v>
      </c>
      <c r="L32" s="179">
        <v>0</v>
      </c>
      <c r="M32" s="180"/>
      <c r="N32" s="79">
        <f>N30</f>
        <v>0</v>
      </c>
      <c r="O32" s="78"/>
    </row>
    <row r="33" spans="1:15" ht="67.5">
      <c r="A33" s="81" t="s">
        <v>94</v>
      </c>
      <c r="B33" s="81">
        <v>710</v>
      </c>
      <c r="C33" s="81">
        <v>71095</v>
      </c>
      <c r="D33" s="80" t="s">
        <v>237</v>
      </c>
      <c r="E33" s="79">
        <f>SUM(E34:E35)</f>
        <v>3002600</v>
      </c>
      <c r="F33" s="79">
        <f>G33+J33+N33</f>
        <v>1990317</v>
      </c>
      <c r="G33" s="79">
        <f>SUM(G34:G35)</f>
        <v>298547</v>
      </c>
      <c r="H33" s="79">
        <v>0</v>
      </c>
      <c r="I33" s="79">
        <v>0</v>
      </c>
      <c r="J33" s="79">
        <v>0</v>
      </c>
      <c r="K33" s="79">
        <v>0</v>
      </c>
      <c r="L33" s="177" t="s">
        <v>69</v>
      </c>
      <c r="M33" s="178"/>
      <c r="N33" s="79">
        <f>SUM(N34:N35)</f>
        <v>1691770</v>
      </c>
      <c r="O33" s="78" t="s">
        <v>68</v>
      </c>
    </row>
    <row r="34" spans="1:15" ht="12.75">
      <c r="A34" s="81"/>
      <c r="B34" s="81"/>
      <c r="C34" s="81"/>
      <c r="D34" s="80" t="s">
        <v>203</v>
      </c>
      <c r="E34" s="79">
        <v>18000</v>
      </c>
      <c r="F34" s="79">
        <f>G34+J34+N34</f>
        <v>18000</v>
      </c>
      <c r="G34" s="79">
        <v>2700</v>
      </c>
      <c r="H34" s="79">
        <v>0</v>
      </c>
      <c r="I34" s="79">
        <v>0</v>
      </c>
      <c r="J34" s="79">
        <v>0</v>
      </c>
      <c r="K34" s="79">
        <v>0</v>
      </c>
      <c r="L34" s="179">
        <v>0</v>
      </c>
      <c r="M34" s="180"/>
      <c r="N34" s="79">
        <v>15300</v>
      </c>
      <c r="O34" s="78"/>
    </row>
    <row r="35" spans="1:15" ht="12.75">
      <c r="A35" s="81"/>
      <c r="B35" s="81"/>
      <c r="C35" s="81"/>
      <c r="D35" s="80" t="s">
        <v>201</v>
      </c>
      <c r="E35" s="79">
        <v>2984600</v>
      </c>
      <c r="F35" s="79">
        <f>G35+J35+N35</f>
        <v>1972317</v>
      </c>
      <c r="G35" s="79">
        <v>295847</v>
      </c>
      <c r="H35" s="79">
        <v>0</v>
      </c>
      <c r="I35" s="79">
        <v>0</v>
      </c>
      <c r="J35" s="79">
        <v>0</v>
      </c>
      <c r="K35" s="79">
        <v>0</v>
      </c>
      <c r="L35" s="179">
        <v>0</v>
      </c>
      <c r="M35" s="180"/>
      <c r="N35" s="79">
        <v>1676470</v>
      </c>
      <c r="O35" s="78"/>
    </row>
    <row r="36" spans="1:15" ht="56.25">
      <c r="A36" s="81" t="s">
        <v>93</v>
      </c>
      <c r="B36" s="81">
        <v>720</v>
      </c>
      <c r="C36" s="81">
        <v>72095</v>
      </c>
      <c r="D36" s="80" t="s">
        <v>236</v>
      </c>
      <c r="E36" s="79">
        <v>25215</v>
      </c>
      <c r="F36" s="79">
        <f>G36+J36+N36</f>
        <v>3075</v>
      </c>
      <c r="G36" s="79">
        <v>3075</v>
      </c>
      <c r="H36" s="79">
        <v>0</v>
      </c>
      <c r="I36" s="79">
        <v>0</v>
      </c>
      <c r="J36" s="79">
        <v>0</v>
      </c>
      <c r="K36" s="79">
        <v>0</v>
      </c>
      <c r="L36" s="177" t="s">
        <v>69</v>
      </c>
      <c r="M36" s="178"/>
      <c r="N36" s="79">
        <v>0</v>
      </c>
      <c r="O36" s="78" t="s">
        <v>68</v>
      </c>
    </row>
    <row r="37" spans="1:15" ht="12.75">
      <c r="A37" s="81"/>
      <c r="B37" s="81"/>
      <c r="C37" s="81"/>
      <c r="D37" s="80" t="s">
        <v>203</v>
      </c>
      <c r="E37" s="79">
        <f>E36</f>
        <v>25215</v>
      </c>
      <c r="F37" s="79">
        <f>F36</f>
        <v>3075</v>
      </c>
      <c r="G37" s="79">
        <f>G36</f>
        <v>3075</v>
      </c>
      <c r="H37" s="79">
        <v>0</v>
      </c>
      <c r="I37" s="79">
        <v>0</v>
      </c>
      <c r="J37" s="79">
        <v>0</v>
      </c>
      <c r="K37" s="79">
        <v>0</v>
      </c>
      <c r="L37" s="179">
        <v>0</v>
      </c>
      <c r="M37" s="180"/>
      <c r="N37" s="79">
        <v>0</v>
      </c>
      <c r="O37" s="78"/>
    </row>
    <row r="38" spans="1:15" ht="12.75">
      <c r="A38" s="81"/>
      <c r="B38" s="81"/>
      <c r="C38" s="81"/>
      <c r="D38" s="80" t="s">
        <v>201</v>
      </c>
      <c r="E38" s="79">
        <v>0</v>
      </c>
      <c r="F38" s="79">
        <v>0</v>
      </c>
      <c r="G38" s="79">
        <v>0</v>
      </c>
      <c r="H38" s="79">
        <v>0</v>
      </c>
      <c r="I38" s="79">
        <v>0</v>
      </c>
      <c r="J38" s="79">
        <v>0</v>
      </c>
      <c r="K38" s="79">
        <v>0</v>
      </c>
      <c r="L38" s="179">
        <v>0</v>
      </c>
      <c r="M38" s="180"/>
      <c r="N38" s="79">
        <f>N36</f>
        <v>0</v>
      </c>
      <c r="O38" s="78"/>
    </row>
    <row r="39" spans="1:15" ht="33.75" customHeight="1">
      <c r="A39" s="81" t="s">
        <v>92</v>
      </c>
      <c r="B39" s="81">
        <v>750</v>
      </c>
      <c r="C39" s="81">
        <v>75020</v>
      </c>
      <c r="D39" s="80" t="s">
        <v>235</v>
      </c>
      <c r="E39" s="79">
        <v>59040</v>
      </c>
      <c r="F39" s="79">
        <f>G39+J39+N39</f>
        <v>59040</v>
      </c>
      <c r="G39" s="79">
        <v>59040</v>
      </c>
      <c r="H39" s="79">
        <v>0</v>
      </c>
      <c r="I39" s="79">
        <v>0</v>
      </c>
      <c r="J39" s="79">
        <v>0</v>
      </c>
      <c r="K39" s="79">
        <v>0</v>
      </c>
      <c r="L39" s="177" t="s">
        <v>69</v>
      </c>
      <c r="M39" s="178"/>
      <c r="N39" s="79">
        <v>0</v>
      </c>
      <c r="O39" s="78" t="s">
        <v>68</v>
      </c>
    </row>
    <row r="40" spans="1:15" ht="12.75">
      <c r="A40" s="81"/>
      <c r="B40" s="81"/>
      <c r="C40" s="81"/>
      <c r="D40" s="80" t="s">
        <v>203</v>
      </c>
      <c r="E40" s="79">
        <f>E39</f>
        <v>59040</v>
      </c>
      <c r="F40" s="79">
        <f>F39</f>
        <v>59040</v>
      </c>
      <c r="G40" s="79">
        <f>G39</f>
        <v>59040</v>
      </c>
      <c r="H40" s="79">
        <v>0</v>
      </c>
      <c r="I40" s="79">
        <v>0</v>
      </c>
      <c r="J40" s="79">
        <v>0</v>
      </c>
      <c r="K40" s="79">
        <v>0</v>
      </c>
      <c r="L40" s="179">
        <v>0</v>
      </c>
      <c r="M40" s="180"/>
      <c r="N40" s="79">
        <v>0</v>
      </c>
      <c r="O40" s="78"/>
    </row>
    <row r="41" spans="1:15" ht="12.75">
      <c r="A41" s="81"/>
      <c r="B41" s="81"/>
      <c r="C41" s="81"/>
      <c r="D41" s="80" t="s">
        <v>201</v>
      </c>
      <c r="E41" s="79">
        <v>0</v>
      </c>
      <c r="F41" s="79">
        <v>0</v>
      </c>
      <c r="G41" s="79">
        <v>0</v>
      </c>
      <c r="H41" s="79">
        <v>0</v>
      </c>
      <c r="I41" s="79">
        <v>0</v>
      </c>
      <c r="J41" s="79">
        <v>0</v>
      </c>
      <c r="K41" s="79">
        <v>0</v>
      </c>
      <c r="L41" s="179">
        <v>0</v>
      </c>
      <c r="M41" s="180"/>
      <c r="N41" s="79">
        <f>N39</f>
        <v>0</v>
      </c>
      <c r="O41" s="78"/>
    </row>
    <row r="42" spans="1:15" ht="78.75">
      <c r="A42" s="81" t="s">
        <v>91</v>
      </c>
      <c r="B42" s="81">
        <v>750</v>
      </c>
      <c r="C42" s="81">
        <v>75020</v>
      </c>
      <c r="D42" s="80" t="s">
        <v>234</v>
      </c>
      <c r="E42" s="79">
        <v>49084</v>
      </c>
      <c r="F42" s="79">
        <f>G42</f>
        <v>49084</v>
      </c>
      <c r="G42" s="79">
        <f>SUM(G43:G44)</f>
        <v>49084</v>
      </c>
      <c r="H42" s="79">
        <v>0</v>
      </c>
      <c r="I42" s="79">
        <v>0</v>
      </c>
      <c r="J42" s="79">
        <v>0</v>
      </c>
      <c r="K42" s="79">
        <v>0</v>
      </c>
      <c r="L42" s="177" t="s">
        <v>69</v>
      </c>
      <c r="M42" s="178"/>
      <c r="N42" s="79">
        <v>0</v>
      </c>
      <c r="O42" s="78" t="s">
        <v>68</v>
      </c>
    </row>
    <row r="43" spans="1:15" ht="12.75">
      <c r="A43" s="81"/>
      <c r="B43" s="81"/>
      <c r="C43" s="81"/>
      <c r="D43" s="80" t="s">
        <v>203</v>
      </c>
      <c r="E43" s="79">
        <v>0</v>
      </c>
      <c r="F43" s="79">
        <v>0</v>
      </c>
      <c r="G43" s="79">
        <v>0</v>
      </c>
      <c r="H43" s="79">
        <v>0</v>
      </c>
      <c r="I43" s="79">
        <v>0</v>
      </c>
      <c r="J43" s="79">
        <v>0</v>
      </c>
      <c r="K43" s="79">
        <v>0</v>
      </c>
      <c r="L43" s="179">
        <v>0</v>
      </c>
      <c r="M43" s="180"/>
      <c r="N43" s="79">
        <v>0</v>
      </c>
      <c r="O43" s="78"/>
    </row>
    <row r="44" spans="1:15" ht="12.75">
      <c r="A44" s="81"/>
      <c r="B44" s="81"/>
      <c r="C44" s="81"/>
      <c r="D44" s="80" t="s">
        <v>201</v>
      </c>
      <c r="E44" s="79">
        <f>E42</f>
        <v>49084</v>
      </c>
      <c r="F44" s="79">
        <f>G44</f>
        <v>49084</v>
      </c>
      <c r="G44" s="79">
        <v>49084</v>
      </c>
      <c r="H44" s="79">
        <v>0</v>
      </c>
      <c r="I44" s="79">
        <v>0</v>
      </c>
      <c r="J44" s="79">
        <v>0</v>
      </c>
      <c r="K44" s="79">
        <v>0</v>
      </c>
      <c r="L44" s="179">
        <v>0</v>
      </c>
      <c r="M44" s="180"/>
      <c r="N44" s="79">
        <f>N42</f>
        <v>0</v>
      </c>
      <c r="O44" s="78"/>
    </row>
    <row r="45" spans="1:15" ht="67.5">
      <c r="A45" s="81" t="s">
        <v>89</v>
      </c>
      <c r="B45" s="81">
        <v>754</v>
      </c>
      <c r="C45" s="81">
        <v>75495</v>
      </c>
      <c r="D45" s="80" t="s">
        <v>233</v>
      </c>
      <c r="E45" s="79">
        <f>SUM(E46:E47)</f>
        <v>2968341</v>
      </c>
      <c r="F45" s="79">
        <f>G45+J45+N45</f>
        <v>2110617</v>
      </c>
      <c r="G45" s="79">
        <f>SUM(G46:G47)</f>
        <v>0</v>
      </c>
      <c r="H45" s="79">
        <v>0</v>
      </c>
      <c r="I45" s="79">
        <v>0</v>
      </c>
      <c r="J45" s="79">
        <v>0</v>
      </c>
      <c r="K45" s="79">
        <v>0</v>
      </c>
      <c r="L45" s="177" t="s">
        <v>69</v>
      </c>
      <c r="M45" s="178"/>
      <c r="N45" s="79">
        <f>SUM(N46:N47)</f>
        <v>2110617</v>
      </c>
      <c r="O45" s="78" t="s">
        <v>68</v>
      </c>
    </row>
    <row r="46" spans="1:15" ht="12.75">
      <c r="A46" s="81"/>
      <c r="B46" s="81"/>
      <c r="C46" s="81"/>
      <c r="D46" s="80" t="s">
        <v>203</v>
      </c>
      <c r="E46" s="79">
        <v>2366706</v>
      </c>
      <c r="F46" s="79">
        <f>G46+J46+N46</f>
        <v>1508982</v>
      </c>
      <c r="G46" s="79">
        <v>0</v>
      </c>
      <c r="H46" s="79">
        <v>0</v>
      </c>
      <c r="I46" s="79">
        <v>0</v>
      </c>
      <c r="J46" s="79">
        <v>0</v>
      </c>
      <c r="K46" s="79">
        <v>0</v>
      </c>
      <c r="L46" s="179">
        <v>0</v>
      </c>
      <c r="M46" s="180"/>
      <c r="N46" s="79">
        <v>1508982</v>
      </c>
      <c r="O46" s="78"/>
    </row>
    <row r="47" spans="1:15" ht="12.75">
      <c r="A47" s="81"/>
      <c r="B47" s="81"/>
      <c r="C47" s="81"/>
      <c r="D47" s="80" t="s">
        <v>201</v>
      </c>
      <c r="E47" s="79">
        <v>601635</v>
      </c>
      <c r="F47" s="79">
        <f>G47+J47+N47</f>
        <v>601635</v>
      </c>
      <c r="G47" s="79">
        <v>0</v>
      </c>
      <c r="H47" s="79">
        <v>0</v>
      </c>
      <c r="I47" s="79">
        <v>0</v>
      </c>
      <c r="J47" s="79">
        <v>0</v>
      </c>
      <c r="K47" s="79">
        <v>0</v>
      </c>
      <c r="L47" s="179">
        <v>0</v>
      </c>
      <c r="M47" s="180"/>
      <c r="N47" s="79">
        <v>601635</v>
      </c>
      <c r="O47" s="78"/>
    </row>
    <row r="48" spans="1:15" ht="69.75" customHeight="1">
      <c r="A48" s="81" t="s">
        <v>88</v>
      </c>
      <c r="B48" s="81">
        <v>801</v>
      </c>
      <c r="C48" s="81">
        <v>80102</v>
      </c>
      <c r="D48" s="83" t="s">
        <v>232</v>
      </c>
      <c r="E48" s="79">
        <v>383804</v>
      </c>
      <c r="F48" s="79">
        <f>F49</f>
        <v>266885</v>
      </c>
      <c r="G48" s="79">
        <v>0</v>
      </c>
      <c r="H48" s="79">
        <v>0</v>
      </c>
      <c r="I48" s="79">
        <v>0</v>
      </c>
      <c r="J48" s="79">
        <v>0</v>
      </c>
      <c r="K48" s="79">
        <v>0</v>
      </c>
      <c r="L48" s="177" t="s">
        <v>231</v>
      </c>
      <c r="M48" s="178"/>
      <c r="N48" s="79">
        <v>252658</v>
      </c>
      <c r="O48" s="78" t="s">
        <v>68</v>
      </c>
    </row>
    <row r="49" spans="1:15" ht="12.75">
      <c r="A49" s="81"/>
      <c r="B49" s="81"/>
      <c r="C49" s="81"/>
      <c r="D49" s="80" t="s">
        <v>203</v>
      </c>
      <c r="E49" s="79">
        <f>E48</f>
        <v>383804</v>
      </c>
      <c r="F49" s="79">
        <f>G49+J49+L49+N49</f>
        <v>266885</v>
      </c>
      <c r="G49" s="79">
        <f>G48</f>
        <v>0</v>
      </c>
      <c r="H49" s="79">
        <v>0</v>
      </c>
      <c r="I49" s="79">
        <v>0</v>
      </c>
      <c r="J49" s="79">
        <v>0</v>
      </c>
      <c r="K49" s="79">
        <v>0</v>
      </c>
      <c r="L49" s="179">
        <v>14227</v>
      </c>
      <c r="M49" s="180"/>
      <c r="N49" s="79">
        <f>N48</f>
        <v>252658</v>
      </c>
      <c r="O49" s="78"/>
    </row>
    <row r="50" spans="1:15" ht="12.75">
      <c r="A50" s="81"/>
      <c r="B50" s="81"/>
      <c r="C50" s="81"/>
      <c r="D50" s="80" t="s">
        <v>201</v>
      </c>
      <c r="E50" s="79">
        <v>0</v>
      </c>
      <c r="F50" s="79">
        <v>0</v>
      </c>
      <c r="G50" s="79">
        <v>0</v>
      </c>
      <c r="H50" s="79">
        <v>0</v>
      </c>
      <c r="I50" s="79">
        <v>0</v>
      </c>
      <c r="J50" s="79">
        <v>0</v>
      </c>
      <c r="K50" s="79">
        <v>0</v>
      </c>
      <c r="L50" s="179">
        <v>0</v>
      </c>
      <c r="M50" s="180"/>
      <c r="N50" s="79">
        <v>0</v>
      </c>
      <c r="O50" s="78"/>
    </row>
    <row r="51" spans="1:15" ht="80.25" customHeight="1">
      <c r="A51" s="81" t="s">
        <v>87</v>
      </c>
      <c r="B51" s="81">
        <v>801</v>
      </c>
      <c r="C51" s="81">
        <v>80115</v>
      </c>
      <c r="D51" s="80" t="s">
        <v>230</v>
      </c>
      <c r="E51" s="79">
        <v>1893108</v>
      </c>
      <c r="F51" s="79">
        <f>F52</f>
        <v>675461</v>
      </c>
      <c r="G51" s="79">
        <v>0</v>
      </c>
      <c r="H51" s="79">
        <v>0</v>
      </c>
      <c r="I51" s="79">
        <v>0</v>
      </c>
      <c r="J51" s="79">
        <v>0</v>
      </c>
      <c r="K51" s="79">
        <v>0</v>
      </c>
      <c r="L51" s="177" t="s">
        <v>229</v>
      </c>
      <c r="M51" s="178"/>
      <c r="N51" s="79">
        <v>606126</v>
      </c>
      <c r="O51" s="78" t="s">
        <v>68</v>
      </c>
    </row>
    <row r="52" spans="1:15" ht="16.5" customHeight="1">
      <c r="A52" s="81"/>
      <c r="B52" s="81"/>
      <c r="C52" s="81"/>
      <c r="D52" s="80" t="s">
        <v>203</v>
      </c>
      <c r="E52" s="79">
        <f>E51</f>
        <v>1893108</v>
      </c>
      <c r="F52" s="79">
        <f>G52+J52+L52+N52</f>
        <v>675461</v>
      </c>
      <c r="G52" s="79">
        <f>G51</f>
        <v>0</v>
      </c>
      <c r="H52" s="79">
        <v>0</v>
      </c>
      <c r="I52" s="79">
        <v>0</v>
      </c>
      <c r="J52" s="79">
        <v>0</v>
      </c>
      <c r="K52" s="79">
        <v>0</v>
      </c>
      <c r="L52" s="179">
        <v>69335</v>
      </c>
      <c r="M52" s="180"/>
      <c r="N52" s="79">
        <f>N51</f>
        <v>606126</v>
      </c>
      <c r="O52" s="78"/>
    </row>
    <row r="53" spans="1:15" ht="20.25" customHeight="1">
      <c r="A53" s="81"/>
      <c r="B53" s="81"/>
      <c r="C53" s="81"/>
      <c r="D53" s="80" t="s">
        <v>201</v>
      </c>
      <c r="E53" s="79">
        <v>0</v>
      </c>
      <c r="F53" s="79">
        <v>0</v>
      </c>
      <c r="G53" s="79">
        <v>0</v>
      </c>
      <c r="H53" s="79">
        <v>0</v>
      </c>
      <c r="I53" s="79">
        <v>0</v>
      </c>
      <c r="J53" s="79">
        <v>0</v>
      </c>
      <c r="K53" s="79">
        <v>0</v>
      </c>
      <c r="L53" s="179">
        <v>0</v>
      </c>
      <c r="M53" s="180"/>
      <c r="N53" s="79">
        <v>0</v>
      </c>
      <c r="O53" s="78"/>
    </row>
    <row r="54" spans="1:15" ht="95.25" customHeight="1">
      <c r="A54" s="81" t="s">
        <v>86</v>
      </c>
      <c r="B54" s="81">
        <v>801</v>
      </c>
      <c r="C54" s="81">
        <v>80195</v>
      </c>
      <c r="D54" s="80" t="s">
        <v>228</v>
      </c>
      <c r="E54" s="79">
        <v>387640</v>
      </c>
      <c r="F54" s="79">
        <v>109200</v>
      </c>
      <c r="G54" s="79">
        <v>0</v>
      </c>
      <c r="H54" s="79">
        <v>0</v>
      </c>
      <c r="I54" s="79">
        <v>0</v>
      </c>
      <c r="J54" s="79">
        <v>0</v>
      </c>
      <c r="K54" s="79">
        <v>0</v>
      </c>
      <c r="L54" s="177" t="s">
        <v>227</v>
      </c>
      <c r="M54" s="178"/>
      <c r="N54" s="79">
        <v>0</v>
      </c>
      <c r="O54" s="22" t="s">
        <v>113</v>
      </c>
    </row>
    <row r="55" spans="1:15" ht="20.25" customHeight="1">
      <c r="A55" s="81"/>
      <c r="B55" s="81"/>
      <c r="C55" s="81"/>
      <c r="D55" s="80" t="s">
        <v>203</v>
      </c>
      <c r="E55" s="79">
        <v>387640</v>
      </c>
      <c r="F55" s="79">
        <f>F54</f>
        <v>109200</v>
      </c>
      <c r="G55" s="79">
        <f>G54</f>
        <v>0</v>
      </c>
      <c r="H55" s="79">
        <v>0</v>
      </c>
      <c r="I55" s="79">
        <v>0</v>
      </c>
      <c r="J55" s="79">
        <v>0</v>
      </c>
      <c r="K55" s="79">
        <v>0</v>
      </c>
      <c r="L55" s="179">
        <v>109200</v>
      </c>
      <c r="M55" s="180"/>
      <c r="N55" s="79">
        <f>N54</f>
        <v>0</v>
      </c>
      <c r="O55" s="78"/>
    </row>
    <row r="56" spans="1:15" ht="20.25" customHeight="1">
      <c r="A56" s="81"/>
      <c r="B56" s="81"/>
      <c r="C56" s="81"/>
      <c r="D56" s="80" t="s">
        <v>201</v>
      </c>
      <c r="E56" s="79">
        <v>0</v>
      </c>
      <c r="F56" s="79">
        <v>0</v>
      </c>
      <c r="G56" s="79">
        <v>0</v>
      </c>
      <c r="H56" s="79">
        <v>0</v>
      </c>
      <c r="I56" s="79">
        <v>0</v>
      </c>
      <c r="J56" s="79">
        <v>0</v>
      </c>
      <c r="K56" s="79">
        <v>0</v>
      </c>
      <c r="L56" s="179">
        <v>0</v>
      </c>
      <c r="M56" s="180"/>
      <c r="N56" s="79">
        <v>0</v>
      </c>
      <c r="O56" s="78"/>
    </row>
    <row r="57" spans="1:15" ht="45" customHeight="1">
      <c r="A57" s="81" t="s">
        <v>85</v>
      </c>
      <c r="B57" s="81">
        <v>801</v>
      </c>
      <c r="C57" s="81">
        <v>80195</v>
      </c>
      <c r="D57" s="85" t="s">
        <v>226</v>
      </c>
      <c r="E57" s="79">
        <v>1023529</v>
      </c>
      <c r="F57" s="79">
        <v>1023529</v>
      </c>
      <c r="G57" s="79">
        <v>518515</v>
      </c>
      <c r="H57" s="79">
        <v>0</v>
      </c>
      <c r="I57" s="79">
        <v>0</v>
      </c>
      <c r="J57" s="79">
        <v>0</v>
      </c>
      <c r="K57" s="79">
        <v>0</v>
      </c>
      <c r="L57" s="177" t="s">
        <v>225</v>
      </c>
      <c r="M57" s="178"/>
      <c r="N57" s="79">
        <v>0</v>
      </c>
      <c r="O57" s="78" t="s">
        <v>68</v>
      </c>
    </row>
    <row r="58" spans="1:15" ht="12.75">
      <c r="A58" s="81"/>
      <c r="B58" s="81"/>
      <c r="C58" s="81"/>
      <c r="D58" s="80" t="s">
        <v>203</v>
      </c>
      <c r="E58" s="79">
        <v>0</v>
      </c>
      <c r="F58" s="79">
        <v>0</v>
      </c>
      <c r="G58" s="79">
        <v>0</v>
      </c>
      <c r="H58" s="79">
        <v>0</v>
      </c>
      <c r="I58" s="79">
        <v>0</v>
      </c>
      <c r="J58" s="79">
        <v>0</v>
      </c>
      <c r="K58" s="79">
        <v>0</v>
      </c>
      <c r="L58" s="179">
        <v>0</v>
      </c>
      <c r="M58" s="180"/>
      <c r="N58" s="79">
        <v>0</v>
      </c>
      <c r="O58" s="78"/>
    </row>
    <row r="59" spans="1:15" ht="12.75">
      <c r="A59" s="81"/>
      <c r="B59" s="81"/>
      <c r="C59" s="81"/>
      <c r="D59" s="80" t="s">
        <v>201</v>
      </c>
      <c r="E59" s="79">
        <f>E57</f>
        <v>1023529</v>
      </c>
      <c r="F59" s="79">
        <f>F57</f>
        <v>1023529</v>
      </c>
      <c r="G59" s="79">
        <f>G57</f>
        <v>518515</v>
      </c>
      <c r="H59" s="79">
        <v>0</v>
      </c>
      <c r="I59" s="79">
        <v>0</v>
      </c>
      <c r="J59" s="79">
        <v>0</v>
      </c>
      <c r="K59" s="79">
        <v>0</v>
      </c>
      <c r="L59" s="179">
        <v>505014</v>
      </c>
      <c r="M59" s="180"/>
      <c r="N59" s="79">
        <f>N57</f>
        <v>0</v>
      </c>
      <c r="O59" s="78"/>
    </row>
    <row r="60" spans="1:15" ht="56.25">
      <c r="A60" s="81" t="s">
        <v>84</v>
      </c>
      <c r="B60" s="81">
        <v>851</v>
      </c>
      <c r="C60" s="81">
        <v>85195</v>
      </c>
      <c r="D60" s="85" t="s">
        <v>224</v>
      </c>
      <c r="E60" s="79">
        <v>1118255</v>
      </c>
      <c r="F60" s="79">
        <v>637608</v>
      </c>
      <c r="G60" s="79">
        <v>637608</v>
      </c>
      <c r="H60" s="79">
        <v>436469</v>
      </c>
      <c r="I60" s="79">
        <v>0</v>
      </c>
      <c r="J60" s="79">
        <v>0</v>
      </c>
      <c r="K60" s="79">
        <v>0</v>
      </c>
      <c r="L60" s="177" t="s">
        <v>222</v>
      </c>
      <c r="M60" s="178"/>
      <c r="N60" s="79">
        <v>0</v>
      </c>
      <c r="O60" s="78" t="s">
        <v>68</v>
      </c>
    </row>
    <row r="61" spans="1:15" ht="12.75">
      <c r="A61" s="81"/>
      <c r="B61" s="81"/>
      <c r="C61" s="81"/>
      <c r="D61" s="80" t="s">
        <v>203</v>
      </c>
      <c r="E61" s="79">
        <v>0</v>
      </c>
      <c r="F61" s="79">
        <v>0</v>
      </c>
      <c r="G61" s="79">
        <v>0</v>
      </c>
      <c r="H61" s="79">
        <v>0</v>
      </c>
      <c r="I61" s="79">
        <v>0</v>
      </c>
      <c r="J61" s="79">
        <v>0</v>
      </c>
      <c r="K61" s="79">
        <v>0</v>
      </c>
      <c r="L61" s="179">
        <v>0</v>
      </c>
      <c r="M61" s="180"/>
      <c r="N61" s="79">
        <v>0</v>
      </c>
      <c r="O61" s="78"/>
    </row>
    <row r="62" spans="1:15" ht="12.75">
      <c r="A62" s="81"/>
      <c r="B62" s="81"/>
      <c r="C62" s="81"/>
      <c r="D62" s="80" t="s">
        <v>201</v>
      </c>
      <c r="E62" s="79">
        <f>E60</f>
        <v>1118255</v>
      </c>
      <c r="F62" s="79">
        <f>F60</f>
        <v>637608</v>
      </c>
      <c r="G62" s="79">
        <f>G60</f>
        <v>637608</v>
      </c>
      <c r="H62" s="79">
        <f>H60</f>
        <v>436469</v>
      </c>
      <c r="I62" s="79">
        <v>0</v>
      </c>
      <c r="J62" s="79">
        <v>0</v>
      </c>
      <c r="K62" s="79">
        <v>0</v>
      </c>
      <c r="L62" s="179">
        <v>0</v>
      </c>
      <c r="M62" s="180"/>
      <c r="N62" s="79">
        <f>N60</f>
        <v>0</v>
      </c>
      <c r="O62" s="78"/>
    </row>
    <row r="63" spans="1:15" ht="45">
      <c r="A63" s="81" t="s">
        <v>83</v>
      </c>
      <c r="B63" s="81">
        <v>851</v>
      </c>
      <c r="C63" s="81">
        <v>85111</v>
      </c>
      <c r="D63" s="85" t="s">
        <v>223</v>
      </c>
      <c r="E63" s="79">
        <v>1314072</v>
      </c>
      <c r="F63" s="79">
        <v>538066</v>
      </c>
      <c r="G63" s="79">
        <v>538066</v>
      </c>
      <c r="H63" s="79">
        <v>0</v>
      </c>
      <c r="I63" s="79">
        <v>0</v>
      </c>
      <c r="J63" s="79">
        <v>0</v>
      </c>
      <c r="K63" s="79">
        <v>0</v>
      </c>
      <c r="L63" s="177" t="s">
        <v>222</v>
      </c>
      <c r="M63" s="178"/>
      <c r="N63" s="79">
        <v>0</v>
      </c>
      <c r="O63" s="78" t="s">
        <v>68</v>
      </c>
    </row>
    <row r="64" spans="1:15" ht="12.75">
      <c r="A64" s="81"/>
      <c r="B64" s="81"/>
      <c r="C64" s="81"/>
      <c r="D64" s="80" t="s">
        <v>203</v>
      </c>
      <c r="E64" s="79">
        <v>0</v>
      </c>
      <c r="F64" s="79">
        <v>0</v>
      </c>
      <c r="G64" s="79">
        <v>0</v>
      </c>
      <c r="H64" s="79" t="s">
        <v>221</v>
      </c>
      <c r="I64" s="79">
        <v>0</v>
      </c>
      <c r="J64" s="79">
        <v>0</v>
      </c>
      <c r="K64" s="79">
        <v>0</v>
      </c>
      <c r="L64" s="179">
        <v>0</v>
      </c>
      <c r="M64" s="180"/>
      <c r="N64" s="79">
        <v>0</v>
      </c>
      <c r="O64" s="78"/>
    </row>
    <row r="65" spans="1:15" ht="12.75">
      <c r="A65" s="81"/>
      <c r="B65" s="81"/>
      <c r="C65" s="81"/>
      <c r="D65" s="80" t="s">
        <v>201</v>
      </c>
      <c r="E65" s="79">
        <f>E63</f>
        <v>1314072</v>
      </c>
      <c r="F65" s="79">
        <f>F63</f>
        <v>538066</v>
      </c>
      <c r="G65" s="79">
        <f>G63</f>
        <v>538066</v>
      </c>
      <c r="H65" s="79">
        <v>0</v>
      </c>
      <c r="I65" s="79">
        <v>0</v>
      </c>
      <c r="J65" s="79">
        <v>0</v>
      </c>
      <c r="K65" s="79">
        <v>0</v>
      </c>
      <c r="L65" s="179">
        <v>0</v>
      </c>
      <c r="M65" s="180"/>
      <c r="N65" s="79">
        <f>N63</f>
        <v>0</v>
      </c>
      <c r="O65" s="78"/>
    </row>
    <row r="66" spans="1:15" ht="72.75" customHeight="1">
      <c r="A66" s="81" t="s">
        <v>81</v>
      </c>
      <c r="B66" s="81">
        <v>852</v>
      </c>
      <c r="C66" s="81">
        <v>85203</v>
      </c>
      <c r="D66" s="84" t="s">
        <v>220</v>
      </c>
      <c r="E66" s="79">
        <f>SUM(E67:E68)</f>
        <v>1686946</v>
      </c>
      <c r="F66" s="79">
        <f>SUM(F67:F68)</f>
        <v>560948</v>
      </c>
      <c r="G66" s="79">
        <v>43000</v>
      </c>
      <c r="H66" s="79">
        <f>SUM(H67:H68)</f>
        <v>0</v>
      </c>
      <c r="I66" s="79">
        <f>SUM(I67:I68)</f>
        <v>0</v>
      </c>
      <c r="J66" s="79">
        <f>SUM(J67:J68)</f>
        <v>0</v>
      </c>
      <c r="K66" s="79">
        <f>SUM(K67:K68)</f>
        <v>0</v>
      </c>
      <c r="L66" s="177" t="s">
        <v>219</v>
      </c>
      <c r="M66" s="178"/>
      <c r="N66" s="79">
        <f>SUM(N67:N68)</f>
        <v>0</v>
      </c>
      <c r="O66" s="78" t="s">
        <v>68</v>
      </c>
    </row>
    <row r="67" spans="1:15" ht="12.75">
      <c r="A67" s="81"/>
      <c r="B67" s="81"/>
      <c r="C67" s="81"/>
      <c r="D67" s="80" t="s">
        <v>203</v>
      </c>
      <c r="E67" s="79">
        <v>0</v>
      </c>
      <c r="F67" s="79">
        <v>0</v>
      </c>
      <c r="G67" s="79">
        <v>0</v>
      </c>
      <c r="H67" s="79">
        <v>0</v>
      </c>
      <c r="I67" s="79">
        <v>0</v>
      </c>
      <c r="J67" s="79">
        <v>0</v>
      </c>
      <c r="K67" s="79">
        <v>0</v>
      </c>
      <c r="L67" s="179">
        <v>0</v>
      </c>
      <c r="M67" s="180"/>
      <c r="N67" s="79">
        <v>0</v>
      </c>
      <c r="O67" s="78"/>
    </row>
    <row r="68" spans="1:15" ht="12.75">
      <c r="A68" s="81"/>
      <c r="B68" s="81"/>
      <c r="C68" s="81"/>
      <c r="D68" s="80" t="s">
        <v>201</v>
      </c>
      <c r="E68" s="79">
        <v>1686946</v>
      </c>
      <c r="F68" s="79">
        <v>560948</v>
      </c>
      <c r="G68" s="79">
        <v>31980</v>
      </c>
      <c r="H68" s="79">
        <v>0</v>
      </c>
      <c r="I68" s="79">
        <v>0</v>
      </c>
      <c r="J68" s="79">
        <v>0</v>
      </c>
      <c r="K68" s="79">
        <v>0</v>
      </c>
      <c r="L68" s="179">
        <v>528968</v>
      </c>
      <c r="M68" s="180"/>
      <c r="N68" s="79">
        <v>0</v>
      </c>
      <c r="O68" s="78"/>
    </row>
    <row r="69" spans="1:15" ht="63" customHeight="1">
      <c r="A69" s="81" t="s">
        <v>80</v>
      </c>
      <c r="B69" s="81">
        <v>852</v>
      </c>
      <c r="C69" s="81">
        <v>85295</v>
      </c>
      <c r="D69" s="80" t="s">
        <v>218</v>
      </c>
      <c r="E69" s="79">
        <f>SUM(E70:E71)</f>
        <v>440318</v>
      </c>
      <c r="F69" s="79">
        <f>F70</f>
        <v>152318</v>
      </c>
      <c r="G69" s="79">
        <v>152318</v>
      </c>
      <c r="H69" s="79">
        <v>0</v>
      </c>
      <c r="I69" s="79">
        <v>0</v>
      </c>
      <c r="J69" s="79">
        <v>0</v>
      </c>
      <c r="K69" s="79">
        <v>0</v>
      </c>
      <c r="L69" s="177" t="s">
        <v>217</v>
      </c>
      <c r="M69" s="178"/>
      <c r="N69" s="79">
        <v>0</v>
      </c>
      <c r="O69" s="78" t="s">
        <v>216</v>
      </c>
    </row>
    <row r="70" spans="1:15" ht="12.75">
      <c r="A70" s="81"/>
      <c r="B70" s="81"/>
      <c r="C70" s="81"/>
      <c r="D70" s="80" t="s">
        <v>203</v>
      </c>
      <c r="E70" s="79">
        <v>440318</v>
      </c>
      <c r="F70" s="79">
        <f>G70+J70+L70+N70</f>
        <v>152318</v>
      </c>
      <c r="G70" s="79">
        <f>G69</f>
        <v>152318</v>
      </c>
      <c r="H70" s="79">
        <v>0</v>
      </c>
      <c r="I70" s="79">
        <v>0</v>
      </c>
      <c r="J70" s="79">
        <v>0</v>
      </c>
      <c r="K70" s="79">
        <v>0</v>
      </c>
      <c r="L70" s="179">
        <v>0</v>
      </c>
      <c r="M70" s="180"/>
      <c r="N70" s="79">
        <f>N69</f>
        <v>0</v>
      </c>
      <c r="O70" s="78"/>
    </row>
    <row r="71" spans="1:15" ht="12.75">
      <c r="A71" s="81"/>
      <c r="B71" s="81"/>
      <c r="C71" s="81"/>
      <c r="D71" s="80" t="s">
        <v>201</v>
      </c>
      <c r="E71" s="79">
        <v>0</v>
      </c>
      <c r="F71" s="79">
        <v>0</v>
      </c>
      <c r="G71" s="79">
        <v>0</v>
      </c>
      <c r="H71" s="79">
        <v>0</v>
      </c>
      <c r="I71" s="79">
        <v>0</v>
      </c>
      <c r="J71" s="79">
        <v>0</v>
      </c>
      <c r="K71" s="79">
        <v>0</v>
      </c>
      <c r="L71" s="179">
        <v>0</v>
      </c>
      <c r="M71" s="180"/>
      <c r="N71" s="79">
        <v>0</v>
      </c>
      <c r="O71" s="78"/>
    </row>
    <row r="72" spans="1:15" ht="60" customHeight="1">
      <c r="A72" s="81" t="s">
        <v>79</v>
      </c>
      <c r="B72" s="81">
        <v>852</v>
      </c>
      <c r="C72" s="81">
        <v>85295</v>
      </c>
      <c r="D72" s="80" t="s">
        <v>215</v>
      </c>
      <c r="E72" s="79">
        <f>SUM(E73:E74)</f>
        <v>1341923.2</v>
      </c>
      <c r="F72" s="79">
        <f>SUM(F73:F74)</f>
        <v>185574</v>
      </c>
      <c r="G72" s="79">
        <f>SUM(G73:G74)</f>
        <v>121494</v>
      </c>
      <c r="H72" s="79">
        <v>0</v>
      </c>
      <c r="I72" s="79">
        <v>0</v>
      </c>
      <c r="J72" s="79">
        <v>0</v>
      </c>
      <c r="K72" s="79">
        <v>0</v>
      </c>
      <c r="L72" s="177" t="s">
        <v>214</v>
      </c>
      <c r="M72" s="178"/>
      <c r="N72" s="79">
        <v>0</v>
      </c>
      <c r="O72" s="78" t="s">
        <v>213</v>
      </c>
    </row>
    <row r="73" spans="1:15" ht="12.75">
      <c r="A73" s="81"/>
      <c r="B73" s="81"/>
      <c r="C73" s="81"/>
      <c r="D73" s="80" t="s">
        <v>203</v>
      </c>
      <c r="E73" s="79">
        <v>986871.4</v>
      </c>
      <c r="F73" s="79">
        <f>G73+J73+L73+N73</f>
        <v>185574</v>
      </c>
      <c r="G73" s="79">
        <v>121494</v>
      </c>
      <c r="H73" s="79">
        <v>0</v>
      </c>
      <c r="I73" s="79">
        <v>0</v>
      </c>
      <c r="J73" s="79">
        <v>0</v>
      </c>
      <c r="K73" s="79">
        <v>0</v>
      </c>
      <c r="L73" s="179">
        <v>64080</v>
      </c>
      <c r="M73" s="180"/>
      <c r="N73" s="79">
        <f>N72</f>
        <v>0</v>
      </c>
      <c r="O73" s="78"/>
    </row>
    <row r="74" spans="1:15" ht="12.75">
      <c r="A74" s="81"/>
      <c r="B74" s="81"/>
      <c r="C74" s="81"/>
      <c r="D74" s="80" t="s">
        <v>201</v>
      </c>
      <c r="E74" s="79">
        <v>355051.8</v>
      </c>
      <c r="F74" s="79">
        <f>G74+J74+L74+N74</f>
        <v>0</v>
      </c>
      <c r="G74" s="79">
        <v>0</v>
      </c>
      <c r="H74" s="79">
        <v>0</v>
      </c>
      <c r="I74" s="79">
        <v>0</v>
      </c>
      <c r="J74" s="79">
        <v>0</v>
      </c>
      <c r="K74" s="79">
        <v>0</v>
      </c>
      <c r="L74" s="179">
        <v>0</v>
      </c>
      <c r="M74" s="180"/>
      <c r="N74" s="79">
        <v>0</v>
      </c>
      <c r="O74" s="78"/>
    </row>
    <row r="75" spans="1:15" ht="45" customHeight="1">
      <c r="A75" s="81" t="s">
        <v>78</v>
      </c>
      <c r="B75" s="81">
        <v>852</v>
      </c>
      <c r="C75" s="81">
        <v>85295</v>
      </c>
      <c r="D75" s="80" t="s">
        <v>212</v>
      </c>
      <c r="E75" s="79">
        <f>SUM(E76:E77)</f>
        <v>1382342.6</v>
      </c>
      <c r="F75" s="79">
        <f>SUM(F76:F77)</f>
        <v>225330</v>
      </c>
      <c r="G75" s="79">
        <f>SUM(G76:G77)</f>
        <v>156978</v>
      </c>
      <c r="H75" s="79">
        <v>0</v>
      </c>
      <c r="I75" s="79">
        <v>0</v>
      </c>
      <c r="J75" s="79">
        <v>0</v>
      </c>
      <c r="K75" s="79">
        <v>0</v>
      </c>
      <c r="L75" s="177" t="s">
        <v>211</v>
      </c>
      <c r="M75" s="178"/>
      <c r="N75" s="79">
        <v>0</v>
      </c>
      <c r="O75" s="78" t="s">
        <v>210</v>
      </c>
    </row>
    <row r="76" spans="1:15" ht="12.75">
      <c r="A76" s="81"/>
      <c r="B76" s="81"/>
      <c r="C76" s="81"/>
      <c r="D76" s="80" t="s">
        <v>203</v>
      </c>
      <c r="E76" s="79">
        <v>1223090</v>
      </c>
      <c r="F76" s="79">
        <f>G76+J76+L76+N76</f>
        <v>225330</v>
      </c>
      <c r="G76" s="79">
        <v>156978</v>
      </c>
      <c r="H76" s="79">
        <v>0</v>
      </c>
      <c r="I76" s="79">
        <v>0</v>
      </c>
      <c r="J76" s="79">
        <v>0</v>
      </c>
      <c r="K76" s="79">
        <v>0</v>
      </c>
      <c r="L76" s="179">
        <v>68352</v>
      </c>
      <c r="M76" s="180"/>
      <c r="N76" s="79">
        <f>N75</f>
        <v>0</v>
      </c>
      <c r="O76" s="78"/>
    </row>
    <row r="77" spans="1:15" ht="12.75">
      <c r="A77" s="81"/>
      <c r="B77" s="81"/>
      <c r="C77" s="81"/>
      <c r="D77" s="80" t="s">
        <v>201</v>
      </c>
      <c r="E77" s="79">
        <v>159252.6</v>
      </c>
      <c r="F77" s="79">
        <f>G77+J77+L77+N77</f>
        <v>0</v>
      </c>
      <c r="G77" s="79">
        <v>0</v>
      </c>
      <c r="H77" s="79">
        <v>0</v>
      </c>
      <c r="I77" s="79">
        <v>0</v>
      </c>
      <c r="J77" s="79">
        <v>0</v>
      </c>
      <c r="K77" s="79">
        <v>0</v>
      </c>
      <c r="L77" s="179">
        <v>0</v>
      </c>
      <c r="M77" s="180"/>
      <c r="N77" s="79">
        <v>0</v>
      </c>
      <c r="O77" s="78"/>
    </row>
    <row r="78" spans="1:15" ht="67.5">
      <c r="A78" s="81" t="s">
        <v>77</v>
      </c>
      <c r="B78" s="81">
        <v>854</v>
      </c>
      <c r="C78" s="81">
        <v>85406</v>
      </c>
      <c r="D78" s="80" t="s">
        <v>209</v>
      </c>
      <c r="E78" s="79">
        <v>34600</v>
      </c>
      <c r="F78" s="79">
        <f>G78</f>
        <v>34600</v>
      </c>
      <c r="G78" s="79">
        <f>SUM(G79:G80)</f>
        <v>34600</v>
      </c>
      <c r="H78" s="79">
        <v>0</v>
      </c>
      <c r="I78" s="79">
        <v>0</v>
      </c>
      <c r="J78" s="79">
        <v>0</v>
      </c>
      <c r="K78" s="79">
        <v>0</v>
      </c>
      <c r="L78" s="177" t="s">
        <v>69</v>
      </c>
      <c r="M78" s="178"/>
      <c r="N78" s="79">
        <v>0</v>
      </c>
      <c r="O78" s="78" t="s">
        <v>68</v>
      </c>
    </row>
    <row r="79" spans="1:15" ht="12.75">
      <c r="A79" s="81"/>
      <c r="B79" s="81"/>
      <c r="C79" s="81"/>
      <c r="D79" s="80" t="s">
        <v>203</v>
      </c>
      <c r="E79" s="79">
        <v>0</v>
      </c>
      <c r="F79" s="79">
        <v>0</v>
      </c>
      <c r="G79" s="79">
        <v>0</v>
      </c>
      <c r="H79" s="79">
        <v>0</v>
      </c>
      <c r="I79" s="79">
        <v>0</v>
      </c>
      <c r="J79" s="79">
        <v>0</v>
      </c>
      <c r="K79" s="79">
        <v>0</v>
      </c>
      <c r="L79" s="179">
        <v>0</v>
      </c>
      <c r="M79" s="180"/>
      <c r="N79" s="79">
        <v>0</v>
      </c>
      <c r="O79" s="78"/>
    </row>
    <row r="80" spans="1:15" ht="12.75">
      <c r="A80" s="81"/>
      <c r="B80" s="81"/>
      <c r="C80" s="81"/>
      <c r="D80" s="80" t="s">
        <v>201</v>
      </c>
      <c r="E80" s="79">
        <f>E78</f>
        <v>34600</v>
      </c>
      <c r="F80" s="79">
        <f>G80</f>
        <v>34600</v>
      </c>
      <c r="G80" s="79">
        <v>34600</v>
      </c>
      <c r="H80" s="79">
        <v>0</v>
      </c>
      <c r="I80" s="79">
        <v>0</v>
      </c>
      <c r="J80" s="79">
        <v>0</v>
      </c>
      <c r="K80" s="79">
        <v>0</v>
      </c>
      <c r="L80" s="179">
        <v>0</v>
      </c>
      <c r="M80" s="180"/>
      <c r="N80" s="79">
        <f>N78</f>
        <v>0</v>
      </c>
      <c r="O80" s="78"/>
    </row>
    <row r="81" spans="1:15" ht="89.25" customHeight="1">
      <c r="A81" s="81" t="s">
        <v>75</v>
      </c>
      <c r="B81" s="14">
        <v>900</v>
      </c>
      <c r="C81" s="14">
        <v>90095</v>
      </c>
      <c r="D81" s="83" t="s">
        <v>208</v>
      </c>
      <c r="E81" s="79">
        <v>137450</v>
      </c>
      <c r="F81" s="79">
        <f>G81+J81+N81</f>
        <v>90150</v>
      </c>
      <c r="G81" s="79">
        <v>90150</v>
      </c>
      <c r="H81" s="79">
        <v>0</v>
      </c>
      <c r="I81" s="79">
        <v>0</v>
      </c>
      <c r="J81" s="79">
        <v>0</v>
      </c>
      <c r="K81" s="79">
        <v>0</v>
      </c>
      <c r="L81" s="177" t="s">
        <v>69</v>
      </c>
      <c r="M81" s="178"/>
      <c r="N81" s="79">
        <v>0</v>
      </c>
      <c r="O81" s="78" t="s">
        <v>68</v>
      </c>
    </row>
    <row r="82" spans="1:15" ht="12.75">
      <c r="A82" s="81"/>
      <c r="B82" s="81"/>
      <c r="C82" s="81"/>
      <c r="D82" s="80" t="s">
        <v>203</v>
      </c>
      <c r="E82" s="79">
        <v>0</v>
      </c>
      <c r="F82" s="79">
        <v>0</v>
      </c>
      <c r="G82" s="79">
        <v>0</v>
      </c>
      <c r="H82" s="79">
        <v>0</v>
      </c>
      <c r="I82" s="79">
        <v>0</v>
      </c>
      <c r="J82" s="79">
        <v>0</v>
      </c>
      <c r="K82" s="79">
        <v>0</v>
      </c>
      <c r="L82" s="179">
        <v>0</v>
      </c>
      <c r="M82" s="180"/>
      <c r="N82" s="79">
        <v>0</v>
      </c>
      <c r="O82" s="78"/>
    </row>
    <row r="83" spans="1:15" ht="12.75">
      <c r="A83" s="81"/>
      <c r="B83" s="81"/>
      <c r="C83" s="81"/>
      <c r="D83" s="80" t="s">
        <v>201</v>
      </c>
      <c r="E83" s="79">
        <f>E81</f>
        <v>137450</v>
      </c>
      <c r="F83" s="79">
        <v>90150</v>
      </c>
      <c r="G83" s="79">
        <v>90150</v>
      </c>
      <c r="H83" s="79">
        <v>0</v>
      </c>
      <c r="I83" s="79">
        <v>0</v>
      </c>
      <c r="J83" s="79">
        <v>0</v>
      </c>
      <c r="K83" s="79">
        <v>0</v>
      </c>
      <c r="L83" s="179">
        <v>0</v>
      </c>
      <c r="M83" s="180"/>
      <c r="N83" s="79">
        <f>N81</f>
        <v>0</v>
      </c>
      <c r="O83" s="78"/>
    </row>
    <row r="84" spans="1:15" ht="56.25">
      <c r="A84" s="81" t="s">
        <v>134</v>
      </c>
      <c r="B84" s="14">
        <v>926</v>
      </c>
      <c r="C84" s="14">
        <v>92695</v>
      </c>
      <c r="D84" s="82" t="s">
        <v>207</v>
      </c>
      <c r="E84" s="79">
        <f>(E85+E86)</f>
        <v>7000</v>
      </c>
      <c r="F84" s="79">
        <f>(F85+F86)</f>
        <v>1000</v>
      </c>
      <c r="G84" s="79">
        <v>1000</v>
      </c>
      <c r="H84" s="79">
        <v>0</v>
      </c>
      <c r="I84" s="79">
        <v>0</v>
      </c>
      <c r="J84" s="79">
        <v>0</v>
      </c>
      <c r="K84" s="79">
        <v>0</v>
      </c>
      <c r="L84" s="177" t="s">
        <v>204</v>
      </c>
      <c r="M84" s="178"/>
      <c r="N84" s="79">
        <f>(N85+N86)</f>
        <v>0</v>
      </c>
      <c r="O84" s="78" t="s">
        <v>68</v>
      </c>
    </row>
    <row r="85" spans="1:15" ht="12.75">
      <c r="A85" s="81"/>
      <c r="B85" s="81"/>
      <c r="C85" s="81"/>
      <c r="D85" s="80" t="s">
        <v>203</v>
      </c>
      <c r="E85" s="79">
        <v>7000</v>
      </c>
      <c r="F85" s="79">
        <f>G85+J85++L85+N85</f>
        <v>1000</v>
      </c>
      <c r="G85" s="79">
        <f>G84</f>
        <v>1000</v>
      </c>
      <c r="H85" s="79">
        <v>0</v>
      </c>
      <c r="I85" s="79">
        <v>0</v>
      </c>
      <c r="J85" s="79">
        <v>0</v>
      </c>
      <c r="K85" s="79">
        <v>0</v>
      </c>
      <c r="L85" s="179">
        <v>0</v>
      </c>
      <c r="M85" s="180"/>
      <c r="N85" s="79">
        <v>0</v>
      </c>
      <c r="O85" s="78"/>
    </row>
    <row r="86" spans="1:15" ht="12.75">
      <c r="A86" s="81"/>
      <c r="B86" s="81"/>
      <c r="C86" s="81"/>
      <c r="D86" s="80" t="s">
        <v>201</v>
      </c>
      <c r="E86" s="79">
        <v>0</v>
      </c>
      <c r="F86" s="79">
        <f>G86+J86+L86+N86</f>
        <v>0</v>
      </c>
      <c r="G86" s="79">
        <v>0</v>
      </c>
      <c r="H86" s="79">
        <v>0</v>
      </c>
      <c r="I86" s="79">
        <v>0</v>
      </c>
      <c r="J86" s="79">
        <v>0</v>
      </c>
      <c r="K86" s="79">
        <v>0</v>
      </c>
      <c r="L86" s="179">
        <v>0</v>
      </c>
      <c r="M86" s="180"/>
      <c r="N86" s="79">
        <v>0</v>
      </c>
      <c r="O86" s="78"/>
    </row>
    <row r="87" spans="1:15" ht="54.75" customHeight="1">
      <c r="A87" s="81" t="s">
        <v>135</v>
      </c>
      <c r="B87" s="14">
        <v>926</v>
      </c>
      <c r="C87" s="14">
        <v>92695</v>
      </c>
      <c r="D87" s="82" t="s">
        <v>206</v>
      </c>
      <c r="E87" s="79">
        <f>(E88+E89)</f>
        <v>7000</v>
      </c>
      <c r="F87" s="79">
        <f>(F88+F89)</f>
        <v>1000</v>
      </c>
      <c r="G87" s="79">
        <v>1000</v>
      </c>
      <c r="H87" s="79">
        <v>0</v>
      </c>
      <c r="I87" s="79">
        <v>0</v>
      </c>
      <c r="J87" s="79">
        <v>0</v>
      </c>
      <c r="K87" s="79">
        <v>0</v>
      </c>
      <c r="L87" s="177" t="s">
        <v>204</v>
      </c>
      <c r="M87" s="178"/>
      <c r="N87" s="79">
        <f>(N88+N89)</f>
        <v>0</v>
      </c>
      <c r="O87" s="78" t="s">
        <v>68</v>
      </c>
    </row>
    <row r="88" spans="1:15" ht="12.75">
      <c r="A88" s="81"/>
      <c r="B88" s="81"/>
      <c r="C88" s="81"/>
      <c r="D88" s="80" t="s">
        <v>203</v>
      </c>
      <c r="E88" s="79">
        <v>7000</v>
      </c>
      <c r="F88" s="79">
        <f>G88+J88++L88+N88</f>
        <v>1000</v>
      </c>
      <c r="G88" s="79">
        <f>G87</f>
        <v>1000</v>
      </c>
      <c r="H88" s="79">
        <v>0</v>
      </c>
      <c r="I88" s="79">
        <v>0</v>
      </c>
      <c r="J88" s="79">
        <v>0</v>
      </c>
      <c r="K88" s="79">
        <v>0</v>
      </c>
      <c r="L88" s="179">
        <v>0</v>
      </c>
      <c r="M88" s="180"/>
      <c r="N88" s="79">
        <v>0</v>
      </c>
      <c r="O88" s="78"/>
    </row>
    <row r="89" spans="1:15" ht="12.75">
      <c r="A89" s="81"/>
      <c r="B89" s="81"/>
      <c r="C89" s="81"/>
      <c r="D89" s="80" t="s">
        <v>201</v>
      </c>
      <c r="E89" s="79">
        <v>0</v>
      </c>
      <c r="F89" s="79">
        <f>G89+J89+L89+N89</f>
        <v>0</v>
      </c>
      <c r="G89" s="79">
        <v>0</v>
      </c>
      <c r="H89" s="79">
        <v>0</v>
      </c>
      <c r="I89" s="79">
        <v>0</v>
      </c>
      <c r="J89" s="79">
        <v>0</v>
      </c>
      <c r="K89" s="79">
        <v>0</v>
      </c>
      <c r="L89" s="179">
        <v>0</v>
      </c>
      <c r="M89" s="180"/>
      <c r="N89" s="79">
        <v>0</v>
      </c>
      <c r="O89" s="78"/>
    </row>
    <row r="90" spans="1:15" ht="56.25">
      <c r="A90" s="81" t="s">
        <v>148</v>
      </c>
      <c r="B90" s="14">
        <v>926</v>
      </c>
      <c r="C90" s="14">
        <v>92695</v>
      </c>
      <c r="D90" s="82" t="s">
        <v>205</v>
      </c>
      <c r="E90" s="79">
        <f>(E91+E92)</f>
        <v>7000</v>
      </c>
      <c r="F90" s="79">
        <f>(F91+F92)</f>
        <v>1000</v>
      </c>
      <c r="G90" s="79">
        <v>1000</v>
      </c>
      <c r="H90" s="79">
        <v>0</v>
      </c>
      <c r="I90" s="79">
        <v>0</v>
      </c>
      <c r="J90" s="79">
        <v>0</v>
      </c>
      <c r="K90" s="79">
        <v>0</v>
      </c>
      <c r="L90" s="177" t="s">
        <v>204</v>
      </c>
      <c r="M90" s="178"/>
      <c r="N90" s="79">
        <f>(N91+N92)</f>
        <v>0</v>
      </c>
      <c r="O90" s="78" t="s">
        <v>68</v>
      </c>
    </row>
    <row r="91" spans="1:15" ht="12.75">
      <c r="A91" s="81"/>
      <c r="B91" s="81"/>
      <c r="C91" s="81"/>
      <c r="D91" s="80" t="s">
        <v>203</v>
      </c>
      <c r="E91" s="79">
        <v>7000</v>
      </c>
      <c r="F91" s="79">
        <f>G91+J91++L91+N91</f>
        <v>1000</v>
      </c>
      <c r="G91" s="79">
        <f>G90</f>
        <v>1000</v>
      </c>
      <c r="H91" s="79">
        <v>0</v>
      </c>
      <c r="I91" s="79">
        <v>0</v>
      </c>
      <c r="J91" s="79">
        <v>0</v>
      </c>
      <c r="K91" s="79">
        <v>0</v>
      </c>
      <c r="L91" s="179">
        <v>0</v>
      </c>
      <c r="M91" s="180"/>
      <c r="N91" s="79">
        <v>0</v>
      </c>
      <c r="O91" s="78"/>
    </row>
    <row r="92" spans="1:15" ht="12.75">
      <c r="A92" s="81"/>
      <c r="B92" s="81"/>
      <c r="C92" s="81"/>
      <c r="D92" s="80" t="s">
        <v>201</v>
      </c>
      <c r="E92" s="79">
        <v>0</v>
      </c>
      <c r="F92" s="79">
        <f>G92+J92+L92+N92</f>
        <v>0</v>
      </c>
      <c r="G92" s="79">
        <v>0</v>
      </c>
      <c r="H92" s="79">
        <v>0</v>
      </c>
      <c r="I92" s="79">
        <v>0</v>
      </c>
      <c r="J92" s="79">
        <v>0</v>
      </c>
      <c r="K92" s="79">
        <v>0</v>
      </c>
      <c r="L92" s="179">
        <v>0</v>
      </c>
      <c r="M92" s="180"/>
      <c r="N92" s="79">
        <v>0</v>
      </c>
      <c r="O92" s="78"/>
    </row>
    <row r="93" spans="1:15" ht="21" customHeight="1">
      <c r="A93" s="160" t="s">
        <v>184</v>
      </c>
      <c r="B93" s="161"/>
      <c r="C93" s="161"/>
      <c r="D93" s="162"/>
      <c r="E93" s="75">
        <f aca="true" t="shared" si="0" ref="E93:G94">SUM(E11+E14+E17+E20+E24+E30+E33+E36+E39+E42+E45+E48+E51+E54+E57+E60+E63+E66+E69+E72+E75+E78+E81+E84+E87+E90+E27)</f>
        <v>22791980.8</v>
      </c>
      <c r="F93" s="75">
        <f t="shared" si="0"/>
        <v>11442434</v>
      </c>
      <c r="G93" s="75">
        <f t="shared" si="0"/>
        <v>3593699</v>
      </c>
      <c r="H93" s="75">
        <f>SUM(H11+H14+H17+H20+H24+H30+H33+H36+H39+H42+H45+H48+H51+H54+H57+H60+H63+H66+H69+H72+H75+H78+H81+H84+H87+H90)</f>
        <v>436469</v>
      </c>
      <c r="I93" s="75">
        <f>SUM(I11+I14+I17+I20+I24+I30+I33+I36+I39+I42+I45+I48+I51+I54+I57+I60+I63+I66+I69+I72+I75+I78+I81+I84+I87+I90)</f>
        <v>0</v>
      </c>
      <c r="J93" s="75">
        <f>SUM(J11+J14+J17+J20+J24+J30+J33+J36+J39+J42+J45+J48+J51+J54+J57+J60+J63+J66+J69+J72+J75+J78+J81+J84+J87+J90)</f>
        <v>0</v>
      </c>
      <c r="K93" s="75">
        <f>SUM(K11+K14+K17+K20+K24+K30+K33+K36+K39+K42+K45+K48+K51+K54+K57+K60+K63+K66+K69+K72+K75+K78+K81+K84+K87+K90)</f>
        <v>0</v>
      </c>
      <c r="L93" s="183">
        <v>1602761</v>
      </c>
      <c r="M93" s="184"/>
      <c r="N93" s="75">
        <f>SUM(N11+N14+N17+N20+N24+N30+N33+N36+N39+N42+N45+N48+N51+N54+N57+N60+N63+N66+N69+N72+N75+N78+N81+N84+N87+N90)</f>
        <v>6246742</v>
      </c>
      <c r="O93" s="77" t="s">
        <v>67</v>
      </c>
    </row>
    <row r="94" spans="1:15" ht="21" customHeight="1">
      <c r="A94" s="171" t="s">
        <v>184</v>
      </c>
      <c r="B94" s="172"/>
      <c r="C94" s="173"/>
      <c r="D94" s="76" t="s">
        <v>203</v>
      </c>
      <c r="E94" s="75">
        <f t="shared" si="0"/>
        <v>8271665.4</v>
      </c>
      <c r="F94" s="75">
        <f t="shared" si="0"/>
        <v>3644135</v>
      </c>
      <c r="G94" s="75">
        <f t="shared" si="0"/>
        <v>669458</v>
      </c>
      <c r="H94" s="75" t="s">
        <v>202</v>
      </c>
      <c r="I94" s="75">
        <f>SUM(I12+I15+I18+I21+I25+I31+I34+I37+I40+I43+I46+I49+I52+I55+I58+I61+I64+I67+I70+I73+I76+I79+I82+I85+I88+I91)</f>
        <v>0</v>
      </c>
      <c r="J94" s="75">
        <f>SUM(J12+J15+J18+J21+J25+J31+J34+J37+J40+J43+J46+J49+J52+J55+J58+J61+J64+J67+J70+J73+J76+J79+J82+J85+J88+J91)</f>
        <v>0</v>
      </c>
      <c r="K94" s="75">
        <f>SUM(K12+K15+K18+K21+K25+K31+K34+K37+K40+K43+K46+K49+K52+K55+K58+K61+K64+K67+K70+K73+K76+K79+K82+K85+K88+K91)</f>
        <v>0</v>
      </c>
      <c r="L94" s="185">
        <v>568779</v>
      </c>
      <c r="M94" s="186"/>
      <c r="N94" s="75">
        <f>SUM(N12+N15+N18+N21+N25+N31+N34+N37+N40+N43+N46+N49+N52+N55+N58+N61+N64+N67+N70+N73+N76+N79+N82+N85+N88+N91)</f>
        <v>2395646</v>
      </c>
      <c r="O94" s="74" t="s">
        <v>67</v>
      </c>
    </row>
    <row r="95" spans="1:15" ht="21" customHeight="1">
      <c r="A95" s="171" t="s">
        <v>184</v>
      </c>
      <c r="B95" s="172"/>
      <c r="C95" s="173"/>
      <c r="D95" s="76" t="s">
        <v>201</v>
      </c>
      <c r="E95" s="75">
        <f>SUM(E13+E16+E19+E22+E23+E26+E32+E35+E38+E41+E44+E47+E50+E53+E56+E59+E62+E65+E68+E71+E74+E77+E80+E83+E86+E89+E92+E29)</f>
        <v>14520315.4</v>
      </c>
      <c r="F95" s="75">
        <f>SUM(F13+F16+F19+F22+F23+F26+F32+F35+F38+F41+F44+F47+F50+F53+F56+F59+F62+F65+F68+F71+F74+F77+F80+F83+F86+F89+F92+F29)</f>
        <v>7798299</v>
      </c>
      <c r="G95" s="75">
        <f>SUM(G13+G16+G19+G22+G23+G26+G32+G35+G38+G41+G44+G47+G50+G53+G56+G59+G62+G65+G68+G71+G74+G77+G80+G83+G86+G89+G92+G29)</f>
        <v>2913221</v>
      </c>
      <c r="H95" s="75">
        <f>SUM(H13+H16+H19+H22+H23+H26+H32+H35+H38+H41+H44+H47+H50+H53+H56+H59+H62+H65+H68+H71+H74+H77+H80+H83+H86+H89+H92+H29)</f>
        <v>436469</v>
      </c>
      <c r="I95" s="75">
        <f>SUM(I13+I16+I19+I22+I26+I32+I35+I38+I41+I44+I47+I50+I53+I56+I59+I62+I65+I68+I71+I74+I77+I80+I83+I86+I89+I92)</f>
        <v>0</v>
      </c>
      <c r="J95" s="75">
        <f>SUM(J13+J16+J19+J22+J23+J26+J32+J35+J38+J41+J44+J47+J50+J53+J56+J59+J62+J65+J68+J71+J74+J77+J80+J83+J86+J89+J92)</f>
        <v>0</v>
      </c>
      <c r="K95" s="75">
        <f>SUM(K13+K16+K19+K22+K23+K26+K32+K35+K38+K41+K44+K47+K50+K53+K56+K59+K62+K65+K68+K71+K74+K77+K80+K83+K86+K89+K92)</f>
        <v>0</v>
      </c>
      <c r="L95" s="185">
        <v>1033982</v>
      </c>
      <c r="M95" s="186"/>
      <c r="N95" s="75">
        <f>SUM(N13+N16+N19+N22+N23+N26+N32+N35+N38+N41+N44+N47+N50+N53+N56+N59+N62+N65+N68+N71+N74+N77+N80+N83+N86+N89+N92+N29)</f>
        <v>3851096</v>
      </c>
      <c r="O95" s="74" t="s">
        <v>67</v>
      </c>
    </row>
    <row r="96" spans="1:15" ht="4.5" customHeight="1">
      <c r="A96" s="72"/>
      <c r="B96" s="72"/>
      <c r="C96" s="72"/>
      <c r="D96" s="72"/>
      <c r="E96" s="72"/>
      <c r="F96" s="72"/>
      <c r="G96" s="73"/>
      <c r="H96" s="73"/>
      <c r="I96" s="73"/>
      <c r="J96" s="72"/>
      <c r="K96" s="72"/>
      <c r="L96" s="187"/>
      <c r="M96" s="187"/>
      <c r="N96" s="72"/>
      <c r="O96" s="72"/>
    </row>
    <row r="97" spans="1:15" ht="12.7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</row>
    <row r="98" spans="1:15" ht="12.75" customHeight="1">
      <c r="A98" s="182" t="s">
        <v>200</v>
      </c>
      <c r="B98" s="182"/>
      <c r="C98" s="182"/>
      <c r="D98" s="182"/>
      <c r="E98" s="182"/>
      <c r="F98" s="182"/>
      <c r="G98" s="182"/>
      <c r="H98" s="182"/>
      <c r="I98" s="182"/>
      <c r="J98" s="182"/>
      <c r="K98" s="182"/>
      <c r="L98" s="182"/>
      <c r="M98" s="182"/>
      <c r="N98" s="182"/>
      <c r="O98" s="182"/>
    </row>
    <row r="99" spans="1:15" ht="12.75" customHeight="1">
      <c r="A99" s="181" t="s">
        <v>199</v>
      </c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</row>
    <row r="100" spans="1:15" ht="12.75" customHeight="1">
      <c r="A100" s="181" t="s">
        <v>65</v>
      </c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</row>
    <row r="101" spans="1:15" ht="12.75" customHeight="1">
      <c r="A101" s="181" t="s">
        <v>64</v>
      </c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</row>
    <row r="102" spans="1:15" ht="7.5" customHeight="1">
      <c r="A102" s="181" t="s">
        <v>198</v>
      </c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</row>
    <row r="103" spans="1:15" ht="21" customHeight="1">
      <c r="A103" s="181" t="s">
        <v>62</v>
      </c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</row>
  </sheetData>
  <sheetProtection/>
  <mergeCells count="116">
    <mergeCell ref="A101:O101"/>
    <mergeCell ref="A102:O102"/>
    <mergeCell ref="L92:M92"/>
    <mergeCell ref="L93:M93"/>
    <mergeCell ref="L94:M94"/>
    <mergeCell ref="L95:M95"/>
    <mergeCell ref="L96:M96"/>
    <mergeCell ref="A103:O103"/>
    <mergeCell ref="A97:O97"/>
    <mergeCell ref="A98:O98"/>
    <mergeCell ref="A99:O99"/>
    <mergeCell ref="A100:O100"/>
    <mergeCell ref="L86:M86"/>
    <mergeCell ref="L87:M87"/>
    <mergeCell ref="L88:M88"/>
    <mergeCell ref="L89:M89"/>
    <mergeCell ref="L90:M90"/>
    <mergeCell ref="L91:M91"/>
    <mergeCell ref="L80:M80"/>
    <mergeCell ref="L81:M81"/>
    <mergeCell ref="L82:M82"/>
    <mergeCell ref="L83:M83"/>
    <mergeCell ref="L84:M84"/>
    <mergeCell ref="L85:M85"/>
    <mergeCell ref="L74:M74"/>
    <mergeCell ref="L75:M75"/>
    <mergeCell ref="L76:M76"/>
    <mergeCell ref="L77:M77"/>
    <mergeCell ref="L78:M78"/>
    <mergeCell ref="L79:M79"/>
    <mergeCell ref="L68:M68"/>
    <mergeCell ref="L69:M69"/>
    <mergeCell ref="L70:M70"/>
    <mergeCell ref="L71:M71"/>
    <mergeCell ref="L72:M72"/>
    <mergeCell ref="L73:M73"/>
    <mergeCell ref="L62:M62"/>
    <mergeCell ref="L63:M63"/>
    <mergeCell ref="L64:M64"/>
    <mergeCell ref="L65:M65"/>
    <mergeCell ref="L66:M66"/>
    <mergeCell ref="L67:M67"/>
    <mergeCell ref="L56:M56"/>
    <mergeCell ref="L57:M57"/>
    <mergeCell ref="L58:M58"/>
    <mergeCell ref="L59:M59"/>
    <mergeCell ref="L60:M60"/>
    <mergeCell ref="L61:M61"/>
    <mergeCell ref="L50:M50"/>
    <mergeCell ref="L51:M51"/>
    <mergeCell ref="L52:M52"/>
    <mergeCell ref="L53:M53"/>
    <mergeCell ref="L54:M54"/>
    <mergeCell ref="L55:M55"/>
    <mergeCell ref="L44:M44"/>
    <mergeCell ref="L45:M45"/>
    <mergeCell ref="L46:M46"/>
    <mergeCell ref="L47:M47"/>
    <mergeCell ref="L48:M48"/>
    <mergeCell ref="L49:M49"/>
    <mergeCell ref="L38:M38"/>
    <mergeCell ref="L39:M39"/>
    <mergeCell ref="L40:M40"/>
    <mergeCell ref="L41:M41"/>
    <mergeCell ref="L42:M42"/>
    <mergeCell ref="L43:M43"/>
    <mergeCell ref="L32:M32"/>
    <mergeCell ref="L33:M33"/>
    <mergeCell ref="L34:M34"/>
    <mergeCell ref="L35:M35"/>
    <mergeCell ref="L36:M36"/>
    <mergeCell ref="L37:M37"/>
    <mergeCell ref="L26:M26"/>
    <mergeCell ref="L30:M30"/>
    <mergeCell ref="L27:M27"/>
    <mergeCell ref="L28:M28"/>
    <mergeCell ref="L29:M29"/>
    <mergeCell ref="L31:M31"/>
    <mergeCell ref="L20:M20"/>
    <mergeCell ref="L21:M21"/>
    <mergeCell ref="L22:M22"/>
    <mergeCell ref="L23:M23"/>
    <mergeCell ref="L24:M24"/>
    <mergeCell ref="L25:M25"/>
    <mergeCell ref="L14:M14"/>
    <mergeCell ref="L15:M15"/>
    <mergeCell ref="L16:M16"/>
    <mergeCell ref="L17:M17"/>
    <mergeCell ref="L18:M18"/>
    <mergeCell ref="L19:M19"/>
    <mergeCell ref="N6:N9"/>
    <mergeCell ref="K7:K9"/>
    <mergeCell ref="L10:M10"/>
    <mergeCell ref="L11:M11"/>
    <mergeCell ref="L12:M12"/>
    <mergeCell ref="L13:M13"/>
    <mergeCell ref="J1:O1"/>
    <mergeCell ref="M3:O3"/>
    <mergeCell ref="A94:C94"/>
    <mergeCell ref="A95:C95"/>
    <mergeCell ref="A93:D93"/>
    <mergeCell ref="B4:B9"/>
    <mergeCell ref="C4:C9"/>
    <mergeCell ref="G6:G9"/>
    <mergeCell ref="E4:E9"/>
    <mergeCell ref="O4:O9"/>
    <mergeCell ref="A2:M2"/>
    <mergeCell ref="A4:A9"/>
    <mergeCell ref="D4:D9"/>
    <mergeCell ref="F5:F9"/>
    <mergeCell ref="F4:N4"/>
    <mergeCell ref="H6:H9"/>
    <mergeCell ref="G5:N5"/>
    <mergeCell ref="I6:I9"/>
    <mergeCell ref="J6:J9"/>
    <mergeCell ref="L6:M9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L58"/>
  <sheetViews>
    <sheetView view="pageLayout" workbookViewId="0" topLeftCell="A1">
      <selection activeCell="J11" sqref="J11"/>
    </sheetView>
  </sheetViews>
  <sheetFormatPr defaultColWidth="9.33203125" defaultRowHeight="12.75"/>
  <cols>
    <col min="1" max="1" width="4.83203125" style="8" customWidth="1"/>
    <col min="2" max="2" width="6.5" style="8" customWidth="1"/>
    <col min="3" max="3" width="7.5" style="8" customWidth="1"/>
    <col min="4" max="4" width="20.83203125" style="8" customWidth="1"/>
    <col min="5" max="5" width="12" style="8" customWidth="1"/>
    <col min="6" max="6" width="11.16015625" style="8" customWidth="1"/>
    <col min="7" max="7" width="12.33203125" style="8" customWidth="1"/>
    <col min="8" max="8" width="8.83203125" style="8" customWidth="1"/>
    <col min="9" max="9" width="7" style="8" customWidth="1"/>
    <col min="10" max="10" width="11.5" style="8" customWidth="1"/>
    <col min="11" max="11" width="9.66015625" style="8" customWidth="1"/>
    <col min="12" max="12" width="9.83203125" style="8" customWidth="1"/>
    <col min="13" max="16384" width="9.33203125" style="8" customWidth="1"/>
  </cols>
  <sheetData>
    <row r="1" spans="1:11" ht="18">
      <c r="A1" s="190" t="s">
        <v>127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</row>
    <row r="2" spans="1:12" ht="18">
      <c r="A2" s="33"/>
      <c r="B2" s="33"/>
      <c r="C2" s="33"/>
      <c r="D2" s="33"/>
      <c r="E2" s="33"/>
      <c r="F2" s="33"/>
      <c r="G2" s="33"/>
      <c r="H2" s="33"/>
      <c r="I2" s="33"/>
      <c r="J2" s="33"/>
      <c r="K2" s="191" t="s">
        <v>0</v>
      </c>
      <c r="L2" s="191"/>
    </row>
    <row r="3" spans="1:12" ht="10.5" customHeight="1">
      <c r="A3" s="188" t="s">
        <v>112</v>
      </c>
      <c r="B3" s="188" t="s">
        <v>1</v>
      </c>
      <c r="C3" s="188" t="s">
        <v>111</v>
      </c>
      <c r="D3" s="189" t="s">
        <v>110</v>
      </c>
      <c r="E3" s="189" t="s">
        <v>109</v>
      </c>
      <c r="F3" s="189"/>
      <c r="G3" s="189"/>
      <c r="H3" s="189"/>
      <c r="I3" s="189"/>
      <c r="J3" s="189"/>
      <c r="K3" s="189"/>
      <c r="L3" s="189" t="s">
        <v>108</v>
      </c>
    </row>
    <row r="4" spans="1:12" s="9" customFormat="1" ht="19.5" customHeight="1">
      <c r="A4" s="188"/>
      <c r="B4" s="188"/>
      <c r="C4" s="188"/>
      <c r="D4" s="189"/>
      <c r="E4" s="189" t="s">
        <v>126</v>
      </c>
      <c r="F4" s="189" t="s">
        <v>107</v>
      </c>
      <c r="G4" s="189"/>
      <c r="H4" s="189"/>
      <c r="I4" s="189"/>
      <c r="J4" s="189"/>
      <c r="K4" s="189"/>
      <c r="L4" s="189"/>
    </row>
    <row r="5" spans="1:12" s="9" customFormat="1" ht="19.5" customHeight="1">
      <c r="A5" s="188"/>
      <c r="B5" s="188"/>
      <c r="C5" s="188"/>
      <c r="D5" s="189"/>
      <c r="E5" s="189"/>
      <c r="F5" s="195" t="s">
        <v>106</v>
      </c>
      <c r="G5" s="163" t="s">
        <v>145</v>
      </c>
      <c r="H5" s="198" t="s">
        <v>105</v>
      </c>
      <c r="I5" s="24" t="s">
        <v>25</v>
      </c>
      <c r="J5" s="195" t="s">
        <v>104</v>
      </c>
      <c r="K5" s="198" t="s">
        <v>103</v>
      </c>
      <c r="L5" s="189"/>
    </row>
    <row r="6" spans="1:12" s="9" customFormat="1" ht="19.5" customHeight="1">
      <c r="A6" s="188"/>
      <c r="B6" s="188"/>
      <c r="C6" s="188"/>
      <c r="D6" s="189"/>
      <c r="E6" s="189"/>
      <c r="F6" s="196"/>
      <c r="G6" s="164"/>
      <c r="H6" s="196"/>
      <c r="I6" s="199" t="s">
        <v>102</v>
      </c>
      <c r="J6" s="196"/>
      <c r="K6" s="196"/>
      <c r="L6" s="189"/>
    </row>
    <row r="7" spans="1:12" s="9" customFormat="1" ht="29.25" customHeight="1">
      <c r="A7" s="188"/>
      <c r="B7" s="188"/>
      <c r="C7" s="188"/>
      <c r="D7" s="189"/>
      <c r="E7" s="189"/>
      <c r="F7" s="196"/>
      <c r="G7" s="164"/>
      <c r="H7" s="196"/>
      <c r="I7" s="199"/>
      <c r="J7" s="196"/>
      <c r="K7" s="196"/>
      <c r="L7" s="189"/>
    </row>
    <row r="8" spans="1:12" s="9" customFormat="1" ht="29.25" customHeight="1">
      <c r="A8" s="188"/>
      <c r="B8" s="188"/>
      <c r="C8" s="188"/>
      <c r="D8" s="189"/>
      <c r="E8" s="189"/>
      <c r="F8" s="197"/>
      <c r="G8" s="165"/>
      <c r="H8" s="197"/>
      <c r="I8" s="199"/>
      <c r="J8" s="197"/>
      <c r="K8" s="197"/>
      <c r="L8" s="189"/>
    </row>
    <row r="9" spans="1:12" s="9" customFormat="1" ht="15.75" customHeight="1">
      <c r="A9" s="15">
        <v>1</v>
      </c>
      <c r="B9" s="15">
        <v>2</v>
      </c>
      <c r="C9" s="15">
        <v>3</v>
      </c>
      <c r="D9" s="15">
        <v>4</v>
      </c>
      <c r="E9" s="15">
        <v>5</v>
      </c>
      <c r="F9" s="15">
        <v>6</v>
      </c>
      <c r="G9" s="15">
        <v>7</v>
      </c>
      <c r="H9" s="15">
        <v>8</v>
      </c>
      <c r="I9" s="15">
        <v>9</v>
      </c>
      <c r="J9" s="15">
        <v>10</v>
      </c>
      <c r="K9" s="15">
        <v>11</v>
      </c>
      <c r="L9" s="15">
        <v>12</v>
      </c>
    </row>
    <row r="10" spans="1:12" ht="57" customHeight="1">
      <c r="A10" s="14" t="s">
        <v>101</v>
      </c>
      <c r="B10" s="14">
        <v>600</v>
      </c>
      <c r="C10" s="14">
        <v>60014</v>
      </c>
      <c r="D10" s="13" t="s">
        <v>125</v>
      </c>
      <c r="E10" s="16">
        <v>80000</v>
      </c>
      <c r="F10" s="16">
        <v>80000</v>
      </c>
      <c r="G10" s="16">
        <v>0</v>
      </c>
      <c r="H10" s="16">
        <v>0</v>
      </c>
      <c r="I10" s="16">
        <v>0</v>
      </c>
      <c r="J10" s="13" t="s">
        <v>70</v>
      </c>
      <c r="K10" s="19">
        <v>0</v>
      </c>
      <c r="L10" s="12" t="s">
        <v>90</v>
      </c>
    </row>
    <row r="11" spans="1:12" ht="57" customHeight="1">
      <c r="A11" s="14" t="s">
        <v>100</v>
      </c>
      <c r="B11" s="14">
        <v>600</v>
      </c>
      <c r="C11" s="14">
        <v>60014</v>
      </c>
      <c r="D11" s="13" t="s">
        <v>133</v>
      </c>
      <c r="E11" s="16">
        <v>236101</v>
      </c>
      <c r="F11" s="16">
        <v>236101</v>
      </c>
      <c r="G11" s="16">
        <v>0</v>
      </c>
      <c r="H11" s="16">
        <v>0</v>
      </c>
      <c r="I11" s="16">
        <v>0</v>
      </c>
      <c r="J11" s="13" t="s">
        <v>70</v>
      </c>
      <c r="K11" s="19">
        <v>0</v>
      </c>
      <c r="L11" s="12" t="s">
        <v>90</v>
      </c>
    </row>
    <row r="12" spans="1:12" ht="51" customHeight="1">
      <c r="A12" s="14" t="s">
        <v>99</v>
      </c>
      <c r="B12" s="14">
        <v>600</v>
      </c>
      <c r="C12" s="14">
        <v>60014</v>
      </c>
      <c r="D12" s="13" t="s">
        <v>124</v>
      </c>
      <c r="E12" s="16">
        <v>13899</v>
      </c>
      <c r="F12" s="16">
        <v>13899</v>
      </c>
      <c r="G12" s="16">
        <v>0</v>
      </c>
      <c r="H12" s="16">
        <v>0</v>
      </c>
      <c r="I12" s="16">
        <v>0</v>
      </c>
      <c r="J12" s="13" t="s">
        <v>70</v>
      </c>
      <c r="K12" s="19">
        <v>0</v>
      </c>
      <c r="L12" s="12" t="s">
        <v>90</v>
      </c>
    </row>
    <row r="13" spans="1:12" ht="80.25" customHeight="1">
      <c r="A13" s="14" t="s">
        <v>98</v>
      </c>
      <c r="B13" s="14">
        <v>600</v>
      </c>
      <c r="C13" s="14">
        <v>60014</v>
      </c>
      <c r="D13" s="17" t="s">
        <v>123</v>
      </c>
      <c r="E13" s="16">
        <v>648170</v>
      </c>
      <c r="F13" s="16">
        <v>390862</v>
      </c>
      <c r="G13" s="16">
        <v>257308</v>
      </c>
      <c r="H13" s="16">
        <v>0</v>
      </c>
      <c r="I13" s="16">
        <v>0</v>
      </c>
      <c r="J13" s="13" t="s">
        <v>152</v>
      </c>
      <c r="K13" s="19">
        <v>0</v>
      </c>
      <c r="L13" s="12" t="s">
        <v>90</v>
      </c>
    </row>
    <row r="14" spans="1:12" ht="105" customHeight="1">
      <c r="A14" s="14" t="s">
        <v>97</v>
      </c>
      <c r="B14" s="14">
        <v>600</v>
      </c>
      <c r="C14" s="14">
        <v>60014</v>
      </c>
      <c r="D14" s="17" t="s">
        <v>122</v>
      </c>
      <c r="E14" s="16">
        <v>722714</v>
      </c>
      <c r="F14" s="16">
        <v>434888</v>
      </c>
      <c r="G14" s="16">
        <v>287826</v>
      </c>
      <c r="H14" s="16">
        <v>0</v>
      </c>
      <c r="I14" s="16">
        <v>0</v>
      </c>
      <c r="J14" s="13" t="s">
        <v>152</v>
      </c>
      <c r="K14" s="19">
        <v>0</v>
      </c>
      <c r="L14" s="12" t="s">
        <v>90</v>
      </c>
    </row>
    <row r="15" spans="1:12" ht="96" customHeight="1">
      <c r="A15" s="14" t="s">
        <v>96</v>
      </c>
      <c r="B15" s="14">
        <v>600</v>
      </c>
      <c r="C15" s="14">
        <v>60014</v>
      </c>
      <c r="D15" s="13" t="s">
        <v>121</v>
      </c>
      <c r="E15" s="16">
        <v>689441</v>
      </c>
      <c r="F15" s="16">
        <v>190781</v>
      </c>
      <c r="G15" s="16">
        <v>127187</v>
      </c>
      <c r="H15" s="16">
        <v>0</v>
      </c>
      <c r="I15" s="16">
        <v>0</v>
      </c>
      <c r="J15" s="13" t="s">
        <v>172</v>
      </c>
      <c r="K15" s="19">
        <v>0</v>
      </c>
      <c r="L15" s="12" t="s">
        <v>90</v>
      </c>
    </row>
    <row r="16" spans="1:12" ht="99" customHeight="1">
      <c r="A16" s="14" t="s">
        <v>95</v>
      </c>
      <c r="B16" s="14">
        <v>600</v>
      </c>
      <c r="C16" s="14">
        <v>60014</v>
      </c>
      <c r="D16" s="17" t="s">
        <v>168</v>
      </c>
      <c r="E16" s="16">
        <v>9840</v>
      </c>
      <c r="F16" s="16">
        <v>9840</v>
      </c>
      <c r="G16" s="16">
        <v>0</v>
      </c>
      <c r="H16" s="16">
        <v>0</v>
      </c>
      <c r="I16" s="16">
        <v>0</v>
      </c>
      <c r="J16" s="13" t="s">
        <v>70</v>
      </c>
      <c r="K16" s="19">
        <v>0</v>
      </c>
      <c r="L16" s="12" t="s">
        <v>90</v>
      </c>
    </row>
    <row r="17" spans="1:12" ht="84.75" customHeight="1">
      <c r="A17" s="14" t="s">
        <v>94</v>
      </c>
      <c r="B17" s="14">
        <v>600</v>
      </c>
      <c r="C17" s="14">
        <v>60014</v>
      </c>
      <c r="D17" s="13" t="s">
        <v>169</v>
      </c>
      <c r="E17" s="16">
        <v>64575</v>
      </c>
      <c r="F17" s="16">
        <v>64575</v>
      </c>
      <c r="G17" s="16">
        <v>0</v>
      </c>
      <c r="H17" s="16">
        <v>0</v>
      </c>
      <c r="I17" s="16">
        <v>0</v>
      </c>
      <c r="J17" s="13" t="s">
        <v>70</v>
      </c>
      <c r="K17" s="19">
        <v>0</v>
      </c>
      <c r="L17" s="12" t="s">
        <v>90</v>
      </c>
    </row>
    <row r="18" spans="1:12" ht="101.25" customHeight="1">
      <c r="A18" s="14" t="s">
        <v>93</v>
      </c>
      <c r="B18" s="14">
        <v>600</v>
      </c>
      <c r="C18" s="14">
        <v>60014</v>
      </c>
      <c r="D18" s="13" t="s">
        <v>170</v>
      </c>
      <c r="E18" s="16">
        <v>54120</v>
      </c>
      <c r="F18" s="16">
        <v>54120</v>
      </c>
      <c r="G18" s="16">
        <v>0</v>
      </c>
      <c r="H18" s="16">
        <v>0</v>
      </c>
      <c r="I18" s="16">
        <v>0</v>
      </c>
      <c r="J18" s="13" t="s">
        <v>70</v>
      </c>
      <c r="K18" s="19">
        <v>0</v>
      </c>
      <c r="L18" s="12" t="s">
        <v>90</v>
      </c>
    </row>
    <row r="19" spans="1:12" ht="114.75" customHeight="1">
      <c r="A19" s="14" t="s">
        <v>92</v>
      </c>
      <c r="B19" s="14">
        <v>600</v>
      </c>
      <c r="C19" s="14">
        <v>60014</v>
      </c>
      <c r="D19" s="13" t="s">
        <v>171</v>
      </c>
      <c r="E19" s="16">
        <v>50000</v>
      </c>
      <c r="F19" s="16">
        <v>50000</v>
      </c>
      <c r="G19" s="16">
        <v>0</v>
      </c>
      <c r="H19" s="16">
        <v>0</v>
      </c>
      <c r="I19" s="16">
        <v>0</v>
      </c>
      <c r="J19" s="13" t="s">
        <v>70</v>
      </c>
      <c r="K19" s="19">
        <v>0</v>
      </c>
      <c r="L19" s="12" t="s">
        <v>90</v>
      </c>
    </row>
    <row r="20" spans="1:12" ht="87" customHeight="1">
      <c r="A20" s="14" t="s">
        <v>91</v>
      </c>
      <c r="B20" s="14">
        <v>600</v>
      </c>
      <c r="C20" s="14">
        <v>60014</v>
      </c>
      <c r="D20" s="13" t="s">
        <v>153</v>
      </c>
      <c r="E20" s="16">
        <v>50000</v>
      </c>
      <c r="F20" s="16">
        <v>50000</v>
      </c>
      <c r="G20" s="16">
        <v>0</v>
      </c>
      <c r="H20" s="16">
        <v>0</v>
      </c>
      <c r="I20" s="16">
        <v>0</v>
      </c>
      <c r="J20" s="13" t="s">
        <v>70</v>
      </c>
      <c r="K20" s="19">
        <v>0</v>
      </c>
      <c r="L20" s="12" t="s">
        <v>90</v>
      </c>
    </row>
    <row r="21" spans="1:12" ht="63.75" customHeight="1">
      <c r="A21" s="14" t="s">
        <v>89</v>
      </c>
      <c r="B21" s="14">
        <v>600</v>
      </c>
      <c r="C21" s="14">
        <v>60014</v>
      </c>
      <c r="D21" s="13" t="s">
        <v>165</v>
      </c>
      <c r="E21" s="16">
        <v>50000</v>
      </c>
      <c r="F21" s="16">
        <v>50000</v>
      </c>
      <c r="G21" s="16">
        <v>0</v>
      </c>
      <c r="H21" s="16">
        <v>0</v>
      </c>
      <c r="I21" s="16">
        <v>0</v>
      </c>
      <c r="J21" s="13" t="s">
        <v>70</v>
      </c>
      <c r="K21" s="19">
        <v>0</v>
      </c>
      <c r="L21" s="12" t="s">
        <v>90</v>
      </c>
    </row>
    <row r="22" spans="1:12" ht="75" customHeight="1">
      <c r="A22" s="14" t="s">
        <v>88</v>
      </c>
      <c r="B22" s="14">
        <v>700</v>
      </c>
      <c r="C22" s="14">
        <v>70005</v>
      </c>
      <c r="D22" s="13" t="s">
        <v>120</v>
      </c>
      <c r="E22" s="16">
        <f>F22</f>
        <v>147600</v>
      </c>
      <c r="F22" s="16">
        <v>147600</v>
      </c>
      <c r="G22" s="16">
        <v>0</v>
      </c>
      <c r="H22" s="16">
        <v>0</v>
      </c>
      <c r="I22" s="16">
        <v>0</v>
      </c>
      <c r="J22" s="13" t="s">
        <v>69</v>
      </c>
      <c r="K22" s="19">
        <v>0</v>
      </c>
      <c r="L22" s="12" t="s">
        <v>68</v>
      </c>
    </row>
    <row r="23" spans="1:12" ht="75" customHeight="1">
      <c r="A23" s="14" t="s">
        <v>87</v>
      </c>
      <c r="B23" s="14">
        <v>700</v>
      </c>
      <c r="C23" s="14">
        <v>70005</v>
      </c>
      <c r="D23" s="13" t="s">
        <v>182</v>
      </c>
      <c r="E23" s="16">
        <f>F23</f>
        <v>153750</v>
      </c>
      <c r="F23" s="16">
        <v>153750</v>
      </c>
      <c r="G23" s="16">
        <v>0</v>
      </c>
      <c r="H23" s="16">
        <v>0</v>
      </c>
      <c r="I23" s="16">
        <v>0</v>
      </c>
      <c r="J23" s="13" t="s">
        <v>69</v>
      </c>
      <c r="K23" s="19">
        <v>0</v>
      </c>
      <c r="L23" s="12" t="s">
        <v>68</v>
      </c>
    </row>
    <row r="24" spans="1:12" ht="75" customHeight="1">
      <c r="A24" s="14" t="s">
        <v>86</v>
      </c>
      <c r="B24" s="14">
        <v>700</v>
      </c>
      <c r="C24" s="14">
        <v>70005</v>
      </c>
      <c r="D24" s="13" t="s">
        <v>305</v>
      </c>
      <c r="E24" s="16">
        <f>F24</f>
        <v>11100</v>
      </c>
      <c r="F24" s="16">
        <v>11100</v>
      </c>
      <c r="G24" s="16">
        <v>0</v>
      </c>
      <c r="H24" s="16">
        <v>0</v>
      </c>
      <c r="I24" s="16">
        <v>0</v>
      </c>
      <c r="J24" s="13" t="s">
        <v>69</v>
      </c>
      <c r="K24" s="19">
        <v>0</v>
      </c>
      <c r="L24" s="12" t="s">
        <v>68</v>
      </c>
    </row>
    <row r="25" spans="1:12" ht="60" customHeight="1">
      <c r="A25" s="14" t="s">
        <v>85</v>
      </c>
      <c r="B25" s="14">
        <v>710</v>
      </c>
      <c r="C25" s="14">
        <v>71012</v>
      </c>
      <c r="D25" s="13" t="s">
        <v>119</v>
      </c>
      <c r="E25" s="16">
        <v>11070</v>
      </c>
      <c r="F25" s="16">
        <v>11070</v>
      </c>
      <c r="G25" s="16">
        <v>0</v>
      </c>
      <c r="H25" s="16">
        <v>0</v>
      </c>
      <c r="I25" s="16">
        <v>0</v>
      </c>
      <c r="J25" s="13" t="s">
        <v>69</v>
      </c>
      <c r="K25" s="19">
        <v>0</v>
      </c>
      <c r="L25" s="12" t="s">
        <v>68</v>
      </c>
    </row>
    <row r="26" spans="1:12" ht="60" customHeight="1">
      <c r="A26" s="14" t="s">
        <v>84</v>
      </c>
      <c r="B26" s="14">
        <v>750</v>
      </c>
      <c r="C26" s="14">
        <v>75020</v>
      </c>
      <c r="D26" s="13" t="s">
        <v>118</v>
      </c>
      <c r="E26" s="16">
        <f>F26</f>
        <v>50000</v>
      </c>
      <c r="F26" s="16">
        <v>50000</v>
      </c>
      <c r="G26" s="16">
        <v>0</v>
      </c>
      <c r="H26" s="16">
        <v>0</v>
      </c>
      <c r="I26" s="16">
        <v>0</v>
      </c>
      <c r="J26" s="13" t="s">
        <v>69</v>
      </c>
      <c r="K26" s="19">
        <v>0</v>
      </c>
      <c r="L26" s="12" t="s">
        <v>68</v>
      </c>
    </row>
    <row r="27" spans="1:12" ht="51" customHeight="1">
      <c r="A27" s="14" t="s">
        <v>83</v>
      </c>
      <c r="B27" s="14">
        <v>750</v>
      </c>
      <c r="C27" s="14">
        <v>75020</v>
      </c>
      <c r="D27" s="13" t="s">
        <v>82</v>
      </c>
      <c r="E27" s="16">
        <f>F27</f>
        <v>30000</v>
      </c>
      <c r="F27" s="16">
        <v>30000</v>
      </c>
      <c r="G27" s="16">
        <v>0</v>
      </c>
      <c r="H27" s="16">
        <v>0</v>
      </c>
      <c r="I27" s="16">
        <v>0</v>
      </c>
      <c r="J27" s="13" t="s">
        <v>69</v>
      </c>
      <c r="K27" s="19">
        <v>0</v>
      </c>
      <c r="L27" s="12" t="s">
        <v>68</v>
      </c>
    </row>
    <row r="28" spans="1:12" ht="69" customHeight="1">
      <c r="A28" s="14" t="s">
        <v>81</v>
      </c>
      <c r="B28" s="14">
        <v>801</v>
      </c>
      <c r="C28" s="14">
        <v>80195</v>
      </c>
      <c r="D28" s="13" t="s">
        <v>178</v>
      </c>
      <c r="E28" s="16">
        <v>330000</v>
      </c>
      <c r="F28" s="16">
        <v>180000</v>
      </c>
      <c r="G28" s="16">
        <v>0</v>
      </c>
      <c r="H28" s="16">
        <v>0</v>
      </c>
      <c r="I28" s="16">
        <v>0</v>
      </c>
      <c r="J28" s="13" t="s">
        <v>177</v>
      </c>
      <c r="K28" s="19">
        <v>0</v>
      </c>
      <c r="L28" s="12" t="s">
        <v>76</v>
      </c>
    </row>
    <row r="29" spans="1:12" ht="39">
      <c r="A29" s="14" t="s">
        <v>80</v>
      </c>
      <c r="B29" s="14">
        <v>801</v>
      </c>
      <c r="C29" s="14">
        <v>80120</v>
      </c>
      <c r="D29" s="13" t="s">
        <v>117</v>
      </c>
      <c r="E29" s="16">
        <f>F29</f>
        <v>284640</v>
      </c>
      <c r="F29" s="16">
        <v>284640</v>
      </c>
      <c r="G29" s="16">
        <v>0</v>
      </c>
      <c r="H29" s="16">
        <v>0</v>
      </c>
      <c r="I29" s="16">
        <v>0</v>
      </c>
      <c r="J29" s="13" t="s">
        <v>69</v>
      </c>
      <c r="K29" s="19">
        <v>0</v>
      </c>
      <c r="L29" s="12" t="s">
        <v>68</v>
      </c>
    </row>
    <row r="30" spans="1:12" ht="80.25" customHeight="1">
      <c r="A30" s="14" t="s">
        <v>79</v>
      </c>
      <c r="B30" s="14">
        <v>801</v>
      </c>
      <c r="C30" s="14">
        <v>80120</v>
      </c>
      <c r="D30" s="13" t="s">
        <v>128</v>
      </c>
      <c r="E30" s="16">
        <f>F30</f>
        <v>90000</v>
      </c>
      <c r="F30" s="16">
        <v>90000</v>
      </c>
      <c r="G30" s="16">
        <v>0</v>
      </c>
      <c r="H30" s="16">
        <v>0</v>
      </c>
      <c r="I30" s="16">
        <v>0</v>
      </c>
      <c r="J30" s="13" t="s">
        <v>69</v>
      </c>
      <c r="K30" s="19">
        <v>0</v>
      </c>
      <c r="L30" s="12" t="s">
        <v>68</v>
      </c>
    </row>
    <row r="31" spans="1:12" ht="115.5" customHeight="1">
      <c r="A31" s="14" t="s">
        <v>78</v>
      </c>
      <c r="B31" s="14">
        <v>851</v>
      </c>
      <c r="C31" s="14">
        <v>85195</v>
      </c>
      <c r="D31" s="13" t="s">
        <v>150</v>
      </c>
      <c r="E31" s="16">
        <f>F31</f>
        <v>119310</v>
      </c>
      <c r="F31" s="16">
        <v>119310</v>
      </c>
      <c r="G31" s="16">
        <v>0</v>
      </c>
      <c r="H31" s="16">
        <v>0</v>
      </c>
      <c r="I31" s="16">
        <v>0</v>
      </c>
      <c r="J31" s="13" t="s">
        <v>69</v>
      </c>
      <c r="K31" s="19">
        <v>0</v>
      </c>
      <c r="L31" s="12" t="s">
        <v>68</v>
      </c>
    </row>
    <row r="32" spans="1:12" ht="53.25" customHeight="1">
      <c r="A32" s="14" t="s">
        <v>77</v>
      </c>
      <c r="B32" s="14">
        <v>851</v>
      </c>
      <c r="C32" s="14">
        <v>85195</v>
      </c>
      <c r="D32" s="13" t="s">
        <v>173</v>
      </c>
      <c r="E32" s="16">
        <f>F32</f>
        <v>1500000</v>
      </c>
      <c r="F32" s="16">
        <v>1500000</v>
      </c>
      <c r="G32" s="16">
        <v>0</v>
      </c>
      <c r="H32" s="16">
        <v>0</v>
      </c>
      <c r="I32" s="16">
        <v>0</v>
      </c>
      <c r="J32" s="13" t="s">
        <v>69</v>
      </c>
      <c r="K32" s="19">
        <v>0</v>
      </c>
      <c r="L32" s="12" t="s">
        <v>68</v>
      </c>
    </row>
    <row r="33" spans="1:12" ht="65.25" customHeight="1">
      <c r="A33" s="14" t="s">
        <v>75</v>
      </c>
      <c r="B33" s="14">
        <v>852</v>
      </c>
      <c r="C33" s="14">
        <v>85202</v>
      </c>
      <c r="D33" s="13" t="s">
        <v>116</v>
      </c>
      <c r="E33" s="16">
        <v>258000</v>
      </c>
      <c r="F33" s="16">
        <v>258000</v>
      </c>
      <c r="G33" s="16">
        <v>0</v>
      </c>
      <c r="H33" s="16">
        <v>0</v>
      </c>
      <c r="I33" s="16">
        <v>0</v>
      </c>
      <c r="J33" s="13" t="s">
        <v>74</v>
      </c>
      <c r="K33" s="19">
        <v>0</v>
      </c>
      <c r="L33" s="12" t="s">
        <v>73</v>
      </c>
    </row>
    <row r="34" spans="1:12" ht="39">
      <c r="A34" s="14" t="s">
        <v>134</v>
      </c>
      <c r="B34" s="14">
        <v>852</v>
      </c>
      <c r="C34" s="14">
        <v>85202</v>
      </c>
      <c r="D34" s="13" t="s">
        <v>131</v>
      </c>
      <c r="E34" s="16">
        <v>20000</v>
      </c>
      <c r="F34" s="16">
        <v>20000</v>
      </c>
      <c r="G34" s="16">
        <v>0</v>
      </c>
      <c r="H34" s="16">
        <v>0</v>
      </c>
      <c r="I34" s="16">
        <v>0</v>
      </c>
      <c r="J34" s="13" t="s">
        <v>74</v>
      </c>
      <c r="K34" s="19">
        <v>0</v>
      </c>
      <c r="L34" s="12" t="s">
        <v>73</v>
      </c>
    </row>
    <row r="35" spans="1:12" ht="39">
      <c r="A35" s="14" t="s">
        <v>135</v>
      </c>
      <c r="B35" s="14">
        <v>852</v>
      </c>
      <c r="C35" s="14">
        <v>85202</v>
      </c>
      <c r="D35" s="13" t="s">
        <v>132</v>
      </c>
      <c r="E35" s="16">
        <v>27000</v>
      </c>
      <c r="F35" s="16">
        <v>27000</v>
      </c>
      <c r="G35" s="16">
        <v>0</v>
      </c>
      <c r="H35" s="16">
        <v>0</v>
      </c>
      <c r="I35" s="16">
        <v>0</v>
      </c>
      <c r="J35" s="13" t="s">
        <v>74</v>
      </c>
      <c r="K35" s="19">
        <v>0</v>
      </c>
      <c r="L35" s="12" t="s">
        <v>73</v>
      </c>
    </row>
    <row r="36" spans="1:12" ht="39.75" customHeight="1">
      <c r="A36" s="14" t="s">
        <v>148</v>
      </c>
      <c r="B36" s="14">
        <v>852</v>
      </c>
      <c r="C36" s="14">
        <v>85202</v>
      </c>
      <c r="D36" s="13" t="s">
        <v>149</v>
      </c>
      <c r="E36" s="16">
        <v>130000</v>
      </c>
      <c r="F36" s="16">
        <v>130000</v>
      </c>
      <c r="G36" s="16">
        <v>0</v>
      </c>
      <c r="H36" s="16">
        <v>0</v>
      </c>
      <c r="I36" s="16">
        <v>0</v>
      </c>
      <c r="J36" s="13" t="s">
        <v>74</v>
      </c>
      <c r="K36" s="16">
        <v>0</v>
      </c>
      <c r="L36" s="12" t="s">
        <v>71</v>
      </c>
    </row>
    <row r="37" spans="1:12" ht="39.75" customHeight="1">
      <c r="A37" s="14" t="s">
        <v>157</v>
      </c>
      <c r="B37" s="14">
        <v>852</v>
      </c>
      <c r="C37" s="14">
        <v>85202</v>
      </c>
      <c r="D37" s="13" t="s">
        <v>306</v>
      </c>
      <c r="E37" s="16">
        <v>18849</v>
      </c>
      <c r="F37" s="16">
        <v>18849</v>
      </c>
      <c r="G37" s="16">
        <v>0</v>
      </c>
      <c r="H37" s="16">
        <v>0</v>
      </c>
      <c r="I37" s="16">
        <v>0</v>
      </c>
      <c r="J37" s="13" t="s">
        <v>74</v>
      </c>
      <c r="K37" s="16">
        <v>0</v>
      </c>
      <c r="L37" s="12" t="s">
        <v>71</v>
      </c>
    </row>
    <row r="38" spans="1:12" ht="55.5" customHeight="1">
      <c r="A38" s="14" t="s">
        <v>158</v>
      </c>
      <c r="B38" s="14">
        <v>852</v>
      </c>
      <c r="C38" s="14">
        <v>85202</v>
      </c>
      <c r="D38" s="13" t="s">
        <v>167</v>
      </c>
      <c r="E38" s="16">
        <v>12000</v>
      </c>
      <c r="F38" s="16">
        <v>12000</v>
      </c>
      <c r="G38" s="16">
        <v>0</v>
      </c>
      <c r="H38" s="16">
        <v>0</v>
      </c>
      <c r="I38" s="16">
        <v>0</v>
      </c>
      <c r="J38" s="13" t="s">
        <v>74</v>
      </c>
      <c r="K38" s="16">
        <v>0</v>
      </c>
      <c r="L38" s="12" t="s">
        <v>166</v>
      </c>
    </row>
    <row r="39" spans="1:12" ht="83.25" customHeight="1">
      <c r="A39" s="14" t="s">
        <v>174</v>
      </c>
      <c r="B39" s="14">
        <v>852</v>
      </c>
      <c r="C39" s="14">
        <v>85203</v>
      </c>
      <c r="D39" s="13" t="s">
        <v>155</v>
      </c>
      <c r="E39" s="16">
        <v>3412045</v>
      </c>
      <c r="F39" s="16">
        <v>1243000</v>
      </c>
      <c r="G39" s="16">
        <v>0</v>
      </c>
      <c r="H39" s="16">
        <v>0</v>
      </c>
      <c r="I39" s="16">
        <v>0</v>
      </c>
      <c r="J39" s="13" t="s">
        <v>156</v>
      </c>
      <c r="K39" s="19">
        <v>0</v>
      </c>
      <c r="L39" s="12" t="s">
        <v>68</v>
      </c>
    </row>
    <row r="40" spans="1:12" ht="39">
      <c r="A40" s="14" t="s">
        <v>175</v>
      </c>
      <c r="B40" s="14">
        <v>853</v>
      </c>
      <c r="C40" s="14">
        <v>85311</v>
      </c>
      <c r="D40" s="13" t="s">
        <v>72</v>
      </c>
      <c r="E40" s="16">
        <v>23100</v>
      </c>
      <c r="F40" s="16">
        <v>23100</v>
      </c>
      <c r="G40" s="16">
        <v>0</v>
      </c>
      <c r="H40" s="16">
        <v>0</v>
      </c>
      <c r="I40" s="16">
        <v>0</v>
      </c>
      <c r="J40" s="13" t="s">
        <v>70</v>
      </c>
      <c r="K40" s="19">
        <v>0</v>
      </c>
      <c r="L40" s="12" t="s">
        <v>71</v>
      </c>
    </row>
    <row r="41" spans="1:12" ht="90.75">
      <c r="A41" s="14" t="s">
        <v>176</v>
      </c>
      <c r="B41" s="14">
        <v>854</v>
      </c>
      <c r="C41" s="14">
        <v>85403</v>
      </c>
      <c r="D41" s="13" t="s">
        <v>154</v>
      </c>
      <c r="E41" s="16">
        <v>35000</v>
      </c>
      <c r="F41" s="16">
        <v>35000</v>
      </c>
      <c r="G41" s="16">
        <v>0</v>
      </c>
      <c r="H41" s="16">
        <v>0</v>
      </c>
      <c r="I41" s="16">
        <v>0</v>
      </c>
      <c r="J41" s="13" t="s">
        <v>74</v>
      </c>
      <c r="K41" s="19">
        <v>0</v>
      </c>
      <c r="L41" s="22" t="s">
        <v>113</v>
      </c>
    </row>
    <row r="42" spans="1:12" ht="78">
      <c r="A42" s="14" t="s">
        <v>183</v>
      </c>
      <c r="B42" s="14">
        <v>855</v>
      </c>
      <c r="C42" s="14">
        <v>85510</v>
      </c>
      <c r="D42" s="13" t="s">
        <v>115</v>
      </c>
      <c r="E42" s="16">
        <v>2278261</v>
      </c>
      <c r="F42" s="16">
        <v>2278261</v>
      </c>
      <c r="G42" s="16">
        <v>0</v>
      </c>
      <c r="H42" s="16">
        <v>0</v>
      </c>
      <c r="I42" s="16">
        <v>0</v>
      </c>
      <c r="J42" s="13" t="s">
        <v>70</v>
      </c>
      <c r="K42" s="19">
        <v>0</v>
      </c>
      <c r="L42" s="12" t="s">
        <v>68</v>
      </c>
    </row>
    <row r="43" spans="1:12" ht="108" customHeight="1">
      <c r="A43" s="14" t="s">
        <v>354</v>
      </c>
      <c r="B43" s="14">
        <v>855</v>
      </c>
      <c r="C43" s="14">
        <v>85510</v>
      </c>
      <c r="D43" s="13" t="s">
        <v>146</v>
      </c>
      <c r="E43" s="16">
        <v>120000</v>
      </c>
      <c r="F43" s="16">
        <v>120000</v>
      </c>
      <c r="G43" s="16">
        <v>0</v>
      </c>
      <c r="H43" s="16">
        <v>0</v>
      </c>
      <c r="I43" s="16">
        <v>0</v>
      </c>
      <c r="J43" s="13" t="s">
        <v>70</v>
      </c>
      <c r="K43" s="19">
        <v>0</v>
      </c>
      <c r="L43" s="12" t="s">
        <v>68</v>
      </c>
    </row>
    <row r="44" spans="1:12" ht="65.25" customHeight="1">
      <c r="A44" s="14" t="s">
        <v>355</v>
      </c>
      <c r="B44" s="14">
        <v>921</v>
      </c>
      <c r="C44" s="14">
        <v>92195</v>
      </c>
      <c r="D44" s="13" t="s">
        <v>147</v>
      </c>
      <c r="E44" s="16">
        <v>275150</v>
      </c>
      <c r="F44" s="16">
        <v>175150</v>
      </c>
      <c r="G44" s="16">
        <v>0</v>
      </c>
      <c r="H44" s="16">
        <v>0</v>
      </c>
      <c r="I44" s="16">
        <v>0</v>
      </c>
      <c r="J44" s="13" t="s">
        <v>151</v>
      </c>
      <c r="K44" s="19">
        <v>0</v>
      </c>
      <c r="L44" s="12" t="s">
        <v>68</v>
      </c>
    </row>
    <row r="45" spans="1:12" ht="37.5" customHeight="1">
      <c r="A45" s="192" t="s">
        <v>356</v>
      </c>
      <c r="B45" s="193"/>
      <c r="C45" s="193"/>
      <c r="D45" s="194"/>
      <c r="E45" s="18">
        <f>SUM(E10:E44)</f>
        <v>12005735</v>
      </c>
      <c r="F45" s="18">
        <f>SUM(F10:F44)</f>
        <v>8542896</v>
      </c>
      <c r="G45" s="18">
        <f>SUM(G10:G44)</f>
        <v>672321</v>
      </c>
      <c r="H45" s="18">
        <f>SUM(H10:H44)</f>
        <v>0</v>
      </c>
      <c r="I45" s="18">
        <f>SUM(I10:I44)</f>
        <v>0</v>
      </c>
      <c r="J45" s="25">
        <v>2790518</v>
      </c>
      <c r="K45" s="18">
        <f>SUM(K10:K44)</f>
        <v>0</v>
      </c>
      <c r="L45" s="11" t="s">
        <v>67</v>
      </c>
    </row>
    <row r="46" spans="1:12" ht="48.75" customHeight="1">
      <c r="A46" s="9"/>
      <c r="B46" s="9"/>
      <c r="C46" s="9"/>
      <c r="D46" s="9"/>
      <c r="E46" s="21"/>
      <c r="F46" s="9"/>
      <c r="G46" s="9"/>
      <c r="H46" s="9"/>
      <c r="I46" s="9"/>
      <c r="J46" s="9"/>
      <c r="K46" s="9"/>
      <c r="L46" s="9"/>
    </row>
    <row r="47" spans="1:12" ht="12.75">
      <c r="A47" s="9" t="s">
        <v>66</v>
      </c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</row>
    <row r="48" spans="1:12" ht="12.75">
      <c r="A48" s="9" t="s">
        <v>65</v>
      </c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</row>
    <row r="49" spans="1:12" ht="12.75">
      <c r="A49" s="9" t="s">
        <v>64</v>
      </c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</row>
    <row r="50" spans="1:12" ht="12.75">
      <c r="A50" s="9" t="s">
        <v>63</v>
      </c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</row>
    <row r="51" spans="1:12" ht="12.75">
      <c r="A51" s="9" t="s">
        <v>62</v>
      </c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</row>
    <row r="52" spans="1:12" ht="12.75">
      <c r="A52" s="9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</row>
    <row r="53" spans="1:12" ht="12.75">
      <c r="A53" s="9"/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</row>
    <row r="54" spans="1:12" ht="12.75">
      <c r="A54" s="9"/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</row>
    <row r="55" spans="1:12" ht="12.75">
      <c r="A55" s="9"/>
      <c r="B55" s="9"/>
      <c r="C55" s="9"/>
      <c r="D55" s="9"/>
      <c r="E55" s="10"/>
      <c r="F55" s="9"/>
      <c r="G55" s="9"/>
      <c r="H55" s="9"/>
      <c r="I55" s="9"/>
      <c r="J55" s="9"/>
      <c r="K55" s="9"/>
      <c r="L55" s="9"/>
    </row>
    <row r="56" spans="1:12" ht="12.75">
      <c r="A56" s="9"/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</row>
    <row r="57" spans="1:11" ht="12.75">
      <c r="A57" s="9"/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9" ht="12.75">
      <c r="A58" s="9"/>
      <c r="B58" s="9"/>
      <c r="C58" s="9"/>
      <c r="D58" s="9"/>
      <c r="E58" s="9"/>
      <c r="F58" s="9"/>
      <c r="G58" s="9"/>
      <c r="H58" s="9"/>
      <c r="I58" s="9"/>
    </row>
  </sheetData>
  <sheetProtection/>
  <mergeCells count="17">
    <mergeCell ref="A45:D45"/>
    <mergeCell ref="L3:L8"/>
    <mergeCell ref="E4:E8"/>
    <mergeCell ref="F4:K4"/>
    <mergeCell ref="F5:F8"/>
    <mergeCell ref="G5:G8"/>
    <mergeCell ref="H5:H8"/>
    <mergeCell ref="J5:J8"/>
    <mergeCell ref="K5:K8"/>
    <mergeCell ref="I6:I8"/>
    <mergeCell ref="A3:A8"/>
    <mergeCell ref="B3:B8"/>
    <mergeCell ref="C3:C8"/>
    <mergeCell ref="D3:D8"/>
    <mergeCell ref="A1:K1"/>
    <mergeCell ref="E3:K3"/>
    <mergeCell ref="K2:L2"/>
  </mergeCells>
  <printOptions horizontalCentered="1"/>
  <pageMargins left="0.5118110236220472" right="0.3937007874015748" top="0.984251968503937" bottom="0.7874015748031497" header="0.5118110236220472" footer="0.5118110236220472"/>
  <pageSetup horizontalDpi="300" verticalDpi="300" orientation="portrait" paperSize="9" scale="97" r:id="rId1"/>
  <headerFooter alignWithMargins="0">
    <oddHeader>&amp;R&amp;9Załącznik nr &amp;A
do uchwały Rady Powiatu w Opatowie nr XLVI.49.2021 
z dnia 30 sierpnia 2021 r.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I99"/>
  <sheetViews>
    <sheetView zoomScalePageLayoutView="0" workbookViewId="0" topLeftCell="A1">
      <selection activeCell="S14" sqref="S14"/>
    </sheetView>
  </sheetViews>
  <sheetFormatPr defaultColWidth="9.33203125" defaultRowHeight="12.75"/>
  <cols>
    <col min="1" max="1" width="4.66015625" style="35" customWidth="1"/>
    <col min="2" max="2" width="23.66015625" style="35" customWidth="1"/>
    <col min="3" max="3" width="10.66015625" style="35" customWidth="1"/>
    <col min="4" max="4" width="12" style="35" customWidth="1"/>
    <col min="5" max="5" width="5.83203125" style="35" customWidth="1"/>
    <col min="6" max="6" width="8.83203125" style="35" customWidth="1"/>
    <col min="7" max="7" width="18.33203125" style="35" customWidth="1"/>
    <col min="8" max="8" width="12.33203125" style="35" customWidth="1"/>
    <col min="9" max="9" width="13.83203125" style="35" customWidth="1"/>
    <col min="10" max="16384" width="9.33203125" style="35" customWidth="1"/>
  </cols>
  <sheetData>
    <row r="1" spans="1:9" ht="40.5" customHeight="1">
      <c r="A1" s="23"/>
      <c r="B1" s="23"/>
      <c r="C1" s="23"/>
      <c r="D1" s="23"/>
      <c r="E1" s="23"/>
      <c r="F1" s="23"/>
      <c r="G1" s="236" t="s">
        <v>360</v>
      </c>
      <c r="H1" s="236"/>
      <c r="I1" s="236"/>
    </row>
    <row r="2" spans="1:9" ht="12.75">
      <c r="A2" s="237" t="s">
        <v>304</v>
      </c>
      <c r="B2" s="237"/>
      <c r="C2" s="237"/>
      <c r="D2" s="237"/>
      <c r="E2" s="237"/>
      <c r="F2" s="237"/>
      <c r="G2" s="237"/>
      <c r="H2" s="237"/>
      <c r="I2" s="237"/>
    </row>
    <row r="3" spans="1:9" ht="12.75">
      <c r="A3" s="237"/>
      <c r="B3" s="237"/>
      <c r="C3" s="237"/>
      <c r="D3" s="237"/>
      <c r="E3" s="237"/>
      <c r="F3" s="237"/>
      <c r="G3" s="237"/>
      <c r="H3" s="237"/>
      <c r="I3" s="237"/>
    </row>
    <row r="4" spans="1:9" ht="12.75">
      <c r="A4" s="237"/>
      <c r="B4" s="237"/>
      <c r="C4" s="237"/>
      <c r="D4" s="237"/>
      <c r="E4" s="237"/>
      <c r="F4" s="237"/>
      <c r="G4" s="237"/>
      <c r="H4" s="237"/>
      <c r="I4" s="237"/>
    </row>
    <row r="5" spans="1:9" ht="12.75">
      <c r="A5" s="126"/>
      <c r="B5" s="126"/>
      <c r="C5" s="126"/>
      <c r="D5" s="126"/>
      <c r="E5" s="126"/>
      <c r="F5" s="126"/>
      <c r="G5" s="126"/>
      <c r="H5" s="126"/>
      <c r="I5" s="126"/>
    </row>
    <row r="6" spans="1:9" ht="22.5" customHeight="1">
      <c r="A6" s="229" t="s">
        <v>303</v>
      </c>
      <c r="B6" s="229" t="s">
        <v>302</v>
      </c>
      <c r="C6" s="229" t="s">
        <v>301</v>
      </c>
      <c r="D6" s="229" t="s">
        <v>108</v>
      </c>
      <c r="E6" s="229" t="s">
        <v>1</v>
      </c>
      <c r="F6" s="229" t="s">
        <v>2</v>
      </c>
      <c r="G6" s="229" t="s">
        <v>300</v>
      </c>
      <c r="H6" s="229"/>
      <c r="I6" s="229" t="s">
        <v>299</v>
      </c>
    </row>
    <row r="7" spans="1:9" ht="52.5" customHeight="1">
      <c r="A7" s="229"/>
      <c r="B7" s="229"/>
      <c r="C7" s="229"/>
      <c r="D7" s="229"/>
      <c r="E7" s="229"/>
      <c r="F7" s="229"/>
      <c r="G7" s="49" t="s">
        <v>298</v>
      </c>
      <c r="H7" s="49" t="s">
        <v>297</v>
      </c>
      <c r="I7" s="229"/>
    </row>
    <row r="8" spans="1:9" ht="12.75">
      <c r="A8" s="45">
        <v>1</v>
      </c>
      <c r="B8" s="45">
        <v>2</v>
      </c>
      <c r="C8" s="45">
        <v>3</v>
      </c>
      <c r="D8" s="45">
        <v>4</v>
      </c>
      <c r="E8" s="45">
        <v>5</v>
      </c>
      <c r="F8" s="45">
        <v>6</v>
      </c>
      <c r="G8" s="45">
        <v>7</v>
      </c>
      <c r="H8" s="45">
        <v>8</v>
      </c>
      <c r="I8" s="45">
        <v>9</v>
      </c>
    </row>
    <row r="9" spans="1:9" ht="33.75" customHeight="1">
      <c r="A9" s="125" t="s">
        <v>101</v>
      </c>
      <c r="B9" s="205" t="s">
        <v>278</v>
      </c>
      <c r="C9" s="111" t="s">
        <v>296</v>
      </c>
      <c r="D9" s="111" t="s">
        <v>68</v>
      </c>
      <c r="E9" s="124" t="s">
        <v>295</v>
      </c>
      <c r="F9" s="124" t="s">
        <v>294</v>
      </c>
      <c r="G9" s="104" t="s">
        <v>268</v>
      </c>
      <c r="H9" s="99">
        <f>H10+H14</f>
        <v>4608709</v>
      </c>
      <c r="I9" s="99">
        <f>I10+I14</f>
        <v>1865378</v>
      </c>
    </row>
    <row r="10" spans="1:9" ht="27" customHeight="1">
      <c r="A10" s="112"/>
      <c r="B10" s="201"/>
      <c r="C10" s="123"/>
      <c r="D10" s="123"/>
      <c r="E10" s="122"/>
      <c r="F10" s="122"/>
      <c r="G10" s="104" t="s">
        <v>264</v>
      </c>
      <c r="H10" s="99">
        <f>H11+H12+H13</f>
        <v>44403</v>
      </c>
      <c r="I10" s="99">
        <f>I11+I12+I13</f>
        <v>14800</v>
      </c>
    </row>
    <row r="11" spans="1:9" ht="15" customHeight="1">
      <c r="A11" s="112"/>
      <c r="B11" s="205" t="s">
        <v>293</v>
      </c>
      <c r="C11" s="123"/>
      <c r="D11" s="123"/>
      <c r="E11" s="122"/>
      <c r="F11" s="122"/>
      <c r="G11" s="103" t="s">
        <v>262</v>
      </c>
      <c r="H11" s="94">
        <v>6661</v>
      </c>
      <c r="I11" s="94">
        <v>2220</v>
      </c>
    </row>
    <row r="12" spans="1:9" ht="24.75" customHeight="1">
      <c r="A12" s="112"/>
      <c r="B12" s="200"/>
      <c r="C12" s="123"/>
      <c r="D12" s="123"/>
      <c r="E12" s="122"/>
      <c r="F12" s="122"/>
      <c r="G12" s="102" t="s">
        <v>261</v>
      </c>
      <c r="H12" s="94">
        <v>0</v>
      </c>
      <c r="I12" s="94">
        <v>0</v>
      </c>
    </row>
    <row r="13" spans="1:9" ht="36" customHeight="1">
      <c r="A13" s="112"/>
      <c r="B13" s="200" t="s">
        <v>292</v>
      </c>
      <c r="C13" s="123"/>
      <c r="D13" s="123"/>
      <c r="E13" s="122"/>
      <c r="F13" s="122"/>
      <c r="G13" s="102" t="s">
        <v>260</v>
      </c>
      <c r="H13" s="94">
        <v>37742</v>
      </c>
      <c r="I13" s="94">
        <v>12580</v>
      </c>
    </row>
    <row r="14" spans="1:9" ht="14.25" customHeight="1">
      <c r="A14" s="112"/>
      <c r="B14" s="200"/>
      <c r="C14" s="123"/>
      <c r="D14" s="123"/>
      <c r="E14" s="122"/>
      <c r="F14" s="122"/>
      <c r="G14" s="104" t="s">
        <v>263</v>
      </c>
      <c r="H14" s="99">
        <f>H15+H16+H17+H18</f>
        <v>4564306</v>
      </c>
      <c r="I14" s="99">
        <f>I15+I16+I17+I18</f>
        <v>1850578</v>
      </c>
    </row>
    <row r="15" spans="1:9" ht="16.5" customHeight="1">
      <c r="A15" s="112"/>
      <c r="B15" s="200"/>
      <c r="C15" s="123"/>
      <c r="D15" s="123"/>
      <c r="E15" s="122"/>
      <c r="F15" s="122"/>
      <c r="G15" s="103" t="s">
        <v>262</v>
      </c>
      <c r="H15" s="94">
        <v>684646</v>
      </c>
      <c r="I15" s="94">
        <v>277587</v>
      </c>
    </row>
    <row r="16" spans="1:9" ht="24.75" customHeight="1">
      <c r="A16" s="112"/>
      <c r="B16" s="200"/>
      <c r="C16" s="123"/>
      <c r="D16" s="123"/>
      <c r="E16" s="122"/>
      <c r="F16" s="122"/>
      <c r="G16" s="102" t="s">
        <v>261</v>
      </c>
      <c r="H16" s="94">
        <v>0</v>
      </c>
      <c r="I16" s="94">
        <v>0</v>
      </c>
    </row>
    <row r="17" spans="1:9" ht="36" customHeight="1">
      <c r="A17" s="112"/>
      <c r="B17" s="200" t="s">
        <v>291</v>
      </c>
      <c r="C17" s="123"/>
      <c r="D17" s="123"/>
      <c r="E17" s="122"/>
      <c r="F17" s="122"/>
      <c r="G17" s="102" t="s">
        <v>260</v>
      </c>
      <c r="H17" s="94">
        <v>3879660</v>
      </c>
      <c r="I17" s="94">
        <v>1572991</v>
      </c>
    </row>
    <row r="18" spans="1:9" ht="27.75" customHeight="1">
      <c r="A18" s="121"/>
      <c r="B18" s="201"/>
      <c r="C18" s="120"/>
      <c r="D18" s="120"/>
      <c r="E18" s="119"/>
      <c r="F18" s="119"/>
      <c r="G18" s="118" t="s">
        <v>259</v>
      </c>
      <c r="H18" s="94">
        <v>0</v>
      </c>
      <c r="I18" s="94">
        <v>0</v>
      </c>
    </row>
    <row r="19" spans="1:9" ht="44.25" customHeight="1">
      <c r="A19" s="213" t="s">
        <v>100</v>
      </c>
      <c r="B19" s="101" t="s">
        <v>278</v>
      </c>
      <c r="C19" s="230" t="s">
        <v>290</v>
      </c>
      <c r="D19" s="230" t="s">
        <v>68</v>
      </c>
      <c r="E19" s="233" t="s">
        <v>289</v>
      </c>
      <c r="F19" s="233" t="s">
        <v>288</v>
      </c>
      <c r="G19" s="104" t="s">
        <v>268</v>
      </c>
      <c r="H19" s="99">
        <f>H20+H24</f>
        <v>3002600</v>
      </c>
      <c r="I19" s="99">
        <f>I20+I24</f>
        <v>1990317</v>
      </c>
    </row>
    <row r="20" spans="1:9" ht="23.25" customHeight="1">
      <c r="A20" s="214"/>
      <c r="B20" s="101" t="s">
        <v>287</v>
      </c>
      <c r="C20" s="231"/>
      <c r="D20" s="231"/>
      <c r="E20" s="234"/>
      <c r="F20" s="234"/>
      <c r="G20" s="104" t="s">
        <v>264</v>
      </c>
      <c r="H20" s="99">
        <f>H21+H22+H23</f>
        <v>18000</v>
      </c>
      <c r="I20" s="99">
        <f>I21+I22+I23</f>
        <v>18000</v>
      </c>
    </row>
    <row r="21" spans="1:9" ht="18.75" customHeight="1">
      <c r="A21" s="214"/>
      <c r="B21" s="205" t="s">
        <v>286</v>
      </c>
      <c r="C21" s="231"/>
      <c r="D21" s="231"/>
      <c r="E21" s="234"/>
      <c r="F21" s="234"/>
      <c r="G21" s="103" t="s">
        <v>262</v>
      </c>
      <c r="H21" s="94">
        <v>2700</v>
      </c>
      <c r="I21" s="94">
        <v>2700</v>
      </c>
    </row>
    <row r="22" spans="1:9" ht="24" customHeight="1">
      <c r="A22" s="214"/>
      <c r="B22" s="200"/>
      <c r="C22" s="231"/>
      <c r="D22" s="231"/>
      <c r="E22" s="234"/>
      <c r="F22" s="234"/>
      <c r="G22" s="102" t="s">
        <v>261</v>
      </c>
      <c r="H22" s="94">
        <v>0</v>
      </c>
      <c r="I22" s="94">
        <v>0</v>
      </c>
    </row>
    <row r="23" spans="1:9" ht="34.5" customHeight="1">
      <c r="A23" s="214"/>
      <c r="B23" s="200"/>
      <c r="C23" s="231"/>
      <c r="D23" s="231"/>
      <c r="E23" s="234"/>
      <c r="F23" s="234"/>
      <c r="G23" s="102" t="s">
        <v>260</v>
      </c>
      <c r="H23" s="94">
        <v>15300</v>
      </c>
      <c r="I23" s="94">
        <v>15300</v>
      </c>
    </row>
    <row r="24" spans="1:9" ht="15" customHeight="1">
      <c r="A24" s="214"/>
      <c r="B24" s="200"/>
      <c r="C24" s="231"/>
      <c r="D24" s="231"/>
      <c r="E24" s="234"/>
      <c r="F24" s="234"/>
      <c r="G24" s="104" t="s">
        <v>263</v>
      </c>
      <c r="H24" s="99">
        <f>H25+H26+H27+H28</f>
        <v>2984600</v>
      </c>
      <c r="I24" s="99">
        <f>I25+I26+I27+I28</f>
        <v>1972317</v>
      </c>
    </row>
    <row r="25" spans="1:9" ht="15.75" customHeight="1">
      <c r="A25" s="214"/>
      <c r="B25" s="200"/>
      <c r="C25" s="231"/>
      <c r="D25" s="231"/>
      <c r="E25" s="234"/>
      <c r="F25" s="234"/>
      <c r="G25" s="103" t="s">
        <v>262</v>
      </c>
      <c r="H25" s="94">
        <v>447690</v>
      </c>
      <c r="I25" s="94">
        <v>295847</v>
      </c>
    </row>
    <row r="26" spans="1:9" ht="26.25" customHeight="1">
      <c r="A26" s="214"/>
      <c r="B26" s="200"/>
      <c r="C26" s="231"/>
      <c r="D26" s="231"/>
      <c r="E26" s="234"/>
      <c r="F26" s="234"/>
      <c r="G26" s="102" t="s">
        <v>261</v>
      </c>
      <c r="H26" s="94">
        <v>0</v>
      </c>
      <c r="I26" s="94">
        <v>0</v>
      </c>
    </row>
    <row r="27" spans="1:9" ht="33.75" customHeight="1">
      <c r="A27" s="214"/>
      <c r="B27" s="200"/>
      <c r="C27" s="231"/>
      <c r="D27" s="231"/>
      <c r="E27" s="234"/>
      <c r="F27" s="234"/>
      <c r="G27" s="102" t="s">
        <v>260</v>
      </c>
      <c r="H27" s="94">
        <v>2536910</v>
      </c>
      <c r="I27" s="94">
        <v>1676470</v>
      </c>
    </row>
    <row r="28" spans="1:9" ht="48.75" customHeight="1">
      <c r="A28" s="215"/>
      <c r="B28" s="201"/>
      <c r="C28" s="232"/>
      <c r="D28" s="232"/>
      <c r="E28" s="235"/>
      <c r="F28" s="235"/>
      <c r="G28" s="101" t="s">
        <v>259</v>
      </c>
      <c r="H28" s="94">
        <v>0</v>
      </c>
      <c r="I28" s="94">
        <v>0</v>
      </c>
    </row>
    <row r="29" spans="1:9" ht="14.25" customHeight="1">
      <c r="A29" s="213" t="s">
        <v>99</v>
      </c>
      <c r="B29" s="205" t="s">
        <v>278</v>
      </c>
      <c r="C29" s="117" t="s">
        <v>285</v>
      </c>
      <c r="D29" s="205" t="s">
        <v>68</v>
      </c>
      <c r="E29" s="117">
        <v>754</v>
      </c>
      <c r="F29" s="117">
        <v>75495</v>
      </c>
      <c r="G29" s="104" t="s">
        <v>268</v>
      </c>
      <c r="H29" s="113">
        <f>SUM(H30+H34)</f>
        <v>2968341</v>
      </c>
      <c r="I29" s="113">
        <f>SUM(I30+I34)</f>
        <v>2110617</v>
      </c>
    </row>
    <row r="30" spans="1:9" ht="22.5" customHeight="1">
      <c r="A30" s="214"/>
      <c r="B30" s="206"/>
      <c r="C30" s="116"/>
      <c r="D30" s="200"/>
      <c r="E30" s="108"/>
      <c r="F30" s="108"/>
      <c r="G30" s="104" t="s">
        <v>264</v>
      </c>
      <c r="H30" s="113">
        <f>SUM(H31:H33)</f>
        <v>2366706</v>
      </c>
      <c r="I30" s="113">
        <f>SUM(I31:I33)</f>
        <v>1508982</v>
      </c>
    </row>
    <row r="31" spans="1:9" ht="20.25" customHeight="1">
      <c r="A31" s="214"/>
      <c r="B31" s="206"/>
      <c r="C31" s="116"/>
      <c r="D31" s="200"/>
      <c r="E31" s="108"/>
      <c r="F31" s="108"/>
      <c r="G31" s="103" t="s">
        <v>262</v>
      </c>
      <c r="H31" s="107">
        <v>0</v>
      </c>
      <c r="I31" s="107">
        <v>0</v>
      </c>
    </row>
    <row r="32" spans="1:9" ht="27" customHeight="1">
      <c r="A32" s="214"/>
      <c r="B32" s="207"/>
      <c r="C32" s="116"/>
      <c r="D32" s="200"/>
      <c r="E32" s="108"/>
      <c r="F32" s="108"/>
      <c r="G32" s="102" t="s">
        <v>261</v>
      </c>
      <c r="H32" s="107">
        <v>0</v>
      </c>
      <c r="I32" s="107">
        <v>0</v>
      </c>
    </row>
    <row r="33" spans="1:9" ht="37.5" customHeight="1">
      <c r="A33" s="214"/>
      <c r="B33" s="111" t="s">
        <v>284</v>
      </c>
      <c r="C33" s="116"/>
      <c r="D33" s="200"/>
      <c r="E33" s="108"/>
      <c r="F33" s="108"/>
      <c r="G33" s="102" t="s">
        <v>260</v>
      </c>
      <c r="H33" s="107">
        <v>2366706</v>
      </c>
      <c r="I33" s="107">
        <v>1508982</v>
      </c>
    </row>
    <row r="34" spans="1:9" ht="30" customHeight="1">
      <c r="A34" s="214"/>
      <c r="B34" s="200" t="s">
        <v>283</v>
      </c>
      <c r="C34" s="116"/>
      <c r="D34" s="200"/>
      <c r="E34" s="108"/>
      <c r="F34" s="108"/>
      <c r="G34" s="104" t="s">
        <v>263</v>
      </c>
      <c r="H34" s="113">
        <f>SUM(H35:H38)</f>
        <v>601635</v>
      </c>
      <c r="I34" s="113">
        <f>SUM(I35:I38)</f>
        <v>601635</v>
      </c>
    </row>
    <row r="35" spans="1:9" ht="27.75" customHeight="1">
      <c r="A35" s="214"/>
      <c r="B35" s="200"/>
      <c r="C35" s="116"/>
      <c r="D35" s="200"/>
      <c r="E35" s="108"/>
      <c r="F35" s="108"/>
      <c r="G35" s="103" t="s">
        <v>262</v>
      </c>
      <c r="H35" s="107">
        <v>0</v>
      </c>
      <c r="I35" s="107">
        <v>0</v>
      </c>
    </row>
    <row r="36" spans="1:9" ht="26.25" customHeight="1">
      <c r="A36" s="214"/>
      <c r="B36" s="200"/>
      <c r="C36" s="116"/>
      <c r="D36" s="200"/>
      <c r="E36" s="108"/>
      <c r="F36" s="108"/>
      <c r="G36" s="102" t="s">
        <v>261</v>
      </c>
      <c r="H36" s="107">
        <v>0</v>
      </c>
      <c r="I36" s="107">
        <v>0</v>
      </c>
    </row>
    <row r="37" spans="1:9" ht="39" customHeight="1">
      <c r="A37" s="214"/>
      <c r="B37" s="200" t="s">
        <v>282</v>
      </c>
      <c r="C37" s="116"/>
      <c r="D37" s="200"/>
      <c r="E37" s="108"/>
      <c r="F37" s="108"/>
      <c r="G37" s="102" t="s">
        <v>260</v>
      </c>
      <c r="H37" s="107">
        <v>601635</v>
      </c>
      <c r="I37" s="107">
        <v>601635</v>
      </c>
    </row>
    <row r="38" spans="1:9" ht="48.75" customHeight="1">
      <c r="A38" s="215"/>
      <c r="B38" s="201"/>
      <c r="C38" s="115"/>
      <c r="D38" s="201"/>
      <c r="E38" s="114"/>
      <c r="F38" s="114"/>
      <c r="G38" s="101" t="s">
        <v>259</v>
      </c>
      <c r="H38" s="107">
        <v>0</v>
      </c>
      <c r="I38" s="107">
        <v>0</v>
      </c>
    </row>
    <row r="39" spans="1:9" ht="17.25" customHeight="1">
      <c r="A39" s="213" t="s">
        <v>98</v>
      </c>
      <c r="B39" s="205" t="s">
        <v>278</v>
      </c>
      <c r="C39" s="111" t="s">
        <v>281</v>
      </c>
      <c r="D39" s="205" t="s">
        <v>68</v>
      </c>
      <c r="E39" s="117">
        <v>801</v>
      </c>
      <c r="F39" s="117">
        <v>80102</v>
      </c>
      <c r="G39" s="104" t="s">
        <v>268</v>
      </c>
      <c r="H39" s="99">
        <f>SUM(H40+H44)</f>
        <v>383804</v>
      </c>
      <c r="I39" s="99">
        <f>SUM(I40+I44)</f>
        <v>266885</v>
      </c>
    </row>
    <row r="40" spans="1:9" ht="18.75" customHeight="1">
      <c r="A40" s="214"/>
      <c r="B40" s="206"/>
      <c r="C40" s="116"/>
      <c r="D40" s="200"/>
      <c r="E40" s="108"/>
      <c r="F40" s="108"/>
      <c r="G40" s="104" t="s">
        <v>264</v>
      </c>
      <c r="H40" s="99">
        <f>SUM(H41:H43)</f>
        <v>383804</v>
      </c>
      <c r="I40" s="99">
        <f>SUM(I41:I43)</f>
        <v>266885</v>
      </c>
    </row>
    <row r="41" spans="1:9" ht="18.75" customHeight="1">
      <c r="A41" s="214"/>
      <c r="B41" s="206"/>
      <c r="C41" s="116"/>
      <c r="D41" s="200"/>
      <c r="E41" s="108"/>
      <c r="F41" s="108"/>
      <c r="G41" s="103" t="s">
        <v>262</v>
      </c>
      <c r="H41" s="94">
        <v>0</v>
      </c>
      <c r="I41" s="94">
        <v>0</v>
      </c>
    </row>
    <row r="42" spans="1:9" ht="26.25" customHeight="1">
      <c r="A42" s="214"/>
      <c r="B42" s="207"/>
      <c r="C42" s="116"/>
      <c r="D42" s="200"/>
      <c r="E42" s="108"/>
      <c r="F42" s="108"/>
      <c r="G42" s="102" t="s">
        <v>261</v>
      </c>
      <c r="H42" s="94">
        <v>20443</v>
      </c>
      <c r="I42" s="94">
        <v>14227</v>
      </c>
    </row>
    <row r="43" spans="1:9" ht="39" customHeight="1">
      <c r="A43" s="214"/>
      <c r="B43" s="111" t="s">
        <v>276</v>
      </c>
      <c r="C43" s="116"/>
      <c r="D43" s="200"/>
      <c r="E43" s="108"/>
      <c r="F43" s="108"/>
      <c r="G43" s="102" t="s">
        <v>260</v>
      </c>
      <c r="H43" s="94">
        <v>363361</v>
      </c>
      <c r="I43" s="94">
        <v>252658</v>
      </c>
    </row>
    <row r="44" spans="1:9" ht="22.5" customHeight="1">
      <c r="A44" s="214"/>
      <c r="B44" s="200" t="s">
        <v>280</v>
      </c>
      <c r="C44" s="116"/>
      <c r="D44" s="200"/>
      <c r="E44" s="108"/>
      <c r="F44" s="108"/>
      <c r="G44" s="104" t="s">
        <v>263</v>
      </c>
      <c r="H44" s="99">
        <f>SUM(H45:H48)</f>
        <v>0</v>
      </c>
      <c r="I44" s="99">
        <f>SUM(I45:I48)</f>
        <v>0</v>
      </c>
    </row>
    <row r="45" spans="1:9" ht="27.75" customHeight="1">
      <c r="A45" s="214"/>
      <c r="B45" s="200"/>
      <c r="C45" s="116"/>
      <c r="D45" s="200"/>
      <c r="E45" s="108"/>
      <c r="F45" s="108"/>
      <c r="G45" s="103" t="s">
        <v>262</v>
      </c>
      <c r="H45" s="94">
        <v>0</v>
      </c>
      <c r="I45" s="94">
        <v>0</v>
      </c>
    </row>
    <row r="46" spans="1:9" ht="26.25" customHeight="1">
      <c r="A46" s="214"/>
      <c r="B46" s="200"/>
      <c r="C46" s="116"/>
      <c r="D46" s="200"/>
      <c r="E46" s="108"/>
      <c r="F46" s="108"/>
      <c r="G46" s="102" t="s">
        <v>261</v>
      </c>
      <c r="H46" s="94">
        <v>0</v>
      </c>
      <c r="I46" s="94">
        <v>0</v>
      </c>
    </row>
    <row r="47" spans="1:9" ht="36" customHeight="1">
      <c r="A47" s="214"/>
      <c r="B47" s="200" t="s">
        <v>279</v>
      </c>
      <c r="C47" s="116"/>
      <c r="D47" s="200"/>
      <c r="E47" s="108"/>
      <c r="F47" s="108"/>
      <c r="G47" s="102" t="s">
        <v>260</v>
      </c>
      <c r="H47" s="94">
        <v>0</v>
      </c>
      <c r="I47" s="94">
        <v>0</v>
      </c>
    </row>
    <row r="48" spans="1:9" ht="48.75" customHeight="1">
      <c r="A48" s="215"/>
      <c r="B48" s="201"/>
      <c r="C48" s="115"/>
      <c r="D48" s="201"/>
      <c r="E48" s="114"/>
      <c r="F48" s="114"/>
      <c r="G48" s="101" t="s">
        <v>259</v>
      </c>
      <c r="H48" s="94">
        <v>0</v>
      </c>
      <c r="I48" s="94">
        <v>0</v>
      </c>
    </row>
    <row r="49" spans="1:9" ht="17.25" customHeight="1">
      <c r="A49" s="213" t="s">
        <v>97</v>
      </c>
      <c r="B49" s="205" t="s">
        <v>278</v>
      </c>
      <c r="C49" s="111" t="s">
        <v>277</v>
      </c>
      <c r="D49" s="205" t="s">
        <v>68</v>
      </c>
      <c r="E49" s="117">
        <v>801</v>
      </c>
      <c r="F49" s="117">
        <v>80115</v>
      </c>
      <c r="G49" s="104" t="s">
        <v>268</v>
      </c>
      <c r="H49" s="99">
        <f>SUM(H50+H54)</f>
        <v>1893108</v>
      </c>
      <c r="I49" s="99">
        <f>SUM(I50+I54)</f>
        <v>675461</v>
      </c>
    </row>
    <row r="50" spans="1:9" ht="23.25" customHeight="1">
      <c r="A50" s="214"/>
      <c r="B50" s="206"/>
      <c r="C50" s="116"/>
      <c r="D50" s="200"/>
      <c r="E50" s="108"/>
      <c r="F50" s="108"/>
      <c r="G50" s="104" t="s">
        <v>264</v>
      </c>
      <c r="H50" s="99">
        <f>SUM(H51:H53)</f>
        <v>1893108</v>
      </c>
      <c r="I50" s="99">
        <f>SUM(I51:I53)</f>
        <v>675461</v>
      </c>
    </row>
    <row r="51" spans="1:9" ht="22.5" customHeight="1">
      <c r="A51" s="214"/>
      <c r="B51" s="206"/>
      <c r="C51" s="116"/>
      <c r="D51" s="200"/>
      <c r="E51" s="108"/>
      <c r="F51" s="108"/>
      <c r="G51" s="103" t="s">
        <v>262</v>
      </c>
      <c r="H51" s="94">
        <v>0</v>
      </c>
      <c r="I51" s="94">
        <v>0</v>
      </c>
    </row>
    <row r="52" spans="1:9" ht="25.5" customHeight="1">
      <c r="A52" s="214"/>
      <c r="B52" s="207"/>
      <c r="C52" s="116"/>
      <c r="D52" s="200"/>
      <c r="E52" s="108"/>
      <c r="F52" s="108"/>
      <c r="G52" s="102" t="s">
        <v>261</v>
      </c>
      <c r="H52" s="94">
        <v>184010</v>
      </c>
      <c r="I52" s="94">
        <v>69335</v>
      </c>
    </row>
    <row r="53" spans="1:9" ht="37.5" customHeight="1">
      <c r="A53" s="214"/>
      <c r="B53" s="111" t="s">
        <v>276</v>
      </c>
      <c r="C53" s="116"/>
      <c r="D53" s="200"/>
      <c r="E53" s="108"/>
      <c r="F53" s="108"/>
      <c r="G53" s="102" t="s">
        <v>260</v>
      </c>
      <c r="H53" s="94">
        <v>1709098</v>
      </c>
      <c r="I53" s="94">
        <v>606126</v>
      </c>
    </row>
    <row r="54" spans="1:9" ht="14.25" customHeight="1">
      <c r="A54" s="214"/>
      <c r="B54" s="200" t="s">
        <v>275</v>
      </c>
      <c r="C54" s="116"/>
      <c r="D54" s="200"/>
      <c r="E54" s="108"/>
      <c r="F54" s="108"/>
      <c r="G54" s="104" t="s">
        <v>263</v>
      </c>
      <c r="H54" s="99">
        <f>SUM(H55:H58)</f>
        <v>0</v>
      </c>
      <c r="I54" s="99">
        <f>SUM(I55:I58)</f>
        <v>0</v>
      </c>
    </row>
    <row r="55" spans="1:9" ht="13.5" customHeight="1">
      <c r="A55" s="214"/>
      <c r="B55" s="200"/>
      <c r="C55" s="116"/>
      <c r="D55" s="200"/>
      <c r="E55" s="108"/>
      <c r="F55" s="108"/>
      <c r="G55" s="103" t="s">
        <v>262</v>
      </c>
      <c r="H55" s="94">
        <v>0</v>
      </c>
      <c r="I55" s="94">
        <v>0</v>
      </c>
    </row>
    <row r="56" spans="1:9" ht="27.75" customHeight="1">
      <c r="A56" s="214"/>
      <c r="B56" s="200"/>
      <c r="C56" s="116"/>
      <c r="D56" s="200"/>
      <c r="E56" s="108"/>
      <c r="F56" s="108"/>
      <c r="G56" s="102" t="s">
        <v>261</v>
      </c>
      <c r="H56" s="94">
        <v>0</v>
      </c>
      <c r="I56" s="94">
        <v>0</v>
      </c>
    </row>
    <row r="57" spans="1:9" ht="36.75" customHeight="1">
      <c r="A57" s="214"/>
      <c r="B57" s="200" t="s">
        <v>274</v>
      </c>
      <c r="C57" s="116"/>
      <c r="D57" s="200"/>
      <c r="E57" s="108"/>
      <c r="F57" s="108"/>
      <c r="G57" s="102" t="s">
        <v>260</v>
      </c>
      <c r="H57" s="94">
        <v>0</v>
      </c>
      <c r="I57" s="94">
        <v>0</v>
      </c>
    </row>
    <row r="58" spans="1:9" ht="48.75" customHeight="1">
      <c r="A58" s="215"/>
      <c r="B58" s="201"/>
      <c r="C58" s="115"/>
      <c r="D58" s="201"/>
      <c r="E58" s="114"/>
      <c r="F58" s="114"/>
      <c r="G58" s="101" t="s">
        <v>259</v>
      </c>
      <c r="H58" s="94">
        <v>0</v>
      </c>
      <c r="I58" s="94">
        <v>0</v>
      </c>
    </row>
    <row r="59" spans="1:9" ht="20.25" customHeight="1">
      <c r="A59" s="112" t="s">
        <v>96</v>
      </c>
      <c r="B59" s="205" t="s">
        <v>273</v>
      </c>
      <c r="C59" s="112">
        <v>2021</v>
      </c>
      <c r="D59" s="211" t="s">
        <v>269</v>
      </c>
      <c r="E59" s="108">
        <v>852</v>
      </c>
      <c r="F59" s="108">
        <v>85202</v>
      </c>
      <c r="G59" s="104" t="s">
        <v>268</v>
      </c>
      <c r="H59" s="113">
        <f>SUM(H60+H64)</f>
        <v>70720.98</v>
      </c>
      <c r="I59" s="113">
        <f>SUM(I60+I64)</f>
        <v>70720.98</v>
      </c>
    </row>
    <row r="60" spans="1:9" ht="20.25" customHeight="1">
      <c r="A60" s="112"/>
      <c r="B60" s="206"/>
      <c r="C60" s="110"/>
      <c r="D60" s="212"/>
      <c r="E60" s="108"/>
      <c r="F60" s="108"/>
      <c r="G60" s="104" t="s">
        <v>264</v>
      </c>
      <c r="H60" s="113">
        <f>SUM(H61:H63)</f>
        <v>70720.98</v>
      </c>
      <c r="I60" s="113">
        <f>SUM(I61:I63)</f>
        <v>70720.98</v>
      </c>
    </row>
    <row r="61" spans="1:9" ht="15.75" customHeight="1">
      <c r="A61" s="112"/>
      <c r="B61" s="206"/>
      <c r="C61" s="110"/>
      <c r="D61" s="212"/>
      <c r="E61" s="108"/>
      <c r="F61" s="108"/>
      <c r="G61" s="103" t="s">
        <v>262</v>
      </c>
      <c r="H61" s="107">
        <v>0</v>
      </c>
      <c r="I61" s="107">
        <v>0</v>
      </c>
    </row>
    <row r="62" spans="1:9" ht="39.75" customHeight="1">
      <c r="A62" s="112"/>
      <c r="B62" s="207"/>
      <c r="C62" s="110"/>
      <c r="D62" s="212"/>
      <c r="E62" s="108"/>
      <c r="F62" s="108"/>
      <c r="G62" s="102" t="s">
        <v>261</v>
      </c>
      <c r="H62" s="107">
        <v>11195.13</v>
      </c>
      <c r="I62" s="107">
        <v>11195.13</v>
      </c>
    </row>
    <row r="63" spans="1:9" ht="36" customHeight="1">
      <c r="A63" s="112"/>
      <c r="B63" s="219" t="s">
        <v>272</v>
      </c>
      <c r="C63" s="110"/>
      <c r="D63" s="109"/>
      <c r="E63" s="108"/>
      <c r="F63" s="108"/>
      <c r="G63" s="102" t="s">
        <v>260</v>
      </c>
      <c r="H63" s="107">
        <v>59525.85</v>
      </c>
      <c r="I63" s="107">
        <v>59525.85</v>
      </c>
    </row>
    <row r="64" spans="1:9" ht="15" customHeight="1">
      <c r="A64" s="112"/>
      <c r="B64" s="220"/>
      <c r="C64" s="110"/>
      <c r="D64" s="109"/>
      <c r="E64" s="108"/>
      <c r="F64" s="108"/>
      <c r="G64" s="104" t="s">
        <v>263</v>
      </c>
      <c r="H64" s="113">
        <f>SUM(H65:H68)</f>
        <v>0</v>
      </c>
      <c r="I64" s="113">
        <f>SUM(I65:I68)</f>
        <v>0</v>
      </c>
    </row>
    <row r="65" spans="1:9" ht="15" customHeight="1">
      <c r="A65" s="112"/>
      <c r="B65" s="220"/>
      <c r="C65" s="110"/>
      <c r="D65" s="109"/>
      <c r="E65" s="108"/>
      <c r="F65" s="108"/>
      <c r="G65" s="103" t="s">
        <v>262</v>
      </c>
      <c r="H65" s="107">
        <v>0</v>
      </c>
      <c r="I65" s="107">
        <v>0</v>
      </c>
    </row>
    <row r="66" spans="1:9" ht="24" customHeight="1">
      <c r="A66" s="112"/>
      <c r="B66" s="221"/>
      <c r="C66" s="110"/>
      <c r="D66" s="109"/>
      <c r="E66" s="108"/>
      <c r="F66" s="108"/>
      <c r="G66" s="102" t="s">
        <v>261</v>
      </c>
      <c r="H66" s="107">
        <v>0</v>
      </c>
      <c r="I66" s="107">
        <v>0</v>
      </c>
    </row>
    <row r="67" spans="1:9" ht="39" customHeight="1">
      <c r="A67" s="112"/>
      <c r="B67" s="219" t="s">
        <v>271</v>
      </c>
      <c r="C67" s="110"/>
      <c r="D67" s="109"/>
      <c r="E67" s="108"/>
      <c r="F67" s="108"/>
      <c r="G67" s="102" t="s">
        <v>260</v>
      </c>
      <c r="H67" s="107">
        <v>0</v>
      </c>
      <c r="I67" s="107">
        <v>0</v>
      </c>
    </row>
    <row r="68" spans="1:9" ht="48.75" customHeight="1">
      <c r="A68" s="112"/>
      <c r="B68" s="221"/>
      <c r="C68" s="110"/>
      <c r="D68" s="109"/>
      <c r="E68" s="108"/>
      <c r="F68" s="108"/>
      <c r="G68" s="101" t="s">
        <v>259</v>
      </c>
      <c r="H68" s="107">
        <v>0</v>
      </c>
      <c r="I68" s="107">
        <v>0</v>
      </c>
    </row>
    <row r="69" spans="1:9" ht="19.5" customHeight="1">
      <c r="A69" s="112" t="s">
        <v>95</v>
      </c>
      <c r="B69" s="205" t="s">
        <v>270</v>
      </c>
      <c r="C69" s="112">
        <v>2021</v>
      </c>
      <c r="D69" s="211" t="s">
        <v>269</v>
      </c>
      <c r="E69" s="108">
        <v>852</v>
      </c>
      <c r="F69" s="108">
        <v>85202</v>
      </c>
      <c r="G69" s="104" t="s">
        <v>268</v>
      </c>
      <c r="H69" s="113">
        <f>SUM(H70+H74)</f>
        <v>572414.42</v>
      </c>
      <c r="I69" s="113">
        <f>SUM(I70+I74)</f>
        <v>572414.42</v>
      </c>
    </row>
    <row r="70" spans="1:9" ht="15.75" customHeight="1">
      <c r="A70" s="112"/>
      <c r="B70" s="206"/>
      <c r="C70" s="110"/>
      <c r="D70" s="212"/>
      <c r="E70" s="108"/>
      <c r="F70" s="108"/>
      <c r="G70" s="104" t="s">
        <v>264</v>
      </c>
      <c r="H70" s="113">
        <f>SUM(H71:H73)</f>
        <v>572414.42</v>
      </c>
      <c r="I70" s="113">
        <f>SUM(I71:I73)</f>
        <v>572414.42</v>
      </c>
    </row>
    <row r="71" spans="1:9" ht="14.25" customHeight="1">
      <c r="A71" s="112"/>
      <c r="B71" s="206"/>
      <c r="C71" s="110"/>
      <c r="D71" s="212"/>
      <c r="E71" s="108"/>
      <c r="F71" s="108"/>
      <c r="G71" s="103" t="s">
        <v>262</v>
      </c>
      <c r="H71" s="107">
        <v>0</v>
      </c>
      <c r="I71" s="107">
        <v>0</v>
      </c>
    </row>
    <row r="72" spans="1:9" ht="25.5" customHeight="1">
      <c r="A72" s="112"/>
      <c r="B72" s="207"/>
      <c r="C72" s="110"/>
      <c r="D72" s="212"/>
      <c r="E72" s="108"/>
      <c r="F72" s="108"/>
      <c r="G72" s="102" t="s">
        <v>261</v>
      </c>
      <c r="H72" s="107">
        <v>89983.55</v>
      </c>
      <c r="I72" s="107">
        <v>89983.55</v>
      </c>
    </row>
    <row r="73" spans="1:9" ht="33.75" customHeight="1">
      <c r="A73" s="112"/>
      <c r="B73" s="111" t="s">
        <v>267</v>
      </c>
      <c r="C73" s="110"/>
      <c r="D73" s="109"/>
      <c r="E73" s="108"/>
      <c r="F73" s="108"/>
      <c r="G73" s="102" t="s">
        <v>260</v>
      </c>
      <c r="H73" s="107">
        <v>482430.87</v>
      </c>
      <c r="I73" s="107">
        <v>482430.87</v>
      </c>
    </row>
    <row r="74" spans="1:9" ht="13.5" customHeight="1">
      <c r="A74" s="112"/>
      <c r="B74" s="216"/>
      <c r="C74" s="110"/>
      <c r="D74" s="109"/>
      <c r="E74" s="108"/>
      <c r="F74" s="108"/>
      <c r="G74" s="104" t="s">
        <v>263</v>
      </c>
      <c r="H74" s="113">
        <f>SUM(H75:H78)</f>
        <v>0</v>
      </c>
      <c r="I74" s="113">
        <f>SUM(I75:I78)</f>
        <v>0</v>
      </c>
    </row>
    <row r="75" spans="1:9" ht="15" customHeight="1">
      <c r="A75" s="112"/>
      <c r="B75" s="217"/>
      <c r="C75" s="110"/>
      <c r="D75" s="109"/>
      <c r="E75" s="108"/>
      <c r="F75" s="108"/>
      <c r="G75" s="103" t="s">
        <v>262</v>
      </c>
      <c r="H75" s="107">
        <v>0</v>
      </c>
      <c r="I75" s="107">
        <v>0</v>
      </c>
    </row>
    <row r="76" spans="1:9" ht="27" customHeight="1">
      <c r="A76" s="112"/>
      <c r="B76" s="218"/>
      <c r="C76" s="110"/>
      <c r="D76" s="109"/>
      <c r="E76" s="108"/>
      <c r="F76" s="108"/>
      <c r="G76" s="102" t="s">
        <v>261</v>
      </c>
      <c r="H76" s="107">
        <v>0</v>
      </c>
      <c r="I76" s="107">
        <v>0</v>
      </c>
    </row>
    <row r="77" spans="1:9" ht="37.5" customHeight="1">
      <c r="A77" s="112"/>
      <c r="B77" s="111" t="s">
        <v>266</v>
      </c>
      <c r="C77" s="110"/>
      <c r="D77" s="109"/>
      <c r="E77" s="108"/>
      <c r="F77" s="108"/>
      <c r="G77" s="102" t="s">
        <v>260</v>
      </c>
      <c r="H77" s="107">
        <v>0</v>
      </c>
      <c r="I77" s="107">
        <v>0</v>
      </c>
    </row>
    <row r="78" spans="1:9" ht="48.75" customHeight="1">
      <c r="A78" s="112"/>
      <c r="B78" s="111"/>
      <c r="C78" s="110"/>
      <c r="D78" s="109"/>
      <c r="E78" s="108"/>
      <c r="F78" s="108"/>
      <c r="G78" s="101" t="s">
        <v>259</v>
      </c>
      <c r="H78" s="107">
        <v>0</v>
      </c>
      <c r="I78" s="107">
        <v>0</v>
      </c>
    </row>
    <row r="79" spans="1:9" ht="19.5" customHeight="1">
      <c r="A79" s="106"/>
      <c r="B79" s="104" t="s">
        <v>265</v>
      </c>
      <c r="C79" s="208"/>
      <c r="D79" s="209"/>
      <c r="E79" s="209"/>
      <c r="F79" s="209"/>
      <c r="G79" s="210"/>
      <c r="H79" s="99">
        <f>H80+H85</f>
        <v>13499697.4</v>
      </c>
      <c r="I79" s="105">
        <f>I80+I85</f>
        <v>7551793.4</v>
      </c>
    </row>
    <row r="80" spans="1:9" ht="21.75" customHeight="1">
      <c r="A80" s="96"/>
      <c r="B80" s="104" t="s">
        <v>264</v>
      </c>
      <c r="C80" s="208"/>
      <c r="D80" s="209"/>
      <c r="E80" s="209"/>
      <c r="F80" s="209"/>
      <c r="G80" s="210"/>
      <c r="H80" s="99">
        <f aca="true" t="shared" si="0" ref="H80:I83">H10+H20+H30+H40+H50+H60+H70</f>
        <v>5349156.4</v>
      </c>
      <c r="I80" s="99">
        <f t="shared" si="0"/>
        <v>3127263.4</v>
      </c>
    </row>
    <row r="81" spans="1:9" ht="18" customHeight="1">
      <c r="A81" s="96"/>
      <c r="B81" s="103" t="s">
        <v>262</v>
      </c>
      <c r="C81" s="202"/>
      <c r="D81" s="203"/>
      <c r="E81" s="203"/>
      <c r="F81" s="203"/>
      <c r="G81" s="204"/>
      <c r="H81" s="94">
        <f t="shared" si="0"/>
        <v>9361</v>
      </c>
      <c r="I81" s="94">
        <f t="shared" si="0"/>
        <v>4920</v>
      </c>
    </row>
    <row r="82" spans="1:9" ht="19.5" customHeight="1">
      <c r="A82" s="96"/>
      <c r="B82" s="103" t="s">
        <v>261</v>
      </c>
      <c r="C82" s="202"/>
      <c r="D82" s="203"/>
      <c r="E82" s="203"/>
      <c r="F82" s="203"/>
      <c r="G82" s="204"/>
      <c r="H82" s="94">
        <f t="shared" si="0"/>
        <v>305631.68</v>
      </c>
      <c r="I82" s="94">
        <f t="shared" si="0"/>
        <v>184740.68</v>
      </c>
    </row>
    <row r="83" spans="1:9" ht="32.25" customHeight="1">
      <c r="A83" s="96"/>
      <c r="B83" s="102" t="s">
        <v>260</v>
      </c>
      <c r="C83" s="202"/>
      <c r="D83" s="203"/>
      <c r="E83" s="203"/>
      <c r="F83" s="203"/>
      <c r="G83" s="204"/>
      <c r="H83" s="94">
        <f t="shared" si="0"/>
        <v>5034163.72</v>
      </c>
      <c r="I83" s="94">
        <f t="shared" si="0"/>
        <v>2937602.72</v>
      </c>
    </row>
    <row r="84" spans="1:9" ht="32.25" customHeight="1">
      <c r="A84" s="96"/>
      <c r="B84" s="101" t="s">
        <v>259</v>
      </c>
      <c r="C84" s="202"/>
      <c r="D84" s="203"/>
      <c r="E84" s="203"/>
      <c r="F84" s="203"/>
      <c r="G84" s="204"/>
      <c r="H84" s="99">
        <v>0</v>
      </c>
      <c r="I84" s="99">
        <v>0</v>
      </c>
    </row>
    <row r="85" spans="1:9" ht="16.5" customHeight="1">
      <c r="A85" s="96"/>
      <c r="B85" s="100" t="s">
        <v>263</v>
      </c>
      <c r="C85" s="208"/>
      <c r="D85" s="209"/>
      <c r="E85" s="209"/>
      <c r="F85" s="209"/>
      <c r="G85" s="210"/>
      <c r="H85" s="99">
        <f aca="true" t="shared" si="1" ref="H85:I88">H14+H24+H34+H44+H54+H64+H74</f>
        <v>8150541</v>
      </c>
      <c r="I85" s="99">
        <f t="shared" si="1"/>
        <v>4424530</v>
      </c>
    </row>
    <row r="86" spans="1:9" ht="18.75" customHeight="1">
      <c r="A86" s="96"/>
      <c r="B86" s="98" t="s">
        <v>262</v>
      </c>
      <c r="C86" s="202"/>
      <c r="D86" s="203"/>
      <c r="E86" s="203"/>
      <c r="F86" s="203"/>
      <c r="G86" s="204"/>
      <c r="H86" s="94">
        <f t="shared" si="1"/>
        <v>1132336</v>
      </c>
      <c r="I86" s="94">
        <f t="shared" si="1"/>
        <v>573434</v>
      </c>
    </row>
    <row r="87" spans="1:9" ht="20.25" customHeight="1">
      <c r="A87" s="96"/>
      <c r="B87" s="98" t="s">
        <v>261</v>
      </c>
      <c r="C87" s="202"/>
      <c r="D87" s="224"/>
      <c r="E87" s="224"/>
      <c r="F87" s="224"/>
      <c r="G87" s="225"/>
      <c r="H87" s="94">
        <f t="shared" si="1"/>
        <v>0</v>
      </c>
      <c r="I87" s="94">
        <f t="shared" si="1"/>
        <v>0</v>
      </c>
    </row>
    <row r="88" spans="1:9" ht="32.25" customHeight="1">
      <c r="A88" s="96"/>
      <c r="B88" s="97" t="s">
        <v>260</v>
      </c>
      <c r="C88" s="202"/>
      <c r="D88" s="224"/>
      <c r="E88" s="224"/>
      <c r="F88" s="224"/>
      <c r="G88" s="225"/>
      <c r="H88" s="94">
        <f t="shared" si="1"/>
        <v>7018205</v>
      </c>
      <c r="I88" s="94">
        <f t="shared" si="1"/>
        <v>3851096</v>
      </c>
    </row>
    <row r="89" spans="1:9" ht="33" customHeight="1">
      <c r="A89" s="96"/>
      <c r="B89" s="95" t="s">
        <v>259</v>
      </c>
      <c r="C89" s="227"/>
      <c r="D89" s="228"/>
      <c r="E89" s="228"/>
      <c r="F89" s="228"/>
      <c r="G89" s="228"/>
      <c r="H89" s="94">
        <f>H18+H28+H38+H48+H58+H78</f>
        <v>0</v>
      </c>
      <c r="I89" s="94">
        <f>I18+I28+I38+I48+I58+I78</f>
        <v>0</v>
      </c>
    </row>
    <row r="90" spans="1:9" ht="12.75">
      <c r="A90" s="93"/>
      <c r="B90" s="93"/>
      <c r="C90" s="93"/>
      <c r="D90" s="93"/>
      <c r="E90" s="93"/>
      <c r="F90" s="93"/>
      <c r="G90" s="93"/>
      <c r="H90" s="93"/>
      <c r="I90" s="93"/>
    </row>
    <row r="91" spans="1:9" ht="12.75" customHeight="1" hidden="1">
      <c r="A91" s="92"/>
      <c r="B91" s="226"/>
      <c r="C91" s="226"/>
      <c r="D91" s="226"/>
      <c r="E91" s="226"/>
      <c r="F91" s="226"/>
      <c r="G91" s="226"/>
      <c r="H91" s="226"/>
      <c r="I91" s="226"/>
    </row>
    <row r="92" spans="1:9" ht="8.25" customHeight="1">
      <c r="A92" s="222"/>
      <c r="B92" s="223"/>
      <c r="C92" s="223"/>
      <c r="D92" s="223"/>
      <c r="E92" s="223"/>
      <c r="F92" s="223"/>
      <c r="G92" s="223"/>
      <c r="H92" s="223"/>
      <c r="I92" s="223"/>
    </row>
    <row r="93" spans="1:9" ht="39" customHeight="1">
      <c r="A93" s="222"/>
      <c r="B93" s="223"/>
      <c r="C93" s="223"/>
      <c r="D93" s="223"/>
      <c r="E93" s="223"/>
      <c r="F93" s="223"/>
      <c r="G93" s="223"/>
      <c r="H93" s="223"/>
      <c r="I93" s="223"/>
    </row>
    <row r="94" spans="1:9" ht="12.75" customHeight="1" hidden="1">
      <c r="A94" s="222"/>
      <c r="B94" s="223"/>
      <c r="C94" s="223"/>
      <c r="D94" s="223"/>
      <c r="E94" s="223"/>
      <c r="F94" s="223"/>
      <c r="G94" s="223"/>
      <c r="H94" s="223"/>
      <c r="I94" s="223"/>
    </row>
    <row r="95" spans="1:9" ht="12.75">
      <c r="A95" s="37"/>
      <c r="B95" s="37"/>
      <c r="C95" s="37"/>
      <c r="D95" s="37"/>
      <c r="E95" s="37"/>
      <c r="F95" s="37"/>
      <c r="G95" s="37"/>
      <c r="H95" s="37"/>
      <c r="I95" s="37"/>
    </row>
    <row r="96" spans="1:9" ht="12.75">
      <c r="A96" s="37"/>
      <c r="B96" s="37"/>
      <c r="C96" s="37"/>
      <c r="D96" s="37"/>
      <c r="E96" s="37"/>
      <c r="F96" s="37"/>
      <c r="G96" s="37"/>
      <c r="H96" s="37"/>
      <c r="I96" s="37"/>
    </row>
    <row r="97" spans="1:9" ht="12.75">
      <c r="A97" s="37"/>
      <c r="B97" s="37"/>
      <c r="C97" s="37"/>
      <c r="D97" s="37"/>
      <c r="E97" s="37"/>
      <c r="F97" s="37"/>
      <c r="G97" s="37"/>
      <c r="H97" s="37"/>
      <c r="I97" s="37"/>
    </row>
    <row r="98" spans="1:9" ht="12.75">
      <c r="A98" s="37"/>
      <c r="B98" s="37"/>
      <c r="C98" s="37"/>
      <c r="D98" s="37"/>
      <c r="E98" s="37"/>
      <c r="F98" s="37"/>
      <c r="G98" s="37"/>
      <c r="H98" s="37"/>
      <c r="I98" s="37"/>
    </row>
    <row r="99" spans="1:9" ht="12.75">
      <c r="A99" s="37"/>
      <c r="B99" s="37"/>
      <c r="C99" s="37"/>
      <c r="D99" s="37"/>
      <c r="E99" s="37"/>
      <c r="F99" s="37"/>
      <c r="G99" s="37"/>
      <c r="H99" s="37"/>
      <c r="I99" s="37"/>
    </row>
  </sheetData>
  <sheetProtection/>
  <mergeCells count="56">
    <mergeCell ref="B9:B10"/>
    <mergeCell ref="B11:B12"/>
    <mergeCell ref="B13:B16"/>
    <mergeCell ref="B17:B18"/>
    <mergeCell ref="G1:I1"/>
    <mergeCell ref="A2:I4"/>
    <mergeCell ref="A6:A7"/>
    <mergeCell ref="B6:B7"/>
    <mergeCell ref="C6:C7"/>
    <mergeCell ref="I6:I7"/>
    <mergeCell ref="A39:A48"/>
    <mergeCell ref="B39:B42"/>
    <mergeCell ref="D39:D48"/>
    <mergeCell ref="B44:B46"/>
    <mergeCell ref="B47:B48"/>
    <mergeCell ref="B21:B28"/>
    <mergeCell ref="A19:A28"/>
    <mergeCell ref="A29:A38"/>
    <mergeCell ref="B29:B32"/>
    <mergeCell ref="D29:D38"/>
    <mergeCell ref="E6:E7"/>
    <mergeCell ref="F6:F7"/>
    <mergeCell ref="G6:H6"/>
    <mergeCell ref="D6:D7"/>
    <mergeCell ref="C19:C28"/>
    <mergeCell ref="D19:D28"/>
    <mergeCell ref="E19:E28"/>
    <mergeCell ref="F19:F28"/>
    <mergeCell ref="A92:A94"/>
    <mergeCell ref="B92:I94"/>
    <mergeCell ref="C85:G85"/>
    <mergeCell ref="C86:G86"/>
    <mergeCell ref="C87:G87"/>
    <mergeCell ref="B91:I91"/>
    <mergeCell ref="C88:G88"/>
    <mergeCell ref="C89:G89"/>
    <mergeCell ref="B49:B52"/>
    <mergeCell ref="D49:D58"/>
    <mergeCell ref="B57:B58"/>
    <mergeCell ref="A49:A58"/>
    <mergeCell ref="B74:B76"/>
    <mergeCell ref="C81:G81"/>
    <mergeCell ref="B59:B62"/>
    <mergeCell ref="D59:D62"/>
    <mergeCell ref="B63:B66"/>
    <mergeCell ref="B67:B68"/>
    <mergeCell ref="B34:B36"/>
    <mergeCell ref="B37:B38"/>
    <mergeCell ref="C84:G84"/>
    <mergeCell ref="B69:B72"/>
    <mergeCell ref="C80:G80"/>
    <mergeCell ref="C79:G79"/>
    <mergeCell ref="B54:B56"/>
    <mergeCell ref="C82:G82"/>
    <mergeCell ref="C83:G83"/>
    <mergeCell ref="D69:D7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R46"/>
  <sheetViews>
    <sheetView view="pageLayout" workbookViewId="0" topLeftCell="A1">
      <selection activeCell="G43" sqref="G43"/>
    </sheetView>
  </sheetViews>
  <sheetFormatPr defaultColWidth="9.33203125" defaultRowHeight="12.75"/>
  <cols>
    <col min="1" max="1" width="5.66015625" style="8" customWidth="1"/>
    <col min="2" max="2" width="8.83203125" style="8" customWidth="1"/>
    <col min="3" max="3" width="6.16015625" style="8" customWidth="1"/>
    <col min="4" max="4" width="15.5" style="8" customWidth="1"/>
    <col min="5" max="5" width="17.33203125" style="8" customWidth="1"/>
    <col min="6" max="6" width="16.16015625" style="8" customWidth="1"/>
    <col min="7" max="7" width="13.5" style="8" customWidth="1"/>
    <col min="8" max="8" width="13.83203125" style="8" customWidth="1"/>
    <col min="9" max="9" width="11.5" style="8" customWidth="1"/>
    <col min="10" max="10" width="12.66015625" style="8" customWidth="1"/>
    <col min="11" max="11" width="9.66015625" style="20" customWidth="1"/>
    <col min="12" max="12" width="11.16015625" style="20" customWidth="1"/>
    <col min="13" max="13" width="11" style="20" customWidth="1"/>
    <col min="14" max="14" width="9.66015625" style="20" customWidth="1"/>
    <col min="15" max="15" width="7.5" style="20" customWidth="1"/>
    <col min="16" max="16" width="7" style="20" customWidth="1"/>
    <col min="17" max="16384" width="9.33203125" style="20" customWidth="1"/>
  </cols>
  <sheetData>
    <row r="1" spans="1:17" ht="36" customHeight="1">
      <c r="A1" s="248" t="s">
        <v>197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71"/>
    </row>
    <row r="2" spans="1:16" s="57" customFormat="1" ht="18.75" customHeight="1">
      <c r="A2" s="70"/>
      <c r="B2" s="70"/>
      <c r="C2" s="70"/>
      <c r="D2" s="70"/>
      <c r="E2" s="70"/>
      <c r="F2" s="70"/>
      <c r="G2" s="69"/>
      <c r="H2" s="69"/>
      <c r="I2" s="69"/>
      <c r="J2" s="69"/>
      <c r="K2" s="69"/>
      <c r="L2" s="68"/>
      <c r="M2" s="68"/>
      <c r="N2" s="68"/>
      <c r="O2" s="238" t="s">
        <v>196</v>
      </c>
      <c r="P2" s="238"/>
    </row>
    <row r="3" spans="1:16" s="57" customFormat="1" ht="12.75">
      <c r="A3" s="249" t="s">
        <v>1</v>
      </c>
      <c r="B3" s="249" t="s">
        <v>2</v>
      </c>
      <c r="C3" s="249" t="s">
        <v>3</v>
      </c>
      <c r="D3" s="249" t="s">
        <v>195</v>
      </c>
      <c r="E3" s="245" t="s">
        <v>194</v>
      </c>
      <c r="F3" s="243" t="s">
        <v>24</v>
      </c>
      <c r="G3" s="253"/>
      <c r="H3" s="253"/>
      <c r="I3" s="253"/>
      <c r="J3" s="253"/>
      <c r="K3" s="253"/>
      <c r="L3" s="253"/>
      <c r="M3" s="253"/>
      <c r="N3" s="253"/>
      <c r="O3" s="253"/>
      <c r="P3" s="244"/>
    </row>
    <row r="4" spans="1:16" s="57" customFormat="1" ht="12.75">
      <c r="A4" s="250"/>
      <c r="B4" s="250"/>
      <c r="C4" s="250"/>
      <c r="D4" s="250"/>
      <c r="E4" s="252"/>
      <c r="F4" s="245" t="s">
        <v>30</v>
      </c>
      <c r="G4" s="247" t="s">
        <v>24</v>
      </c>
      <c r="H4" s="247"/>
      <c r="I4" s="247"/>
      <c r="J4" s="247"/>
      <c r="K4" s="247"/>
      <c r="L4" s="245" t="s">
        <v>193</v>
      </c>
      <c r="M4" s="240" t="s">
        <v>24</v>
      </c>
      <c r="N4" s="241"/>
      <c r="O4" s="241"/>
      <c r="P4" s="242"/>
    </row>
    <row r="5" spans="1:16" s="57" customFormat="1" ht="25.5" customHeight="1">
      <c r="A5" s="250"/>
      <c r="B5" s="250"/>
      <c r="C5" s="250"/>
      <c r="D5" s="250"/>
      <c r="E5" s="252"/>
      <c r="F5" s="252"/>
      <c r="G5" s="243" t="s">
        <v>192</v>
      </c>
      <c r="H5" s="244"/>
      <c r="I5" s="245" t="s">
        <v>191</v>
      </c>
      <c r="J5" s="245" t="s">
        <v>190</v>
      </c>
      <c r="K5" s="245" t="s">
        <v>189</v>
      </c>
      <c r="L5" s="252"/>
      <c r="M5" s="243" t="s">
        <v>26</v>
      </c>
      <c r="N5" s="67" t="s">
        <v>25</v>
      </c>
      <c r="O5" s="247" t="s">
        <v>29</v>
      </c>
      <c r="P5" s="247" t="s">
        <v>188</v>
      </c>
    </row>
    <row r="6" spans="1:16" s="57" customFormat="1" ht="94.5">
      <c r="A6" s="251"/>
      <c r="B6" s="251"/>
      <c r="C6" s="251"/>
      <c r="D6" s="251"/>
      <c r="E6" s="246"/>
      <c r="F6" s="246"/>
      <c r="G6" s="66" t="s">
        <v>19</v>
      </c>
      <c r="H6" s="66" t="s">
        <v>187</v>
      </c>
      <c r="I6" s="246"/>
      <c r="J6" s="246"/>
      <c r="K6" s="246"/>
      <c r="L6" s="246"/>
      <c r="M6" s="247"/>
      <c r="N6" s="65" t="s">
        <v>21</v>
      </c>
      <c r="O6" s="247"/>
      <c r="P6" s="247"/>
    </row>
    <row r="7" spans="1:16" s="57" customFormat="1" ht="10.5" customHeight="1">
      <c r="A7" s="64">
        <v>1</v>
      </c>
      <c r="B7" s="64">
        <v>2</v>
      </c>
      <c r="C7" s="64">
        <v>3</v>
      </c>
      <c r="D7" s="64">
        <v>4</v>
      </c>
      <c r="E7" s="64">
        <v>5</v>
      </c>
      <c r="F7" s="64">
        <v>6</v>
      </c>
      <c r="G7" s="64">
        <v>7</v>
      </c>
      <c r="H7" s="64">
        <v>8</v>
      </c>
      <c r="I7" s="64">
        <v>9</v>
      </c>
      <c r="J7" s="64">
        <v>10</v>
      </c>
      <c r="K7" s="64">
        <v>11</v>
      </c>
      <c r="L7" s="64">
        <v>12</v>
      </c>
      <c r="M7" s="64">
        <v>13</v>
      </c>
      <c r="N7" s="64">
        <v>14</v>
      </c>
      <c r="O7" s="64">
        <v>15</v>
      </c>
      <c r="P7" s="64">
        <v>16</v>
      </c>
    </row>
    <row r="8" spans="1:16" s="57" customFormat="1" ht="13.5">
      <c r="A8" s="60" t="s">
        <v>186</v>
      </c>
      <c r="B8" s="63"/>
      <c r="C8" s="48"/>
      <c r="D8" s="53">
        <f>SUM(D9:D9)</f>
        <v>10000</v>
      </c>
      <c r="E8" s="47">
        <f>SUM(E9:E9)</f>
        <v>10000</v>
      </c>
      <c r="F8" s="47">
        <f>SUM(F9:F9)</f>
        <v>10000</v>
      </c>
      <c r="G8" s="47">
        <f>SUM(G9:G9)</f>
        <v>0</v>
      </c>
      <c r="H8" s="47">
        <f>SUM(H9:H9)</f>
        <v>10000</v>
      </c>
      <c r="I8" s="47">
        <v>0</v>
      </c>
      <c r="J8" s="47">
        <v>0</v>
      </c>
      <c r="K8" s="47">
        <v>0</v>
      </c>
      <c r="L8" s="47">
        <f>SUM(L9:L9)</f>
        <v>0</v>
      </c>
      <c r="M8" s="47">
        <f>SUM(M9:M9)</f>
        <v>0</v>
      </c>
      <c r="N8" s="47">
        <f>SUM(N9:N9)</f>
        <v>0</v>
      </c>
      <c r="O8" s="47">
        <v>0</v>
      </c>
      <c r="P8" s="47">
        <v>0</v>
      </c>
    </row>
    <row r="9" spans="1:16" s="57" customFormat="1" ht="12.75">
      <c r="A9" s="62" t="s">
        <v>186</v>
      </c>
      <c r="B9" s="61" t="s">
        <v>185</v>
      </c>
      <c r="C9" s="44">
        <v>2110</v>
      </c>
      <c r="D9" s="54">
        <v>10000</v>
      </c>
      <c r="E9" s="42">
        <f>F9+L9</f>
        <v>10000</v>
      </c>
      <c r="F9" s="42">
        <f>H9</f>
        <v>10000</v>
      </c>
      <c r="G9" s="42">
        <v>0</v>
      </c>
      <c r="H9" s="42">
        <v>10000</v>
      </c>
      <c r="I9" s="42">
        <v>0</v>
      </c>
      <c r="J9" s="42">
        <v>0</v>
      </c>
      <c r="K9" s="42">
        <f>-T9</f>
        <v>0</v>
      </c>
      <c r="L9" s="42">
        <v>0</v>
      </c>
      <c r="M9" s="42">
        <v>0</v>
      </c>
      <c r="N9" s="42">
        <v>0</v>
      </c>
      <c r="O9" s="42">
        <v>0</v>
      </c>
      <c r="P9" s="42">
        <v>0</v>
      </c>
    </row>
    <row r="10" spans="1:16" s="57" customFormat="1" ht="13.5">
      <c r="A10" s="50">
        <v>600</v>
      </c>
      <c r="B10" s="55"/>
      <c r="C10" s="48"/>
      <c r="D10" s="53">
        <f aca="true" t="shared" si="0" ref="D10:N10">SUM(D11:D11)</f>
        <v>1283</v>
      </c>
      <c r="E10" s="47">
        <f t="shared" si="0"/>
        <v>1283</v>
      </c>
      <c r="F10" s="47">
        <f t="shared" si="0"/>
        <v>1283</v>
      </c>
      <c r="G10" s="47">
        <f t="shared" si="0"/>
        <v>1283</v>
      </c>
      <c r="H10" s="47">
        <f t="shared" si="0"/>
        <v>0</v>
      </c>
      <c r="I10" s="47">
        <f t="shared" si="0"/>
        <v>0</v>
      </c>
      <c r="J10" s="47">
        <f t="shared" si="0"/>
        <v>0</v>
      </c>
      <c r="K10" s="47">
        <f t="shared" si="0"/>
        <v>0</v>
      </c>
      <c r="L10" s="47">
        <f t="shared" si="0"/>
        <v>0</v>
      </c>
      <c r="M10" s="47">
        <f t="shared" si="0"/>
        <v>0</v>
      </c>
      <c r="N10" s="47">
        <f t="shared" si="0"/>
        <v>0</v>
      </c>
      <c r="O10" s="47">
        <f>O12+O14</f>
        <v>0</v>
      </c>
      <c r="P10" s="47">
        <f>P12+P14</f>
        <v>0</v>
      </c>
    </row>
    <row r="11" spans="1:16" s="57" customFormat="1" ht="12.75">
      <c r="A11" s="46">
        <v>600</v>
      </c>
      <c r="B11" s="45">
        <v>60095</v>
      </c>
      <c r="C11" s="44">
        <v>2110</v>
      </c>
      <c r="D11" s="54">
        <v>1283</v>
      </c>
      <c r="E11" s="42">
        <f>SUM(F11)</f>
        <v>1283</v>
      </c>
      <c r="F11" s="42">
        <f>SUM(G11:H11)</f>
        <v>1283</v>
      </c>
      <c r="G11" s="42">
        <v>1283</v>
      </c>
      <c r="H11" s="42">
        <v>0</v>
      </c>
      <c r="I11" s="42">
        <v>0</v>
      </c>
      <c r="J11" s="42">
        <v>0</v>
      </c>
      <c r="K11" s="42">
        <v>0</v>
      </c>
      <c r="L11" s="42">
        <v>0</v>
      </c>
      <c r="M11" s="42">
        <v>0</v>
      </c>
      <c r="N11" s="42">
        <f>SUM(O11+Q11+R11)</f>
        <v>0</v>
      </c>
      <c r="O11" s="42">
        <v>0</v>
      </c>
      <c r="P11" s="42">
        <v>0</v>
      </c>
    </row>
    <row r="12" spans="1:16" s="57" customFormat="1" ht="13.5">
      <c r="A12" s="60" t="s">
        <v>114</v>
      </c>
      <c r="B12" s="59"/>
      <c r="C12" s="48"/>
      <c r="D12" s="53">
        <f aca="true" t="shared" si="1" ref="D12:M12">SUM(D13)</f>
        <v>91000</v>
      </c>
      <c r="E12" s="47">
        <f t="shared" si="1"/>
        <v>91000</v>
      </c>
      <c r="F12" s="47">
        <f t="shared" si="1"/>
        <v>91000</v>
      </c>
      <c r="G12" s="47">
        <f t="shared" si="1"/>
        <v>50000</v>
      </c>
      <c r="H12" s="47">
        <f t="shared" si="1"/>
        <v>41000</v>
      </c>
      <c r="I12" s="47">
        <f t="shared" si="1"/>
        <v>0</v>
      </c>
      <c r="J12" s="47">
        <f t="shared" si="1"/>
        <v>0</v>
      </c>
      <c r="K12" s="47">
        <f t="shared" si="1"/>
        <v>0</v>
      </c>
      <c r="L12" s="47">
        <f t="shared" si="1"/>
        <v>0</v>
      </c>
      <c r="M12" s="47">
        <f t="shared" si="1"/>
        <v>0</v>
      </c>
      <c r="N12" s="47">
        <v>0</v>
      </c>
      <c r="O12" s="47">
        <f>SUM(O13)</f>
        <v>0</v>
      </c>
      <c r="P12" s="47">
        <f>SUM(P13)</f>
        <v>0</v>
      </c>
    </row>
    <row r="13" spans="1:18" s="57" customFormat="1" ht="12.75">
      <c r="A13" s="46">
        <v>700</v>
      </c>
      <c r="B13" s="45">
        <v>70005</v>
      </c>
      <c r="C13" s="44">
        <v>2110</v>
      </c>
      <c r="D13" s="54">
        <v>91000</v>
      </c>
      <c r="E13" s="42">
        <f>SUM(F13)</f>
        <v>91000</v>
      </c>
      <c r="F13" s="42">
        <f>SUM(G13:H13)</f>
        <v>91000</v>
      </c>
      <c r="G13" s="42">
        <v>50000</v>
      </c>
      <c r="H13" s="42">
        <v>41000</v>
      </c>
      <c r="I13" s="42">
        <v>0</v>
      </c>
      <c r="J13" s="42">
        <v>0</v>
      </c>
      <c r="K13" s="42">
        <v>0</v>
      </c>
      <c r="L13" s="42">
        <v>0</v>
      </c>
      <c r="M13" s="42">
        <v>0</v>
      </c>
      <c r="N13" s="42">
        <f>SUM(O13+Q13+R13)</f>
        <v>0</v>
      </c>
      <c r="O13" s="42">
        <v>0</v>
      </c>
      <c r="P13" s="42">
        <v>0</v>
      </c>
      <c r="Q13" s="51"/>
      <c r="R13" s="51"/>
    </row>
    <row r="14" spans="1:18" s="57" customFormat="1" ht="13.5">
      <c r="A14" s="50">
        <v>710</v>
      </c>
      <c r="B14" s="55"/>
      <c r="C14" s="48"/>
      <c r="D14" s="53">
        <f aca="true" t="shared" si="2" ref="D14:P14">SUM(D15:D16)</f>
        <v>570000</v>
      </c>
      <c r="E14" s="47">
        <f t="shared" si="2"/>
        <v>570000</v>
      </c>
      <c r="F14" s="47">
        <f t="shared" si="2"/>
        <v>570000</v>
      </c>
      <c r="G14" s="47">
        <f t="shared" si="2"/>
        <v>518628</v>
      </c>
      <c r="H14" s="47">
        <f t="shared" si="2"/>
        <v>51372</v>
      </c>
      <c r="I14" s="47">
        <f t="shared" si="2"/>
        <v>0</v>
      </c>
      <c r="J14" s="47">
        <f t="shared" si="2"/>
        <v>0</v>
      </c>
      <c r="K14" s="47">
        <f t="shared" si="2"/>
        <v>0</v>
      </c>
      <c r="L14" s="47">
        <f t="shared" si="2"/>
        <v>0</v>
      </c>
      <c r="M14" s="47">
        <f t="shared" si="2"/>
        <v>0</v>
      </c>
      <c r="N14" s="47">
        <f t="shared" si="2"/>
        <v>0</v>
      </c>
      <c r="O14" s="47">
        <f t="shared" si="2"/>
        <v>0</v>
      </c>
      <c r="P14" s="47">
        <f t="shared" si="2"/>
        <v>0</v>
      </c>
      <c r="Q14" s="58"/>
      <c r="R14" s="58"/>
    </row>
    <row r="15" spans="1:18" s="57" customFormat="1" ht="12.75">
      <c r="A15" s="46">
        <v>710</v>
      </c>
      <c r="B15" s="45">
        <v>71012</v>
      </c>
      <c r="C15" s="44">
        <v>2110</v>
      </c>
      <c r="D15" s="54">
        <v>210000</v>
      </c>
      <c r="E15" s="42">
        <f>SUM(N15+F15)</f>
        <v>210000</v>
      </c>
      <c r="F15" s="42">
        <f>SUM(G15:K15)</f>
        <v>210000</v>
      </c>
      <c r="G15" s="42">
        <v>210000</v>
      </c>
      <c r="H15" s="42">
        <v>0</v>
      </c>
      <c r="I15" s="42">
        <v>0</v>
      </c>
      <c r="J15" s="42">
        <v>0</v>
      </c>
      <c r="K15" s="42">
        <v>0</v>
      </c>
      <c r="L15" s="42">
        <v>0</v>
      </c>
      <c r="M15" s="42">
        <v>0</v>
      </c>
      <c r="N15" s="42">
        <f>SUM(O15+Q15+R15)</f>
        <v>0</v>
      </c>
      <c r="O15" s="42">
        <v>0</v>
      </c>
      <c r="P15" s="42">
        <v>0</v>
      </c>
      <c r="Q15" s="51"/>
      <c r="R15" s="51"/>
    </row>
    <row r="16" spans="1:16" s="57" customFormat="1" ht="12.75">
      <c r="A16" s="46">
        <v>710</v>
      </c>
      <c r="B16" s="45">
        <v>71015</v>
      </c>
      <c r="C16" s="44">
        <v>2110</v>
      </c>
      <c r="D16" s="54">
        <v>360000</v>
      </c>
      <c r="E16" s="42">
        <f>SUM(F16)</f>
        <v>360000</v>
      </c>
      <c r="F16" s="42">
        <f>SUM(G16:H16)</f>
        <v>360000</v>
      </c>
      <c r="G16" s="42">
        <v>308628</v>
      </c>
      <c r="H16" s="42">
        <v>51372</v>
      </c>
      <c r="I16" s="42">
        <v>0</v>
      </c>
      <c r="J16" s="42">
        <v>0</v>
      </c>
      <c r="K16" s="42">
        <v>0</v>
      </c>
      <c r="L16" s="42">
        <v>0</v>
      </c>
      <c r="M16" s="42">
        <v>0</v>
      </c>
      <c r="N16" s="42">
        <f>SUM(O16+Q16+R16)</f>
        <v>0</v>
      </c>
      <c r="O16" s="42">
        <v>0</v>
      </c>
      <c r="P16" s="42">
        <v>0</v>
      </c>
    </row>
    <row r="17" spans="1:16" s="57" customFormat="1" ht="13.5">
      <c r="A17" s="50">
        <v>750</v>
      </c>
      <c r="B17" s="55"/>
      <c r="C17" s="48"/>
      <c r="D17" s="53">
        <f aca="true" t="shared" si="3" ref="D17:P17">SUM(D18:D18)</f>
        <v>21997</v>
      </c>
      <c r="E17" s="47">
        <f t="shared" si="3"/>
        <v>21997</v>
      </c>
      <c r="F17" s="47">
        <f t="shared" si="3"/>
        <v>21997</v>
      </c>
      <c r="G17" s="47">
        <f t="shared" si="3"/>
        <v>15849.97</v>
      </c>
      <c r="H17" s="47">
        <f t="shared" si="3"/>
        <v>6147.03</v>
      </c>
      <c r="I17" s="47">
        <f t="shared" si="3"/>
        <v>0</v>
      </c>
      <c r="J17" s="47">
        <f t="shared" si="3"/>
        <v>0</v>
      </c>
      <c r="K17" s="47">
        <f t="shared" si="3"/>
        <v>0</v>
      </c>
      <c r="L17" s="47">
        <f t="shared" si="3"/>
        <v>0</v>
      </c>
      <c r="M17" s="47">
        <f t="shared" si="3"/>
        <v>0</v>
      </c>
      <c r="N17" s="47">
        <f t="shared" si="3"/>
        <v>0</v>
      </c>
      <c r="O17" s="47">
        <f t="shared" si="3"/>
        <v>0</v>
      </c>
      <c r="P17" s="47">
        <f t="shared" si="3"/>
        <v>0</v>
      </c>
    </row>
    <row r="18" spans="1:16" s="57" customFormat="1" ht="12.75">
      <c r="A18" s="46">
        <v>750</v>
      </c>
      <c r="B18" s="45">
        <v>75045</v>
      </c>
      <c r="C18" s="44">
        <v>2110</v>
      </c>
      <c r="D18" s="54">
        <v>21997</v>
      </c>
      <c r="E18" s="42">
        <f>SUM(F18)</f>
        <v>21997</v>
      </c>
      <c r="F18" s="42">
        <f>SUM(G18:H18)</f>
        <v>21997</v>
      </c>
      <c r="G18" s="42">
        <v>15849.97</v>
      </c>
      <c r="H18" s="42">
        <v>6147.03</v>
      </c>
      <c r="I18" s="42">
        <v>0</v>
      </c>
      <c r="J18" s="42">
        <v>0</v>
      </c>
      <c r="K18" s="42">
        <v>0</v>
      </c>
      <c r="L18" s="42">
        <v>0</v>
      </c>
      <c r="M18" s="42">
        <v>0</v>
      </c>
      <c r="N18" s="42">
        <f>SUM(O18+Q18+R18)</f>
        <v>0</v>
      </c>
      <c r="O18" s="42">
        <v>0</v>
      </c>
      <c r="P18" s="42">
        <v>0</v>
      </c>
    </row>
    <row r="19" spans="1:16" s="56" customFormat="1" ht="14.25" customHeight="1">
      <c r="A19" s="50">
        <v>754</v>
      </c>
      <c r="B19" s="55"/>
      <c r="C19" s="48"/>
      <c r="D19" s="53">
        <f>SUM(D20:D20)</f>
        <v>4847476</v>
      </c>
      <c r="E19" s="47">
        <f>E20</f>
        <v>4847476</v>
      </c>
      <c r="F19" s="47">
        <f aca="true" t="shared" si="4" ref="F19:K19">SUM(F20)</f>
        <v>4847476</v>
      </c>
      <c r="G19" s="47">
        <f t="shared" si="4"/>
        <v>4375784</v>
      </c>
      <c r="H19" s="47">
        <f t="shared" si="4"/>
        <v>293692</v>
      </c>
      <c r="I19" s="47">
        <f t="shared" si="4"/>
        <v>0</v>
      </c>
      <c r="J19" s="47">
        <f t="shared" si="4"/>
        <v>178000</v>
      </c>
      <c r="K19" s="47">
        <f t="shared" si="4"/>
        <v>0</v>
      </c>
      <c r="L19" s="47">
        <f>SUM(L20:L20)</f>
        <v>0</v>
      </c>
      <c r="M19" s="47">
        <f>SUM(M20:M20)</f>
        <v>0</v>
      </c>
      <c r="N19" s="47">
        <f>SUM(N20)</f>
        <v>0</v>
      </c>
      <c r="O19" s="47">
        <f>SUM(O20)</f>
        <v>0</v>
      </c>
      <c r="P19" s="47">
        <f>SUM(P20)</f>
        <v>0</v>
      </c>
    </row>
    <row r="20" spans="1:16" ht="12.75" customHeight="1">
      <c r="A20" s="46">
        <v>754</v>
      </c>
      <c r="B20" s="45">
        <v>75411</v>
      </c>
      <c r="C20" s="44">
        <v>2110</v>
      </c>
      <c r="D20" s="54">
        <v>4847476</v>
      </c>
      <c r="E20" s="42">
        <f>SUM(F20)</f>
        <v>4847476</v>
      </c>
      <c r="F20" s="42">
        <f>SUM(G20:J20)</f>
        <v>4847476</v>
      </c>
      <c r="G20" s="42">
        <v>4375784</v>
      </c>
      <c r="H20" s="42">
        <v>293692</v>
      </c>
      <c r="I20" s="42">
        <v>0</v>
      </c>
      <c r="J20" s="42">
        <v>178000</v>
      </c>
      <c r="K20" s="42">
        <v>0</v>
      </c>
      <c r="L20" s="42">
        <v>0</v>
      </c>
      <c r="M20" s="42">
        <v>0</v>
      </c>
      <c r="N20" s="42">
        <f>SUM(O20+Q20+R20)</f>
        <v>0</v>
      </c>
      <c r="O20" s="42">
        <v>0</v>
      </c>
      <c r="P20" s="42"/>
    </row>
    <row r="21" spans="1:16" ht="12.75" customHeight="1">
      <c r="A21" s="50">
        <v>755</v>
      </c>
      <c r="B21" s="55"/>
      <c r="C21" s="48"/>
      <c r="D21" s="53">
        <f>SUM(D22:D22)</f>
        <v>132000</v>
      </c>
      <c r="E21" s="47">
        <f>E22</f>
        <v>132000</v>
      </c>
      <c r="F21" s="47">
        <f aca="true" t="shared" si="5" ref="F21:K21">SUM(F22)</f>
        <v>132000</v>
      </c>
      <c r="G21" s="47">
        <f t="shared" si="5"/>
        <v>0</v>
      </c>
      <c r="H21" s="47">
        <f t="shared" si="5"/>
        <v>67980</v>
      </c>
      <c r="I21" s="47">
        <f t="shared" si="5"/>
        <v>64020</v>
      </c>
      <c r="J21" s="47">
        <f t="shared" si="5"/>
        <v>0</v>
      </c>
      <c r="K21" s="47">
        <f t="shared" si="5"/>
        <v>0</v>
      </c>
      <c r="L21" s="47">
        <f>SUM(L22:L22)</f>
        <v>0</v>
      </c>
      <c r="M21" s="47">
        <f>SUM(M22:M22)</f>
        <v>0</v>
      </c>
      <c r="N21" s="47">
        <f>SUM(N22)</f>
        <v>0</v>
      </c>
      <c r="O21" s="47">
        <f>SUM(O22)</f>
        <v>0</v>
      </c>
      <c r="P21" s="47">
        <f>SUM(P22)</f>
        <v>0</v>
      </c>
    </row>
    <row r="22" spans="1:16" ht="17.25" customHeight="1">
      <c r="A22" s="46">
        <v>755</v>
      </c>
      <c r="B22" s="45">
        <v>75515</v>
      </c>
      <c r="C22" s="44">
        <v>2110</v>
      </c>
      <c r="D22" s="54">
        <v>132000</v>
      </c>
      <c r="E22" s="42">
        <f>SUM(F22)</f>
        <v>132000</v>
      </c>
      <c r="F22" s="42">
        <f>SUM(G22:J22)</f>
        <v>132000</v>
      </c>
      <c r="G22" s="42">
        <v>0</v>
      </c>
      <c r="H22" s="42">
        <v>67980</v>
      </c>
      <c r="I22" s="42">
        <v>64020</v>
      </c>
      <c r="J22" s="42">
        <v>0</v>
      </c>
      <c r="K22" s="42">
        <v>0</v>
      </c>
      <c r="L22" s="42">
        <v>0</v>
      </c>
      <c r="M22" s="42">
        <v>0</v>
      </c>
      <c r="N22" s="42">
        <f>SUM(O22+Q22+R22)</f>
        <v>0</v>
      </c>
      <c r="O22" s="42">
        <v>0</v>
      </c>
      <c r="P22" s="42"/>
    </row>
    <row r="23" spans="1:16" ht="17.25" customHeight="1">
      <c r="A23" s="50">
        <v>801</v>
      </c>
      <c r="B23" s="55"/>
      <c r="C23" s="48"/>
      <c r="D23" s="53">
        <f>SUM(D24:D24)</f>
        <v>27344</v>
      </c>
      <c r="E23" s="47">
        <f>E24</f>
        <v>27344</v>
      </c>
      <c r="F23" s="47">
        <f aca="true" t="shared" si="6" ref="F23:K23">SUM(F24)</f>
        <v>27344</v>
      </c>
      <c r="G23" s="47">
        <f t="shared" si="6"/>
        <v>0</v>
      </c>
      <c r="H23" s="47">
        <f t="shared" si="6"/>
        <v>27344</v>
      </c>
      <c r="I23" s="47">
        <f t="shared" si="6"/>
        <v>0</v>
      </c>
      <c r="J23" s="47">
        <f t="shared" si="6"/>
        <v>0</v>
      </c>
      <c r="K23" s="47">
        <f t="shared" si="6"/>
        <v>0</v>
      </c>
      <c r="L23" s="47">
        <f>SUM(L24:L24)</f>
        <v>0</v>
      </c>
      <c r="M23" s="47">
        <f>SUM(M24:M24)</f>
        <v>0</v>
      </c>
      <c r="N23" s="47">
        <f>SUM(N24)</f>
        <v>0</v>
      </c>
      <c r="O23" s="47">
        <f>SUM(O24)</f>
        <v>0</v>
      </c>
      <c r="P23" s="47">
        <f>SUM(P24)</f>
        <v>0</v>
      </c>
    </row>
    <row r="24" spans="1:16" ht="17.25" customHeight="1">
      <c r="A24" s="46">
        <v>801</v>
      </c>
      <c r="B24" s="45">
        <v>80153</v>
      </c>
      <c r="C24" s="44">
        <v>2110</v>
      </c>
      <c r="D24" s="54">
        <v>27344</v>
      </c>
      <c r="E24" s="42">
        <f>SUM(F24)</f>
        <v>27344</v>
      </c>
      <c r="F24" s="42">
        <f>SUM(G24:J24)</f>
        <v>27344</v>
      </c>
      <c r="G24" s="42">
        <v>0</v>
      </c>
      <c r="H24" s="42">
        <v>27344</v>
      </c>
      <c r="I24" s="42">
        <v>0</v>
      </c>
      <c r="J24" s="42">
        <v>0</v>
      </c>
      <c r="K24" s="42">
        <v>0</v>
      </c>
      <c r="L24" s="42">
        <v>0</v>
      </c>
      <c r="M24" s="42">
        <v>0</v>
      </c>
      <c r="N24" s="42">
        <f>SUM(O24+Q24+R24)</f>
        <v>0</v>
      </c>
      <c r="O24" s="42">
        <v>0</v>
      </c>
      <c r="P24" s="42"/>
    </row>
    <row r="25" spans="1:16" ht="13.5">
      <c r="A25" s="50">
        <v>851</v>
      </c>
      <c r="B25" s="49"/>
      <c r="C25" s="48"/>
      <c r="D25" s="41">
        <f>D26</f>
        <v>2282880</v>
      </c>
      <c r="E25" s="47">
        <f aca="true" t="shared" si="7" ref="E25:P25">SUM(E26)</f>
        <v>2282880</v>
      </c>
      <c r="F25" s="47">
        <f t="shared" si="7"/>
        <v>2282880</v>
      </c>
      <c r="G25" s="47">
        <f t="shared" si="7"/>
        <v>0</v>
      </c>
      <c r="H25" s="47">
        <f t="shared" si="7"/>
        <v>2282880</v>
      </c>
      <c r="I25" s="47">
        <f t="shared" si="7"/>
        <v>0</v>
      </c>
      <c r="J25" s="47">
        <f t="shared" si="7"/>
        <v>0</v>
      </c>
      <c r="K25" s="47">
        <f t="shared" si="7"/>
        <v>0</v>
      </c>
      <c r="L25" s="47">
        <f t="shared" si="7"/>
        <v>0</v>
      </c>
      <c r="M25" s="47">
        <f t="shared" si="7"/>
        <v>0</v>
      </c>
      <c r="N25" s="47">
        <f t="shared" si="7"/>
        <v>0</v>
      </c>
      <c r="O25" s="47">
        <f t="shared" si="7"/>
        <v>0</v>
      </c>
      <c r="P25" s="47">
        <f t="shared" si="7"/>
        <v>0</v>
      </c>
    </row>
    <row r="26" spans="1:17" ht="12.75">
      <c r="A26" s="46">
        <v>851</v>
      </c>
      <c r="B26" s="45">
        <v>85156</v>
      </c>
      <c r="C26" s="44">
        <v>2110</v>
      </c>
      <c r="D26" s="43">
        <v>2282880</v>
      </c>
      <c r="E26" s="42">
        <f>SUM(H26)</f>
        <v>2282880</v>
      </c>
      <c r="F26" s="42">
        <f>SUM(H26)</f>
        <v>2282880</v>
      </c>
      <c r="G26" s="42">
        <v>0</v>
      </c>
      <c r="H26" s="42">
        <v>2282880</v>
      </c>
      <c r="I26" s="42">
        <v>0</v>
      </c>
      <c r="J26" s="42">
        <v>0</v>
      </c>
      <c r="K26" s="42">
        <v>0</v>
      </c>
      <c r="L26" s="42">
        <v>0</v>
      </c>
      <c r="M26" s="42">
        <v>0</v>
      </c>
      <c r="N26" s="42">
        <f>SUM(O26+Q26+R26)</f>
        <v>0</v>
      </c>
      <c r="O26" s="42">
        <v>0</v>
      </c>
      <c r="P26" s="42">
        <v>0</v>
      </c>
      <c r="Q26" s="51"/>
    </row>
    <row r="27" spans="1:17" ht="13.5">
      <c r="A27" s="50">
        <v>852</v>
      </c>
      <c r="B27" s="49"/>
      <c r="C27" s="48"/>
      <c r="D27" s="53">
        <f aca="true" t="shared" si="8" ref="D27:P27">SUM(D28:D30)</f>
        <v>2834345</v>
      </c>
      <c r="E27" s="47">
        <f t="shared" si="8"/>
        <v>2834345</v>
      </c>
      <c r="F27" s="47">
        <f t="shared" si="8"/>
        <v>136332</v>
      </c>
      <c r="G27" s="47">
        <f t="shared" si="8"/>
        <v>94085</v>
      </c>
      <c r="H27" s="47">
        <f t="shared" si="8"/>
        <v>42247</v>
      </c>
      <c r="I27" s="47">
        <f t="shared" si="8"/>
        <v>0</v>
      </c>
      <c r="J27" s="47">
        <f t="shared" si="8"/>
        <v>0</v>
      </c>
      <c r="K27" s="47">
        <f t="shared" si="8"/>
        <v>0</v>
      </c>
      <c r="L27" s="47">
        <f t="shared" si="8"/>
        <v>2698013</v>
      </c>
      <c r="M27" s="47">
        <f t="shared" si="8"/>
        <v>2698013</v>
      </c>
      <c r="N27" s="47">
        <f t="shared" si="8"/>
        <v>0</v>
      </c>
      <c r="O27" s="47">
        <f t="shared" si="8"/>
        <v>0</v>
      </c>
      <c r="P27" s="47">
        <f t="shared" si="8"/>
        <v>0</v>
      </c>
      <c r="Q27" s="51"/>
    </row>
    <row r="28" spans="1:17" ht="12.75">
      <c r="A28" s="52">
        <v>852</v>
      </c>
      <c r="B28" s="45">
        <v>85203</v>
      </c>
      <c r="C28" s="44">
        <v>2110</v>
      </c>
      <c r="D28" s="43">
        <v>126180</v>
      </c>
      <c r="E28" s="42">
        <f>SUM(H28+G28)</f>
        <v>126180</v>
      </c>
      <c r="F28" s="42">
        <f>SUM(G28:K28)</f>
        <v>126180</v>
      </c>
      <c r="G28" s="42">
        <v>84885</v>
      </c>
      <c r="H28" s="42">
        <v>41295</v>
      </c>
      <c r="I28" s="42">
        <v>0</v>
      </c>
      <c r="J28" s="42">
        <v>0</v>
      </c>
      <c r="K28" s="42">
        <v>0</v>
      </c>
      <c r="L28" s="42">
        <v>0</v>
      </c>
      <c r="M28" s="42">
        <f>SUM(N28+P28+Q28)</f>
        <v>0</v>
      </c>
      <c r="N28" s="42">
        <v>0</v>
      </c>
      <c r="O28" s="42">
        <v>0</v>
      </c>
      <c r="P28" s="42">
        <v>0</v>
      </c>
      <c r="Q28" s="51"/>
    </row>
    <row r="29" spans="1:17" ht="12.75">
      <c r="A29" s="46">
        <v>852</v>
      </c>
      <c r="B29" s="45">
        <v>85203</v>
      </c>
      <c r="C29" s="44">
        <v>6410</v>
      </c>
      <c r="D29" s="43">
        <v>2698013</v>
      </c>
      <c r="E29" s="42">
        <f>SUM(L29)</f>
        <v>2698013</v>
      </c>
      <c r="F29" s="42">
        <f>SUM(H29)</f>
        <v>0</v>
      </c>
      <c r="G29" s="42">
        <v>0</v>
      </c>
      <c r="H29" s="42">
        <v>0</v>
      </c>
      <c r="I29" s="42">
        <v>0</v>
      </c>
      <c r="J29" s="42">
        <v>0</v>
      </c>
      <c r="K29" s="42">
        <v>0</v>
      </c>
      <c r="L29" s="42">
        <v>2698013</v>
      </c>
      <c r="M29" s="42">
        <v>2698013</v>
      </c>
      <c r="N29" s="42">
        <f>SUM(O29+Q29+R29)</f>
        <v>0</v>
      </c>
      <c r="O29" s="42">
        <v>0</v>
      </c>
      <c r="P29" s="42">
        <v>0</v>
      </c>
      <c r="Q29" s="51"/>
    </row>
    <row r="30" spans="1:17" ht="12.75">
      <c r="A30" s="46">
        <v>852</v>
      </c>
      <c r="B30" s="45">
        <v>85205</v>
      </c>
      <c r="C30" s="44">
        <v>2110</v>
      </c>
      <c r="D30" s="43">
        <v>10152</v>
      </c>
      <c r="E30" s="42">
        <f>SUM(H30+G30+E38)</f>
        <v>10152</v>
      </c>
      <c r="F30" s="42">
        <f>SUM(G30:K30)</f>
        <v>10152</v>
      </c>
      <c r="G30" s="42">
        <v>9200</v>
      </c>
      <c r="H30" s="42">
        <v>952</v>
      </c>
      <c r="I30" s="42">
        <v>0</v>
      </c>
      <c r="J30" s="42">
        <v>0</v>
      </c>
      <c r="K30" s="42">
        <v>0</v>
      </c>
      <c r="L30" s="42">
        <v>0</v>
      </c>
      <c r="M30" s="42">
        <f>SUM(N30+P30+Q30)</f>
        <v>0</v>
      </c>
      <c r="N30" s="42">
        <v>0</v>
      </c>
      <c r="O30" s="42">
        <v>0</v>
      </c>
      <c r="P30" s="42">
        <v>0</v>
      </c>
      <c r="Q30" s="51"/>
    </row>
    <row r="31" spans="1:16" ht="13.5">
      <c r="A31" s="50">
        <v>853</v>
      </c>
      <c r="B31" s="49"/>
      <c r="C31" s="48"/>
      <c r="D31" s="41">
        <f>SUM(D32)</f>
        <v>628989</v>
      </c>
      <c r="E31" s="47">
        <f>E32</f>
        <v>628989</v>
      </c>
      <c r="F31" s="47">
        <f>F32</f>
        <v>628989</v>
      </c>
      <c r="G31" s="47">
        <f>G32</f>
        <v>501494</v>
      </c>
      <c r="H31" s="47">
        <f>H32</f>
        <v>127495</v>
      </c>
      <c r="I31" s="47">
        <f aca="true" t="shared" si="9" ref="I31:P31">SUM(I32)</f>
        <v>0</v>
      </c>
      <c r="J31" s="47">
        <f t="shared" si="9"/>
        <v>0</v>
      </c>
      <c r="K31" s="47">
        <f t="shared" si="9"/>
        <v>0</v>
      </c>
      <c r="L31" s="47">
        <f t="shared" si="9"/>
        <v>0</v>
      </c>
      <c r="M31" s="47">
        <f t="shared" si="9"/>
        <v>0</v>
      </c>
      <c r="N31" s="47">
        <f t="shared" si="9"/>
        <v>0</v>
      </c>
      <c r="O31" s="47">
        <f t="shared" si="9"/>
        <v>0</v>
      </c>
      <c r="P31" s="47">
        <f t="shared" si="9"/>
        <v>0</v>
      </c>
    </row>
    <row r="32" spans="1:16" ht="12.75">
      <c r="A32" s="46">
        <v>853</v>
      </c>
      <c r="B32" s="45">
        <v>85321</v>
      </c>
      <c r="C32" s="44">
        <v>2110</v>
      </c>
      <c r="D32" s="43">
        <v>628989</v>
      </c>
      <c r="E32" s="42">
        <f>SUM(H32+G32+E40)</f>
        <v>628989</v>
      </c>
      <c r="F32" s="42">
        <f>SUM(G32:K32)</f>
        <v>628989</v>
      </c>
      <c r="G32" s="42">
        <v>501494</v>
      </c>
      <c r="H32" s="42">
        <v>127495</v>
      </c>
      <c r="I32" s="42">
        <v>0</v>
      </c>
      <c r="J32" s="42">
        <v>0</v>
      </c>
      <c r="K32" s="42">
        <v>0</v>
      </c>
      <c r="L32" s="42">
        <v>0</v>
      </c>
      <c r="M32" s="42">
        <f>SUM(N32+P32+Q32)</f>
        <v>0</v>
      </c>
      <c r="N32" s="42">
        <v>0</v>
      </c>
      <c r="O32" s="42">
        <v>0</v>
      </c>
      <c r="P32" s="42">
        <v>0</v>
      </c>
    </row>
    <row r="33" spans="1:16" ht="13.5">
      <c r="A33" s="50">
        <v>855</v>
      </c>
      <c r="B33" s="49"/>
      <c r="C33" s="48"/>
      <c r="D33" s="41">
        <f aca="true" t="shared" si="10" ref="D33:P33">SUM(D34:D35)</f>
        <v>640898</v>
      </c>
      <c r="E33" s="47">
        <f t="shared" si="10"/>
        <v>640898</v>
      </c>
      <c r="F33" s="47">
        <f t="shared" si="10"/>
        <v>640898</v>
      </c>
      <c r="G33" s="47">
        <f t="shared" si="10"/>
        <v>6362</v>
      </c>
      <c r="H33" s="47">
        <f t="shared" si="10"/>
        <v>521</v>
      </c>
      <c r="I33" s="47">
        <f t="shared" si="10"/>
        <v>0</v>
      </c>
      <c r="J33" s="47">
        <f t="shared" si="10"/>
        <v>634015</v>
      </c>
      <c r="K33" s="47">
        <f t="shared" si="10"/>
        <v>0</v>
      </c>
      <c r="L33" s="47">
        <f t="shared" si="10"/>
        <v>0</v>
      </c>
      <c r="M33" s="47">
        <f t="shared" si="10"/>
        <v>0</v>
      </c>
      <c r="N33" s="47">
        <f t="shared" si="10"/>
        <v>0</v>
      </c>
      <c r="O33" s="47">
        <f t="shared" si="10"/>
        <v>0</v>
      </c>
      <c r="P33" s="47">
        <f t="shared" si="10"/>
        <v>0</v>
      </c>
    </row>
    <row r="34" spans="1:16" ht="12.75">
      <c r="A34" s="46">
        <v>855</v>
      </c>
      <c r="B34" s="45">
        <v>85508</v>
      </c>
      <c r="C34" s="44">
        <v>2160</v>
      </c>
      <c r="D34" s="43">
        <v>224721</v>
      </c>
      <c r="E34" s="42">
        <f>SUM(H34+G34+J34)</f>
        <v>224721</v>
      </c>
      <c r="F34" s="42">
        <f>SUM(G34:K34)</f>
        <v>224721</v>
      </c>
      <c r="G34" s="42">
        <v>2200</v>
      </c>
      <c r="H34" s="42">
        <v>521</v>
      </c>
      <c r="I34" s="42">
        <v>0</v>
      </c>
      <c r="J34" s="42">
        <v>222000</v>
      </c>
      <c r="K34" s="42">
        <v>0</v>
      </c>
      <c r="L34" s="42">
        <v>0</v>
      </c>
      <c r="M34" s="42">
        <f>SUM(N34+P34+Q34)</f>
        <v>0</v>
      </c>
      <c r="N34" s="42">
        <v>0</v>
      </c>
      <c r="O34" s="42">
        <v>0</v>
      </c>
      <c r="P34" s="42">
        <v>0</v>
      </c>
    </row>
    <row r="35" spans="1:16" ht="12.75">
      <c r="A35" s="46">
        <v>855</v>
      </c>
      <c r="B35" s="45">
        <v>85510</v>
      </c>
      <c r="C35" s="44">
        <v>2160</v>
      </c>
      <c r="D35" s="43">
        <v>416177</v>
      </c>
      <c r="E35" s="42">
        <f>SUM(H35+G35+J35)</f>
        <v>416177</v>
      </c>
      <c r="F35" s="42">
        <f>SUM(G35:K35)</f>
        <v>416177</v>
      </c>
      <c r="G35" s="42">
        <v>4162</v>
      </c>
      <c r="H35" s="42">
        <v>0</v>
      </c>
      <c r="I35" s="42">
        <v>0</v>
      </c>
      <c r="J35" s="42">
        <v>412015</v>
      </c>
      <c r="K35" s="42">
        <v>0</v>
      </c>
      <c r="L35" s="42">
        <v>0</v>
      </c>
      <c r="M35" s="42">
        <f>SUM(N35+P35+Q35)</f>
        <v>0</v>
      </c>
      <c r="N35" s="42">
        <v>0</v>
      </c>
      <c r="O35" s="42">
        <v>0</v>
      </c>
      <c r="P35" s="42">
        <v>0</v>
      </c>
    </row>
    <row r="36" spans="1:16" ht="14.25">
      <c r="A36" s="239" t="s">
        <v>184</v>
      </c>
      <c r="B36" s="239"/>
      <c r="C36" s="239"/>
      <c r="D36" s="41">
        <f aca="true" t="shared" si="11" ref="D36:P36">SUM(D8+D10+D12+D14+D17+D19+D21+D23+D25+D27+D31+D33)</f>
        <v>12088212</v>
      </c>
      <c r="E36" s="41">
        <f t="shared" si="11"/>
        <v>12088212</v>
      </c>
      <c r="F36" s="41">
        <f t="shared" si="11"/>
        <v>9390199</v>
      </c>
      <c r="G36" s="41">
        <f t="shared" si="11"/>
        <v>5563485.97</v>
      </c>
      <c r="H36" s="41">
        <f t="shared" si="11"/>
        <v>2950678.0300000003</v>
      </c>
      <c r="I36" s="41">
        <f t="shared" si="11"/>
        <v>64020</v>
      </c>
      <c r="J36" s="41">
        <f t="shared" si="11"/>
        <v>812015</v>
      </c>
      <c r="K36" s="41">
        <f t="shared" si="11"/>
        <v>0</v>
      </c>
      <c r="L36" s="41">
        <f t="shared" si="11"/>
        <v>2698013</v>
      </c>
      <c r="M36" s="41">
        <f t="shared" si="11"/>
        <v>2698013</v>
      </c>
      <c r="N36" s="41">
        <f t="shared" si="11"/>
        <v>0</v>
      </c>
      <c r="O36" s="41">
        <f t="shared" si="11"/>
        <v>0</v>
      </c>
      <c r="P36" s="41">
        <f t="shared" si="11"/>
        <v>0</v>
      </c>
    </row>
    <row r="37" spans="1:16" ht="12.75">
      <c r="A37" s="38"/>
      <c r="B37" s="38"/>
      <c r="C37" s="38"/>
      <c r="D37" s="38"/>
      <c r="E37" s="40"/>
      <c r="F37" s="38"/>
      <c r="G37" s="38"/>
      <c r="H37" s="38"/>
      <c r="I37" s="38"/>
      <c r="J37" s="38"/>
      <c r="K37" s="37"/>
      <c r="L37" s="37"/>
      <c r="M37" s="37"/>
      <c r="N37" s="37"/>
      <c r="O37" s="37"/>
      <c r="P37" s="37"/>
    </row>
    <row r="38" spans="1:16" ht="12.75">
      <c r="A38" s="38"/>
      <c r="B38" s="38"/>
      <c r="C38" s="38"/>
      <c r="D38" s="38"/>
      <c r="E38" s="38"/>
      <c r="F38" s="38"/>
      <c r="G38" s="38"/>
      <c r="H38" s="38"/>
      <c r="I38" s="38"/>
      <c r="J38" s="38"/>
      <c r="K38" s="37"/>
      <c r="L38" s="37"/>
      <c r="M38" s="37"/>
      <c r="N38" s="37"/>
      <c r="O38" s="37"/>
      <c r="P38" s="37"/>
    </row>
    <row r="39" spans="1:16" ht="12.75">
      <c r="A39" s="38"/>
      <c r="B39" s="38"/>
      <c r="C39" s="38"/>
      <c r="D39" s="38"/>
      <c r="E39" s="38"/>
      <c r="F39" s="38"/>
      <c r="G39" s="39"/>
      <c r="H39" s="39"/>
      <c r="I39" s="38"/>
      <c r="J39" s="38"/>
      <c r="K39" s="37"/>
      <c r="L39" s="37"/>
      <c r="M39" s="37"/>
      <c r="N39" s="37"/>
      <c r="O39" s="37"/>
      <c r="P39" s="37"/>
    </row>
    <row r="40" spans="1:16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5"/>
      <c r="L40" s="35"/>
      <c r="M40" s="35"/>
      <c r="N40" s="35"/>
      <c r="O40" s="35"/>
      <c r="P40" s="35"/>
    </row>
    <row r="46" spans="1:10" ht="12.75">
      <c r="A46" s="20"/>
      <c r="B46" s="20"/>
      <c r="C46" s="20"/>
      <c r="D46" s="20"/>
      <c r="E46" s="20"/>
      <c r="F46" s="20"/>
      <c r="G46" s="20"/>
      <c r="H46" s="20"/>
      <c r="I46" s="20"/>
      <c r="J46" s="34"/>
    </row>
  </sheetData>
  <sheetProtection/>
  <mergeCells count="20">
    <mergeCell ref="A1:P1"/>
    <mergeCell ref="A3:A6"/>
    <mergeCell ref="B3:B6"/>
    <mergeCell ref="C3:C6"/>
    <mergeCell ref="D3:D6"/>
    <mergeCell ref="E3:E6"/>
    <mergeCell ref="F3:P3"/>
    <mergeCell ref="F4:F6"/>
    <mergeCell ref="G4:K4"/>
    <mergeCell ref="L4:L6"/>
    <mergeCell ref="O2:P2"/>
    <mergeCell ref="A36:C36"/>
    <mergeCell ref="M4:P4"/>
    <mergeCell ref="G5:H5"/>
    <mergeCell ref="I5:I6"/>
    <mergeCell ref="J5:J6"/>
    <mergeCell ref="K5:K6"/>
    <mergeCell ref="M5:M6"/>
    <mergeCell ref="O5:O6"/>
    <mergeCell ref="P5:P6"/>
  </mergeCells>
  <printOptions/>
  <pageMargins left="0.7" right="0.7" top="0.75" bottom="0.75" header="0.3" footer="0.3"/>
  <pageSetup horizontalDpi="300" verticalDpi="300" orientation="landscape" paperSize="9" scale="91" r:id="rId1"/>
  <headerFooter>
    <oddHeader>&amp;RZałącznik nr &amp;A
do uchwały Rady Powiatu w Opatowie nr XLVI.49.2021
z dnia 30 sierpnia 2021 r.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Monika Kostępska</cp:lastModifiedBy>
  <cp:lastPrinted>2021-08-20T09:17:00Z</cp:lastPrinted>
  <dcterms:created xsi:type="dcterms:W3CDTF">2014-11-12T06:55:05Z</dcterms:created>
  <dcterms:modified xsi:type="dcterms:W3CDTF">2021-09-23T12:30:00Z</dcterms:modified>
  <cp:category/>
  <cp:version/>
  <cp:contentType/>
  <cp:contentStatus/>
</cp:coreProperties>
</file>