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<sst xmlns="http://schemas.openxmlformats.org/spreadsheetml/2006/main" count="1393" uniqueCount="550">
  <si>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</si>
  <si>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</si>
  <si>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</si>
  <si>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</si>
  <si>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</si>
  <si>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</si>
  <si>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</si>
  <si>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</si>
  <si>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</si>
  <si>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</si>
  <si>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</si>
  <si>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</si>
  <si>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</si>
  <si>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852</t>
  </si>
  <si>
    <t>Pomoc społeczna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</si>
  <si>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</si>
  <si>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</si>
  <si>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</si>
  <si>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</si>
  <si>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</si>
  <si>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</si>
  <si>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</si>
  <si>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</si>
  <si>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</si>
  <si>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</si>
  <si>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</si>
  <si>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</si>
  <si>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</si>
  <si>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</si>
  <si>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</si>
  <si>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</si>
  <si>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</si>
  <si>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</si>
  <si>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</si>
  <si>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</si>
  <si>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</si>
  <si>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</si>
  <si>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</si>
  <si>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</si>
  <si>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</si>
  <si>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</si>
  <si>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</si>
  <si>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</si>
  <si>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</si>
  <si>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</si>
  <si>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</si>
  <si>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</si>
  <si>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</si>
  <si>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</si>
  <si>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</si>
  <si>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</si>
  <si>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</si>
  <si>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</si>
  <si>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</si>
  <si>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</si>
  <si>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</si>
  <si>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</si>
  <si>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</si>
  <si>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</si>
  <si>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</si>
  <si>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</si>
  <si>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</si>
  <si>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</si>
  <si>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</si>
  <si>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</si>
  <si>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</si>
  <si>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</si>
  <si>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</si>
  <si>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</si>
  <si>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</si>
  <si>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</si>
  <si>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 xml:space="preserve">A. 
B.
C. 
D. </t>
  </si>
  <si>
    <t>Dom Pomocy Społecznej w Sobowie</t>
  </si>
  <si>
    <t>Zakup samochodu służbowego na potrzeby WTZ przy DPS w Sobowie</t>
  </si>
  <si>
    <t>Dom Pomocy Społecznej w Zochcinku</t>
  </si>
  <si>
    <t xml:space="preserve">A.      
B. 
C.
D. </t>
  </si>
  <si>
    <t>24.</t>
  </si>
  <si>
    <t>Zespół Szkół Nr 1 w Opatowie</t>
  </si>
  <si>
    <t>23.</t>
  </si>
  <si>
    <t>22.</t>
  </si>
  <si>
    <t>21.</t>
  </si>
  <si>
    <t>20.</t>
  </si>
  <si>
    <t>19.</t>
  </si>
  <si>
    <t>Wykonanie klimatyzacji w sali konferencyjnej SP w Opatowie</t>
  </si>
  <si>
    <t>18.</t>
  </si>
  <si>
    <t>17.</t>
  </si>
  <si>
    <t>16.</t>
  </si>
  <si>
    <t>15.</t>
  </si>
  <si>
    <t>14.</t>
  </si>
  <si>
    <t>13.</t>
  </si>
  <si>
    <t>12.</t>
  </si>
  <si>
    <t>Zarząd Dróg Powiatowych  w Opatowie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</si>
  <si>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</si>
  <si>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</si>
  <si>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</si>
  <si>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</si>
  <si>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</si>
  <si>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</si>
  <si>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</si>
  <si>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</si>
  <si>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</si>
  <si>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</si>
  <si>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</si>
  <si>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</si>
  <si>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</si>
  <si>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</si>
  <si>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</si>
  <si>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</si>
  <si>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</si>
  <si>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</si>
  <si>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</si>
  <si>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</si>
  <si>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</si>
  <si>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</si>
  <si>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C. Inne źródła - środki krajowe - kapitał ludzki.</t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</si>
  <si>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</si>
  <si>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</si>
  <si>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</si>
  <si>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</si>
  <si>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Opracowanie dokumentacji dot. zmiany sposobu użytkowania pomieszczeń przy ul. Sempołowskiej 3 na Poradnię Psychologiczno - Pedagogiczną (2020-2021)</t>
  </si>
  <si>
    <t>Klub ,,Senior+'' w Ożarowie</t>
  </si>
  <si>
    <t>Dzienny Dom ,,Senior+'' w Stodołach-Koloniach</t>
  </si>
  <si>
    <t>Dzienny Dom ,,Senior - WIGOR'' w Opatowie</t>
  </si>
  <si>
    <t>Specjalny Ośrodek Szkolno - Wychowawczy - Centrum Autyzmu i Całościowych Zaburzeń Rozwojowych w Niemienicach</t>
  </si>
  <si>
    <t>Program kompleksowego wsparcia rodzin ,,Za życiem'' (2017-2021)</t>
  </si>
  <si>
    <t>Projekt ,,Czas na profesjonalistów - podniesienie jakości kształcenia zawodowego w Powiecie Opatowskim’' (2019-2021)</t>
  </si>
  <si>
    <t>Opracowanie dokumentacji dot. remontu pomieszczenia z przeznaczeniem na Wydział Komunikacji, Transportu i Dróg w Starostwie Powiatowym w Opatowie (2020-2021)</t>
  </si>
  <si>
    <t>Opracowanie Strategii Rozwoju Powiatu Opatowskiego (2020-2021)</t>
  </si>
  <si>
    <t>Projekt ,,e-świętokrzyskie rozbudowa infrastruktury informatycznej JST" - utrzymanie trwałości projektu (2018-2021)</t>
  </si>
  <si>
    <t>Wykonanie dokumentacji projektowej dla zadania pn. ,,Rozbudowa budynku wielofunkcyjnego przy ul. Szpitalnej 4 w Opatowie'' (2020-2021)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</si>
  <si>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</si>
  <si>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>Zarząd Dróg Powiatowych w Opatowie</t>
  </si>
  <si>
    <t>Remont DP 0707T Stara Słupia - Jeleniów - Wieś - Majdan - Podłazy - Piórków - Załącze - Komorniki - Wszachów w m. Piórków w km 3+003 -3+683 odc. dł. 0,680 km (2020-2021)</t>
  </si>
  <si>
    <t>dotacje i środki pochodzące z innych  źr.*</t>
  </si>
  <si>
    <t>Łączne nakłady finansowe</t>
  </si>
  <si>
    <t>Nazwa przedsięwzięcia</t>
  </si>
  <si>
    <t>Wykonanie dokumentacji projektowej termomodernizacji budynków DPS w Czachowie (2020-2021)</t>
  </si>
  <si>
    <t>Opracowanie dokumentacji projektowej dla zadania ,,Podniesienie świadomości społecznej uczniów i społeczności lokalnej powiatu opatowskiego poprzez działania minimalizujące skutki zmian klimatu oraz wzmocnienie bioróżnorodności (2020-2021)</t>
  </si>
  <si>
    <t>700</t>
  </si>
  <si>
    <t>Projekt ,,Zabezpieczenie mieszkańców Powiatu Opatowskiego w walce z COVID-19 oraz podmiotów zaangażowanych w walkę z epidemią’'  (2020-2021)</t>
  </si>
  <si>
    <t>Przebudowa dróg wewnętrznych na terenie Zespołu Szkół Nr 1 w Opatowie (2020-2021)</t>
  </si>
  <si>
    <t>Rozbudowa, nadbudowa oraz przebudowa istniejącego budynku pralni wraz ze zmianą sposobu użytkowania na budynek Środowiskowego Domu Samopomocy w Opatowie – ETAP I (2020-2021)</t>
  </si>
  <si>
    <t>Przygotowanie wielobranżowej dokumentacji projektowo - kosztorysowej dotyczącej zadania pn. ,,Dokończenie budowy Szpitala św. Leona w Opatowie'' (2020-2021)</t>
  </si>
  <si>
    <t>Projekt ,,e-Geodezja - cyfrowy zasób geodezyjny powiatów: Sandomierskiego, Opatowskiego i Staszowskiego'' (2018-2021)</t>
  </si>
  <si>
    <t>Projekt ,,Specjalny znaczy Lepszy - wsparcie dla uczniów szkół podstawowych w ramach Specjalnych Ośrodków Szkolno - Wychowawczych w Niemienicach i Dębnie’' (2021-2022)</t>
  </si>
  <si>
    <t xml:space="preserve">A. 505 014,00     
B.
C.
D. </t>
  </si>
  <si>
    <t>Program wieloletni ,,Senior - Wigor'' na lata 2015 - 2020 - trwałość projektu (2021 - 2023)</t>
  </si>
  <si>
    <t xml:space="preserve">A.     
B.
C.
D. </t>
  </si>
  <si>
    <t>Program wieloletni ,,SENIOR+'' na lata 2015 - 2020 - Dzienny Dom Senior+ w Stodołach - Koloniach (2018 - 2024)</t>
  </si>
  <si>
    <t>Program wieloletni ,,SENIOR+'' na lata 2015 - 2020 - Klub Senior+ w Ożarowie (2018 - 2024)</t>
  </si>
  <si>
    <t>Otwarta Strefa Aktywności w Powiecie Opatowskim w miejscowości Niemienice -  utrzymanie trwałości projektu (2020 - 2026)</t>
  </si>
  <si>
    <t>Otwarta Strefa Aktywności w Powiecie Opatowskim w miejscowości Sulejów -  utrzymanie trwałości projektu (2020 - 2026)</t>
  </si>
  <si>
    <t>rok budżetowy 2021 (8+9+10+11)</t>
  </si>
  <si>
    <t>Limity wydatków na wieloletnie przedsięwzięcia planowane do poniesienia w 2021 roku</t>
  </si>
  <si>
    <t xml:space="preserve">A. 109 200,00     
B.
C.
D. </t>
  </si>
  <si>
    <t>Rozbudowa oraz przebudowa istniejącego budynku mieszkalnego jednorodzinnego wraz ze zmianą sposobu użytkowania budynku na potrzeby placówki opiekuńczo - wychowawczej</t>
  </si>
  <si>
    <t>Budowa Tężni Solankowej na terenie DPS w Zochcinku wraz z opracowaniem dokumentacji projektowej</t>
  </si>
  <si>
    <t>Wymiana pokrycia dachowego na budynku użytkowym ZS Nr 2 w Opatowie</t>
  </si>
  <si>
    <t>Modernizacja i przebudowa pomieszczeń sanitarnych oraz adaptacja na łazienkę dla osób niepełnosprawnych w budynku dydaktycznym Zespołu Szkół Nr 1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</si>
  <si>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</si>
  <si>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</si>
  <si>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dokumentacji projektowej dla zadania pn. ,,Termomodernizacja Szpitala Św. Leona w Opatowie''</t>
  </si>
  <si>
    <t>Przebudowa DP nr 0698T Rżuchów - Drzenkowice - Brzóstowa - dr. woj. nr 755, polegająca na budowie chodnika w m. Wszechświęte odc. dł. 0,635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</si>
  <si>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</si>
  <si>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</si>
  <si>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</si>
  <si>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kosiarki bijakowej</t>
  </si>
  <si>
    <t>rok budżetowy 2021 (7+8+9+10)</t>
  </si>
  <si>
    <t>Zadania inwestycyjne roczne w 2021 r.</t>
  </si>
  <si>
    <t>Przebudowa oraz rozbudowa istniejącego budynku użytkowego przy ul. Sempołowskiej 3 o platformę dla osób niepełnosprawnych</t>
  </si>
  <si>
    <t>85202</t>
  </si>
  <si>
    <t>Domy pomocy społecznej</t>
  </si>
  <si>
    <t>Dochody budżetu powiatu na 2021 rok</t>
  </si>
  <si>
    <t>Wydatki budżetu powiatu na 2021 rok</t>
  </si>
  <si>
    <t>Zakup serwera z oprogramowaniem</t>
  </si>
  <si>
    <t>Zakup i montaż stacji uzdatniania wody w budynku Filii DPS w Opatowie</t>
  </si>
  <si>
    <t>Zakup samochodu ciężarowego 2 lub 3 osiowego</t>
  </si>
  <si>
    <t xml:space="preserve">A.   
B.
C.
D. </t>
  </si>
  <si>
    <t>Przebudowa pomieszczeń Działu Rehabilitacji na poziomie 0 w Bloku A Szpitala Św. Leona (2021-2022)</t>
  </si>
  <si>
    <t>25.</t>
  </si>
  <si>
    <t>710</t>
  </si>
  <si>
    <t>572 414,42</t>
  </si>
  <si>
    <t>700           900</t>
  </si>
  <si>
    <t>70005            90019</t>
  </si>
  <si>
    <t>wydatki majątkowe rozdz. 70005</t>
  </si>
  <si>
    <t>wydatki majątkowe rozdz. 90019</t>
  </si>
  <si>
    <t>wydatki bieżące rozdz. 70005</t>
  </si>
  <si>
    <t>Projekt ,,Termomodernizacja budynków użyteczności publicznej na terenie Powiatu Opatowskiego'' (2020-2022)</t>
  </si>
  <si>
    <t>Przebudowa DP nr 0711T Dziewiątle - Ujazdek - Łagówka - Łagowica - Pipała - Jastrzębska Wola - Skolankowska Wola - Zielonka - Iwaniska w m. Jastrzębska Wola polegająca na budowie zatoki autobusowej i chodnika o łącznej dł. ok. 0,160 km</t>
  </si>
  <si>
    <t>Przebudowa DP nr 0717T Łężyce - Biskupice - Czekaj - Gołoszyce - Modliborzyce - Piskrzyn - Baranówek - Janczyce - Stobiec - Zaldów w m. Modliborzyce, polegająca na budowie chodnika o dł. ok. 0,400 km</t>
  </si>
  <si>
    <t>Przebudowa DP nr 0758T Bidziny - Bidziny Kolonia - Jasice Smugi - dr. woj. Nr 755 w m. Bidziny, polegająca na budowie chodnika o dł. ok. 1,240 km</t>
  </si>
  <si>
    <t>Wkład własny do projektu ,,Termomodernizacja Szpitala Św. Leona w Opatowie'' (2021-2022)</t>
  </si>
  <si>
    <t>26.</t>
  </si>
  <si>
    <t>Pozostała działalność</t>
  </si>
  <si>
    <t>801</t>
  </si>
  <si>
    <t>Oświata i wychowanie</t>
  </si>
  <si>
    <t>80102</t>
  </si>
  <si>
    <t>Szkoły podstawowe specjalne</t>
  </si>
  <si>
    <t>0970</t>
  </si>
  <si>
    <t>Wpływy z różnych dochodów</t>
  </si>
  <si>
    <t>853</t>
  </si>
  <si>
    <t>Pozostałe zadania w zakresie polityki społecznej</t>
  </si>
  <si>
    <t>85333</t>
  </si>
  <si>
    <t>Powiatowe urzędy pracy</t>
  </si>
  <si>
    <t>2690</t>
  </si>
  <si>
    <t>Środki z Funduszu Pracy otrzymane na realizację zadań wynikających z odrębnych ustaw</t>
  </si>
  <si>
    <t>855</t>
  </si>
  <si>
    <t>Rodzina</t>
  </si>
  <si>
    <t>2 843 545,42</t>
  </si>
  <si>
    <t>3 848 456,00</t>
  </si>
  <si>
    <t>6 692 001,42</t>
  </si>
  <si>
    <t>750</t>
  </si>
  <si>
    <t>Administracja publiczna</t>
  </si>
  <si>
    <t>80115</t>
  </si>
  <si>
    <t>Technika</t>
  </si>
  <si>
    <t>80120</t>
  </si>
  <si>
    <t>Licea ogólnokształcące</t>
  </si>
  <si>
    <t>80148</t>
  </si>
  <si>
    <t>Stołówki szkolne i przedszkolne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</si>
  <si>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</si>
  <si>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</si>
  <si>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</si>
  <si>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</si>
  <si>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</si>
  <si>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</si>
  <si>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</si>
  <si>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</si>
  <si>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</si>
  <si>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</si>
  <si>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</si>
  <si>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</si>
  <si>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</si>
  <si>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t>Wykonanie dokumentacji projektowej dotyczącej przebudowy i zmiany sposobu użytkowania budynku w Ciszycy Górnej z przeznaczeniem na prowadzenie placówki opiekuńczo wychowawczej typu specjalistyczno-terapeutycznego</t>
  </si>
  <si>
    <t>85510</t>
  </si>
  <si>
    <t>Działalność placówek opiekuńczo-wychowawczych</t>
  </si>
  <si>
    <t>w  złotych</t>
  </si>
  <si>
    <t>Dotacje ogółem</t>
  </si>
  <si>
    <t>Wydatki
na 2021 r.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</si>
  <si>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</si>
  <si>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</si>
  <si>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</si>
  <si>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</si>
  <si>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</si>
  <si>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wniesienie wkładów do spółek prawa handlowego</t>
  </si>
  <si>
    <t>wydatki związane z realizacją statutowych zadań</t>
  </si>
  <si>
    <t>010</t>
  </si>
  <si>
    <t>01005</t>
  </si>
  <si>
    <t>Modernizacja tarasu przy Podziemnej  Trasie Turystycznej w Opatowie</t>
  </si>
  <si>
    <t>27.</t>
  </si>
  <si>
    <t xml:space="preserve">A. 14 227,00
B.
C.
D. </t>
  </si>
  <si>
    <t>Wymiana systemu przeciwpożarowego w budynkach mieszkalnych DPS w Sobowie</t>
  </si>
  <si>
    <t>`</t>
  </si>
  <si>
    <t>-</t>
  </si>
  <si>
    <t>Wykonanie Master Planu opracowanego na potrzeby realizacji przedsięwzięcia Świętokrzyskie Centrum Przedsiębiorczości Rolniczej we Włostowie (2021-2022)</t>
  </si>
  <si>
    <t>Dochody i wydatki związane z realizacją zadań z zakresu administracji rządowej i innych zadań zleconych odrębnymi ustawami w 2021 r.</t>
  </si>
  <si>
    <t>Wykonanie dokumentacji projektowej dotyczącej przebudowy wraz ze zmianą sposobu użytkowania części pomieszczeń  zlokalizowanych na Parterze Budynku C położonego przy ul. Szpitalnej 4 w Opatowie na potrzeby Zakładu Podstawowej Opieki Zdrowotnej</t>
  </si>
  <si>
    <t xml:space="preserve">A. 68 352,00    
B.
C.
D. </t>
  </si>
  <si>
    <t xml:space="preserve">A. 100 000
B.
C. 
D. </t>
  </si>
  <si>
    <t>758</t>
  </si>
  <si>
    <t>Różne rozliczenia</t>
  </si>
  <si>
    <t>53 197 206,00</t>
  </si>
  <si>
    <t>516 501,00</t>
  </si>
  <si>
    <t>25 745 444,42</t>
  </si>
  <si>
    <t>25 549 814,42</t>
  </si>
  <si>
    <t>2130</t>
  </si>
  <si>
    <t>Dotacje celowe otrzymane z budżetu państwa na realizację bieżących zadań własnych powiatu</t>
  </si>
  <si>
    <t>85295</t>
  </si>
  <si>
    <t>185 478,00</t>
  </si>
  <si>
    <t>122 352,00</t>
  </si>
  <si>
    <t>1 210 220,00</t>
  </si>
  <si>
    <t>229 483,00</t>
  </si>
  <si>
    <t>5 313 405,00</t>
  </si>
  <si>
    <t>80105</t>
  </si>
  <si>
    <t>Przedszkola specjalne</t>
  </si>
  <si>
    <t>80117</t>
  </si>
  <si>
    <t>Branżowe szkoły I i II stopnia</t>
  </si>
  <si>
    <t>80134</t>
  </si>
  <si>
    <t>Szkoły zawodowe specjalne</t>
  </si>
  <si>
    <t>109 299 496,42</t>
  </si>
  <si>
    <t>114 612 901,42</t>
  </si>
  <si>
    <t xml:space="preserve">A.
B.
C. 
D. </t>
  </si>
  <si>
    <t>Wykonanie dokumentacji projektowej dla zadania pn. ,,Przebudowa DP nr 0703T Zochcin - Sadowie - droga krajowa nr 9 w m. Sadowie, polegająca na budowie chodnika o dł. ok. 0,800 km''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</si>
  <si>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</si>
  <si>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</si>
  <si>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</si>
  <si>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</si>
  <si>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</si>
  <si>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</si>
  <si>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</si>
  <si>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,,Bezpieczna Przyszłość''</t>
  </si>
  <si>
    <t>Działanie 2.8 Rozwój usług społecznych świadczonych w środowisku lokalnym</t>
  </si>
  <si>
    <t>Wartość zadania:</t>
  </si>
  <si>
    <t>Dom Pomocy Społecznej w Czachowie/Dom Pomocy Społecznej w Sobowie/Dom Pomocy Społecznej w Zochcinku</t>
  </si>
  <si>
    <t>Program Operacyjny Wiedza Edukacja Rozwój</t>
  </si>
  <si>
    <t xml:space="preserve">Projekt ,,Czas na profesjonalistów - podniesienie jakości kształcenia zawodowego w Powiecie Opatowskim’' </t>
  </si>
  <si>
    <t>Działanie 8.5 Rozwój i wysoka jakość szkolnictwa zawodowego i kształcenia ustawicznego</t>
  </si>
  <si>
    <t xml:space="preserve">Oś priorytetowa 8. Rozwój edukacji i aktywne społeczeństwo </t>
  </si>
  <si>
    <t>2019-2021</t>
  </si>
  <si>
    <t>Regionalny Program Operacyjny Województwa Świętokrzyskiego na lata 2014 - 2020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</si>
  <si>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</si>
  <si>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</si>
  <si>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>2021-2022</t>
  </si>
  <si>
    <t xml:space="preserve">Projekt ,,Zabezpieczenie mieszkańców Powiatu Opatowskiego w walce z COVID-19 oraz podmiotów zaangażowanych w walkę z epidemią’' </t>
  </si>
  <si>
    <t>Działanie 9.2 Ułatwienie dostępu do wysokiej jakości usług społecznych i zdrowotnych</t>
  </si>
  <si>
    <t xml:space="preserve">Oś priorytetowa 9. Włączenie społeczne i walka z ubóstwem </t>
  </si>
  <si>
    <t>2020-2021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</si>
  <si>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</si>
  <si>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</si>
  <si>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</si>
  <si>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2018-2021</t>
  </si>
  <si>
    <t>Projekt ,,Termomodernizacja budynków użyteczności publicznej na terenie Powiatu Opatowskiego''</t>
  </si>
  <si>
    <t>Działanie 3.3 Poprawa efektywności energetycznej w sektorze publicznym i mieszkaniowym</t>
  </si>
  <si>
    <t xml:space="preserve">Oś priorytetowa 3. Efektywna i zielona energia </t>
  </si>
  <si>
    <t>70005     90019</t>
  </si>
  <si>
    <t>700            900</t>
  </si>
  <si>
    <t>2020-2022</t>
  </si>
  <si>
    <t>kwota</t>
  </si>
  <si>
    <t>źródło</t>
  </si>
  <si>
    <t>Wydatki w roku budżetowym 2021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</si>
  <si>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</si>
  <si>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</si>
  <si>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</si>
  <si>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</si>
  <si>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2021 rok</t>
  </si>
  <si>
    <t>Program Operacyjny Wiedza Edukacja Rozwój 2014 - 2020</t>
  </si>
  <si>
    <t>Działanie 5.2 Działania projakościowe i rozwiązania organizacyjne w systemie ochrony zdrowia ułatwiające dostęp do niedrogich, trwałych oraz wysokiej jakości usług zdrowotnych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</si>
  <si>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</si>
  <si>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</si>
  <si>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</si>
  <si>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</si>
  <si>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</si>
  <si>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</si>
  <si>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</si>
  <si>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</si>
  <si>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</si>
  <si>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</si>
  <si>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</si>
  <si>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</si>
  <si>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</si>
  <si>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</si>
  <si>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</si>
  <si>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</si>
  <si>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</si>
  <si>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</si>
  <si>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</si>
  <si>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</si>
  <si>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</si>
  <si>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</si>
  <si>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</si>
  <si>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</si>
  <si>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</si>
  <si>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</si>
  <si>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</si>
  <si>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</si>
  <si>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</si>
  <si>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</si>
  <si>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</si>
  <si>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</si>
  <si>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</si>
  <si>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t>§ 905</t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</si>
  <si>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</si>
  <si>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t>§ 951</t>
  </si>
  <si>
    <t>Spłaty pożyczek udzielonych</t>
  </si>
  <si>
    <t>§ 950</t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</si>
  <si>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</si>
  <si>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t>§ 957</t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</si>
  <si>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</si>
  <si>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t>§ 907</t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</si>
  <si>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</si>
  <si>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</si>
  <si>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</si>
  <si>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</si>
  <si>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</si>
  <si>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</si>
  <si>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</si>
  <si>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</si>
  <si>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</si>
  <si>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</si>
  <si>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</si>
  <si>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</si>
  <si>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</si>
  <si>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</si>
  <si>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</si>
  <si>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t>Przychody ogółem:</t>
  </si>
  <si>
    <t>Kwota 2021 r.</t>
  </si>
  <si>
    <t>Klasyfikacja §</t>
  </si>
  <si>
    <t>Treść</t>
  </si>
  <si>
    <t>Przychody i rozchody budżetu w 2021 r.</t>
  </si>
  <si>
    <t>Budowa stajni dla zwierząt (alpak) w celu prowadzenia alpakoterapii</t>
  </si>
  <si>
    <t xml:space="preserve">A. 317 967
B.
C. 
D. 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</si>
  <si>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</si>
  <si>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</si>
  <si>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</si>
  <si>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</si>
  <si>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</si>
  <si>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</si>
  <si>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</si>
  <si>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</si>
  <si>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</si>
  <si>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</si>
  <si>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</si>
  <si>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</si>
  <si>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</si>
  <si>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</si>
  <si>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2021 r.</t>
  </si>
  <si>
    <t>II. Dochody i wydatki związane z pomocą rzeczową lub finansową realizowaną na podstawie porozumień między j.s.t.</t>
  </si>
  <si>
    <t>Remont DP 0707T Stara Słupia - Jeleniów - Wieś - Majdan - Podłazy - Piórków - Załącze - Komorniki - Wszachów w m. Piórków w km 3+003 -3+683 odc. dł. 0,680 km</t>
  </si>
  <si>
    <t>2710</t>
  </si>
  <si>
    <t xml:space="preserve">A. 226 033,00    
B. 27 804,00
C.
D. </t>
  </si>
  <si>
    <t xml:space="preserve"> przychody wynikające z rozliczenia środków określ. w art. 5 ust. 1 pkt 2 u.f.p. i dotacji na realizację przedsięw. finans. z udziałem tych środków §906</t>
  </si>
  <si>
    <t xml:space="preserve">A. 64 080,00     
B.
C.
D. </t>
  </si>
  <si>
    <t>Grant nr COVID-19.02.13.41-DPS Zochcinek, nr COVID-19.02.13.35-DPS Sobów, nr COVID-19.02.13.13-DPS Czachów</t>
  </si>
  <si>
    <t>Rozbudowa, nadbudowa oraz przebudowa istniejącego budynku pralni wraz ze zmianą sposobu użytkowania na budynek Środowiskowego Domu Samopomocy w Opatowie – ETAP II</t>
  </si>
  <si>
    <t xml:space="preserve">A. 2 169 045
B.
C. 
D. </t>
  </si>
  <si>
    <t xml:space="preserve">A. 528 968,00
B.
C.
D. </t>
  </si>
  <si>
    <t>28.</t>
  </si>
  <si>
    <t>29.</t>
  </si>
  <si>
    <t xml:space="preserve">A. 69 335,00     
B.
C.
D. </t>
  </si>
  <si>
    <t>600</t>
  </si>
  <si>
    <t>Transport i łączność</t>
  </si>
  <si>
    <t>2 280 078,00</t>
  </si>
  <si>
    <t>253 837,00</t>
  </si>
  <si>
    <t>2 533 915,00</t>
  </si>
  <si>
    <t>60014</t>
  </si>
  <si>
    <t>Drogi publiczne powiatowe</t>
  </si>
  <si>
    <t>498 341,00</t>
  </si>
  <si>
    <t>752 178,00</t>
  </si>
  <si>
    <t>2170</t>
  </si>
  <si>
    <t>Środki otrzymane z państwowych funduszy celowych na realizację zadań bieżących jednostek sektora finansów publicznych</t>
  </si>
  <si>
    <t>492 713,00</t>
  </si>
  <si>
    <t>226 033,00</t>
  </si>
  <si>
    <t>718 746,00</t>
  </si>
  <si>
    <t>Dotacja celowa otrzymana z tytułu pomocy finansowej udzielanej między jednostkami samorządu terytorialnego na dofinansowanie własnych zadań bieżących</t>
  </si>
  <si>
    <t>27 804,00</t>
  </si>
  <si>
    <t>754</t>
  </si>
  <si>
    <t>Bezpieczeństwo publiczne i ochrona przeciwpożarowa</t>
  </si>
  <si>
    <t>6 209 602,00</t>
  </si>
  <si>
    <t>-2 640,00</t>
  </si>
  <si>
    <t>5 103,00</t>
  </si>
  <si>
    <t>6 212 065,00</t>
  </si>
  <si>
    <t>1 400 782,00</t>
  </si>
  <si>
    <t>1 398 142,00</t>
  </si>
  <si>
    <t>75411</t>
  </si>
  <si>
    <t>Komendy powiatowe Państwowej Straży Pożarnej</t>
  </si>
  <si>
    <t>4 808 820,00</t>
  </si>
  <si>
    <t>4 813 923,00</t>
  </si>
  <si>
    <t>2110</t>
  </si>
  <si>
    <t>Dotacje celowe otrzymane z budżetu państwa na zadania bieżące z zakresu administracji rządowej oraz inne zadania zlecone ustawami realizowane przez powiat</t>
  </si>
  <si>
    <t>75495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</si>
  <si>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</si>
  <si>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</si>
  <si>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89 625,00</t>
  </si>
  <si>
    <t>53 286 831,00</t>
  </si>
  <si>
    <t>606 126,00</t>
  </si>
  <si>
    <t>75864</t>
  </si>
  <si>
    <t>Regionalne Programy Operacyjne 2014-2020 finansowane z udziałem środków Europejskiego Funduszu Społecznego</t>
  </si>
  <si>
    <t>483 492,00</t>
  </si>
  <si>
    <t>32 823,00</t>
  </si>
  <si>
    <t>516 315,00</t>
  </si>
  <si>
    <t>325 968,00</t>
  </si>
  <si>
    <t>10 252,00</t>
  </si>
  <si>
    <t>336 220,00</t>
  </si>
  <si>
    <t>11 613,00</t>
  </si>
  <si>
    <t>22 571,00</t>
  </si>
  <si>
    <t>34 184,00</t>
  </si>
  <si>
    <t>168 283,00</t>
  </si>
  <si>
    <t>178 535,00</t>
  </si>
  <si>
    <t>59 083,00</t>
  </si>
  <si>
    <t>69 335,00</t>
  </si>
  <si>
    <t>2059</t>
  </si>
  <si>
    <t>460 472,98</t>
  </si>
  <si>
    <t>26 205 917,40</t>
  </si>
  <si>
    <t>70 720,98</t>
  </si>
  <si>
    <t>643 135,40</t>
  </si>
  <si>
    <t>324 212,98</t>
  </si>
  <si>
    <t>25 874 027,40</t>
  </si>
  <si>
    <t>395 476,00</t>
  </si>
  <si>
    <t>23 492,00</t>
  </si>
  <si>
    <t>418 968,00</t>
  </si>
  <si>
    <t>482 430,87</t>
  </si>
  <si>
    <t>59 525,85</t>
  </si>
  <si>
    <t>541 956,72</t>
  </si>
  <si>
    <t>89 983,55</t>
  </si>
  <si>
    <t>11 195,13</t>
  </si>
  <si>
    <t>101 178,68</t>
  </si>
  <si>
    <t>2440</t>
  </si>
  <si>
    <t>Dotacje otrzymane z państwowych funduszy celowych na realizację zadań bieżących jednostek sektora finansów publicznych</t>
  </si>
  <si>
    <t>230 000,00</t>
  </si>
  <si>
    <t>85203</t>
  </si>
  <si>
    <t>Ośrodki wsparcia</t>
  </si>
  <si>
    <t>126 180,00</t>
  </si>
  <si>
    <t>10 080,00</t>
  </si>
  <si>
    <t>195 558,00</t>
  </si>
  <si>
    <t>132 432,00</t>
  </si>
  <si>
    <t>15 000,00</t>
  </si>
  <si>
    <t>1 225 220,00</t>
  </si>
  <si>
    <t>244 483,00</t>
  </si>
  <si>
    <t>379 371,00</t>
  </si>
  <si>
    <t>153 811,00</t>
  </si>
  <si>
    <t>533 182,00</t>
  </si>
  <si>
    <t>142 385,00</t>
  </si>
  <si>
    <t>521 756,00</t>
  </si>
  <si>
    <t>0830</t>
  </si>
  <si>
    <t>Wpływy z usług</t>
  </si>
  <si>
    <t>63 000,00</t>
  </si>
  <si>
    <t>10 000,00</t>
  </si>
  <si>
    <t>73 000,00</t>
  </si>
  <si>
    <t>308 171,00</t>
  </si>
  <si>
    <t>132 385,00</t>
  </si>
  <si>
    <t>440 556,00</t>
  </si>
  <si>
    <t>11 426,00</t>
  </si>
  <si>
    <t>1 010 671,98</t>
  </si>
  <si>
    <t>110 307 528,40</t>
  </si>
  <si>
    <t>170 597,98</t>
  </si>
  <si>
    <t>3 011 503,40</t>
  </si>
  <si>
    <t>598 995,00</t>
  </si>
  <si>
    <t>2 640,00</t>
  </si>
  <si>
    <t>601 635,00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</si>
  <si>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</si>
  <si>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</si>
  <si>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528 968,00</t>
  </si>
  <si>
    <t>2 169 045,00</t>
  </si>
  <si>
    <t>2 698 013,00</t>
  </si>
  <si>
    <t>6410</t>
  </si>
  <si>
    <t>Dotacje celowe otrzymane z budżetu państwa na inwestycje i zakupy inwestycyjne z zakresu administracji rządowej oraz inne zadania zlecone ustawami realizowane przez powiat</t>
  </si>
  <si>
    <t>2 171 685,00</t>
  </si>
  <si>
    <t>7 485 090,00</t>
  </si>
  <si>
    <t>3 851 096,00</t>
  </si>
  <si>
    <t>3 182 356,98</t>
  </si>
  <si>
    <t>117 792 618,40</t>
  </si>
  <si>
    <t>173 237,98</t>
  </si>
  <si>
    <t>6 862 599,40</t>
  </si>
  <si>
    <t>Gospodarka mieszkaniowa</t>
  </si>
  <si>
    <t>70005</t>
  </si>
  <si>
    <t>Gospodarka gruntami i nieruchomościami</t>
  </si>
  <si>
    <t>75075</t>
  </si>
  <si>
    <t>Promocja jednostek samorządu terytorialnego</t>
  </si>
  <si>
    <t>80116</t>
  </si>
  <si>
    <t>Szkoły policealne</t>
  </si>
  <si>
    <t>80146</t>
  </si>
  <si>
    <t>Dokształcanie i doskonalenie nauczycieli</t>
  </si>
  <si>
    <t>80151</t>
  </si>
  <si>
    <t>Kwalifikacyjne kursy zawodowe</t>
  </si>
  <si>
    <t>85311</t>
  </si>
  <si>
    <t>Rehabilitacja zawodowa i społeczna osób niepełnosprawnych</t>
  </si>
  <si>
    <t>Wykonanie dokumentacji projektowej dla zadania pn. ,,Przebudowa DP nr 0686T w m. Ciszyca, polegająca na budowie chodnika o dł. ok. 0,800 km''</t>
  </si>
  <si>
    <t>Załącznik Nr 1                                                                                                          do uchwały Rady Powiatu w Opatowie Nr XLII.42.2021                                                                           z dnia 25 czerwca 2021 r.</t>
  </si>
  <si>
    <t>Załącznik Nr 2                                                                                                      do uchwały Rady Powiatu w Opatowie Nr XLII.42.2021                                                z dnia 25 czerwca 2021 r.</t>
  </si>
  <si>
    <t>Załącznik Nr 3                                                                                                       do uchwały Rady Powiatu w Opatowie Nr XLII.42.2021                                                                            z dnia 25 czerwca 2021 r.</t>
  </si>
  <si>
    <t xml:space="preserve">Załącznik nr 5                                                                                                     do uchwały Rady Powiatu w Opatowie Nr XLII.42.2021                                                     z dnia 25 czerwca 2021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</si>
</sst>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  <numFmt numFmtId="170" formatCode="_-* #,##0.0\ _z_ł_-;\-* #,##0.0\ _z_ł_-;_-* &quot;-&quot;\ _z_ł_-;_-@_-"/>
    <numFmt numFmtId="171" formatCode="_-* #,##0.00\ _z_ł_-;\-* #,##0.00\ _z_ł_-;_-* &quot;-&quot;\ _z_ł_-;_-@_-"/>
  </numFmts>
  <fonts count="10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sz val="7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Calibri"/>
      <family val="2"/>
    </font>
    <font>
      <b/>
      <sz val="7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6"/>
      <color indexed="8"/>
      <name val="Arial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i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8" fillId="27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4" fillId="32" borderId="0" applyNumberFormat="0" applyBorder="0" applyAlignment="0" applyProtection="0"/>
  </cellStyleXfs>
  <cellXfs count="3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horizontal="left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19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1" xfId="51" applyFont="1" applyFill="1" applyBorder="1" applyAlignment="1">
      <alignment horizontal="center" vertical="center" wrapText="1"/>
      <protection/>
    </xf>
    <xf numFmtId="0" fontId="14" fillId="35" borderId="0" xfId="51" applyFont="1" applyFill="1" applyBorder="1" applyAlignment="1">
      <alignment vertical="center" wrapText="1"/>
      <protection/>
    </xf>
    <xf numFmtId="0" fontId="95" fillId="0" borderId="0" xfId="51" applyFont="1">
      <alignment/>
      <protection/>
    </xf>
    <xf numFmtId="0" fontId="4" fillId="0" borderId="0" xfId="51" applyFont="1">
      <alignment/>
      <protection/>
    </xf>
    <xf numFmtId="0" fontId="21" fillId="35" borderId="11" xfId="51" applyFont="1" applyFill="1" applyBorder="1" applyAlignment="1">
      <alignment vertical="center" wrapText="1"/>
      <protection/>
    </xf>
    <xf numFmtId="3" fontId="16" fillId="35" borderId="0" xfId="51" applyNumberFormat="1" applyFont="1" applyFill="1" applyBorder="1" applyAlignment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left" vertical="center" wrapText="1"/>
      <protection locked="0"/>
    </xf>
    <xf numFmtId="41" fontId="15" fillId="35" borderId="11" xfId="51" applyNumberFormat="1" applyFont="1" applyFill="1" applyBorder="1" applyAlignment="1">
      <alignment vertical="center"/>
      <protection/>
    </xf>
    <xf numFmtId="0" fontId="17" fillId="35" borderId="11" xfId="5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/>
      <protection/>
    </xf>
    <xf numFmtId="3" fontId="7" fillId="35" borderId="11" xfId="51" applyNumberFormat="1" applyFont="1" applyFill="1" applyBorder="1" applyAlignment="1">
      <alignment horizontal="center" vertical="center" wrapText="1"/>
      <protection/>
    </xf>
    <xf numFmtId="41" fontId="15" fillId="35" borderId="11" xfId="51" applyNumberFormat="1" applyFont="1" applyFill="1" applyBorder="1" applyAlignment="1">
      <alignment vertical="center" wrapText="1"/>
      <protection/>
    </xf>
    <xf numFmtId="43" fontId="21" fillId="35" borderId="11" xfId="51" applyNumberFormat="1" applyFont="1" applyFill="1" applyBorder="1" applyAlignment="1">
      <alignment horizontal="center" vertical="center" wrapText="1"/>
      <protection/>
    </xf>
    <xf numFmtId="49" fontId="21" fillId="35" borderId="11" xfId="51" applyNumberFormat="1" applyFont="1" applyFill="1" applyBorder="1" applyAlignment="1">
      <alignment vertical="center" wrapText="1"/>
      <protection/>
    </xf>
    <xf numFmtId="43" fontId="12" fillId="35" borderId="11" xfId="51" applyNumberFormat="1" applyFont="1" applyFill="1" applyBorder="1" applyAlignment="1">
      <alignment horizontal="center" vertical="center" wrapText="1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49" fontId="25" fillId="35" borderId="11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vertical="center"/>
      <protection/>
    </xf>
    <xf numFmtId="49" fontId="31" fillId="35" borderId="11" xfId="51" applyNumberFormat="1" applyFont="1" applyFill="1" applyBorder="1" applyAlignment="1">
      <alignment horizontal="center" vertical="center" wrapText="1"/>
      <protection/>
    </xf>
    <xf numFmtId="49" fontId="32" fillId="35" borderId="11" xfId="51" applyNumberFormat="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/>
      <protection/>
    </xf>
    <xf numFmtId="49" fontId="27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2" fillId="35" borderId="11" xfId="51" applyFont="1" applyFill="1" applyBorder="1" applyAlignment="1">
      <alignment horizontal="center" vertical="center" wrapText="1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49" fontId="22" fillId="35" borderId="11" xfId="51" applyNumberFormat="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18" fillId="0" borderId="0" xfId="51" applyFont="1" applyAlignment="1">
      <alignment vertical="center" wrapText="1"/>
      <protection/>
    </xf>
    <xf numFmtId="0" fontId="4" fillId="0" borderId="0" xfId="51">
      <alignment/>
      <protection/>
    </xf>
    <xf numFmtId="0" fontId="5" fillId="0" borderId="0" xfId="51" applyFont="1">
      <alignment/>
      <protection/>
    </xf>
    <xf numFmtId="41" fontId="16" fillId="0" borderId="0" xfId="51" applyNumberFormat="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Alignment="1">
      <alignment horizontal="center" vertical="center"/>
      <protection/>
    </xf>
    <xf numFmtId="41" fontId="4" fillId="0" borderId="0" xfId="51" applyNumberFormat="1" applyFont="1" applyAlignment="1">
      <alignment vertical="center"/>
      <protection/>
    </xf>
    <xf numFmtId="0" fontId="95" fillId="0" borderId="0" xfId="51" applyFont="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0" fontId="16" fillId="35" borderId="0" xfId="51" applyFont="1" applyFill="1" applyBorder="1" applyAlignment="1">
      <alignment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4" fillId="35" borderId="0" xfId="51" applyFont="1" applyFill="1" applyBorder="1" applyAlignment="1">
      <alignment vertical="center" wrapText="1"/>
      <protection/>
    </xf>
    <xf numFmtId="0" fontId="1" fillId="35" borderId="0" xfId="50" applyNumberFormat="1" applyFont="1" applyFill="1" applyBorder="1" applyAlignment="1" applyProtection="1">
      <alignment horizontal="left"/>
      <protection locked="0"/>
    </xf>
    <xf numFmtId="0" fontId="27" fillId="35" borderId="0" xfId="51" applyFont="1" applyFill="1" applyAlignment="1">
      <alignment horizontal="center" vertical="center"/>
      <protection/>
    </xf>
    <xf numFmtId="0" fontId="27" fillId="35" borderId="0" xfId="51" applyFont="1" applyFill="1" applyAlignment="1">
      <alignment vertical="center"/>
      <protection/>
    </xf>
    <xf numFmtId="0" fontId="27" fillId="35" borderId="0" xfId="51" applyFont="1" applyFill="1">
      <alignment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0" fontId="29" fillId="35" borderId="13" xfId="51" applyFont="1" applyFill="1" applyBorder="1" applyAlignment="1">
      <alignment horizontal="center" vertical="center" wrapText="1"/>
      <protection/>
    </xf>
    <xf numFmtId="0" fontId="29" fillId="35" borderId="11" xfId="51" applyFont="1" applyFill="1" applyBorder="1" applyAlignment="1">
      <alignment horizontal="center" vertical="center" wrapText="1"/>
      <protection/>
    </xf>
    <xf numFmtId="0" fontId="30" fillId="35" borderId="14" xfId="51" applyFont="1" applyFill="1" applyBorder="1" applyAlignment="1">
      <alignment horizontal="center" vertical="center" wrapText="1"/>
      <protection/>
    </xf>
    <xf numFmtId="41" fontId="16" fillId="0" borderId="0" xfId="51" applyNumberFormat="1" applyFont="1" applyAlignment="1">
      <alignment vertical="center"/>
      <protection/>
    </xf>
    <xf numFmtId="0" fontId="18" fillId="35" borderId="0" xfId="51" applyFont="1" applyFill="1" applyAlignment="1">
      <alignment horizontal="center" vertical="center" wrapText="1"/>
      <protection/>
    </xf>
    <xf numFmtId="41" fontId="17" fillId="35" borderId="11" xfId="51" applyNumberFormat="1" applyFont="1" applyFill="1" applyBorder="1" applyAlignment="1">
      <alignment horizontal="left" vertical="center" wrapText="1"/>
      <protection/>
    </xf>
    <xf numFmtId="0" fontId="34" fillId="36" borderId="0" xfId="0" applyFont="1" applyFill="1" applyAlignment="1">
      <alignment horizontal="right" vertical="top" wrapText="1"/>
    </xf>
    <xf numFmtId="0" fontId="36" fillId="0" borderId="0" xfId="51" applyFont="1" applyFill="1" applyAlignment="1">
      <alignment horizontal="right" vertical="top"/>
      <protection/>
    </xf>
    <xf numFmtId="0" fontId="35" fillId="0" borderId="0" xfId="51" applyFont="1" applyFill="1" applyAlignment="1">
      <alignment/>
      <protection/>
    </xf>
    <xf numFmtId="41" fontId="6" fillId="35" borderId="11" xfId="51" applyNumberFormat="1" applyFont="1" applyFill="1" applyBorder="1" applyAlignment="1">
      <alignment horizontal="right" vertical="top" wrapText="1"/>
      <protection/>
    </xf>
    <xf numFmtId="0" fontId="6" fillId="35" borderId="11" xfId="51" applyFont="1" applyFill="1" applyBorder="1" applyAlignment="1">
      <alignment wrapText="1"/>
      <protection/>
    </xf>
    <xf numFmtId="0" fontId="6" fillId="35" borderId="11" xfId="51" applyFont="1" applyFill="1" applyBorder="1" applyAlignment="1">
      <alignment horizontal="center" vertical="top"/>
      <protection/>
    </xf>
    <xf numFmtId="0" fontId="6" fillId="35" borderId="11" xfId="51" applyFont="1" applyFill="1" applyBorder="1" applyAlignment="1" quotePrefix="1">
      <alignment wrapText="1"/>
      <protection/>
    </xf>
    <xf numFmtId="0" fontId="6" fillId="35" borderId="11" xfId="51" applyFont="1" applyFill="1" applyBorder="1" applyAlignment="1" quotePrefix="1">
      <alignment/>
      <protection/>
    </xf>
    <xf numFmtId="171" fontId="22" fillId="35" borderId="11" xfId="51" applyNumberFormat="1" applyFont="1" applyFill="1" applyBorder="1" applyAlignment="1">
      <alignment horizontal="right" vertical="top" wrapText="1"/>
      <protection/>
    </xf>
    <xf numFmtId="41" fontId="22" fillId="35" borderId="11" xfId="51" applyNumberFormat="1" applyFont="1" applyFill="1" applyBorder="1" applyAlignment="1">
      <alignment horizontal="right" vertical="top" wrapText="1"/>
      <protection/>
    </xf>
    <xf numFmtId="0" fontId="22" fillId="35" borderId="11" xfId="51" applyFont="1" applyFill="1" applyBorder="1" applyAlignment="1">
      <alignment/>
      <protection/>
    </xf>
    <xf numFmtId="0" fontId="6" fillId="35" borderId="11" xfId="51" applyFont="1" applyFill="1" applyBorder="1" applyAlignment="1" quotePrefix="1">
      <alignment vertical="top" wrapText="1"/>
      <protection/>
    </xf>
    <xf numFmtId="0" fontId="6" fillId="35" borderId="11" xfId="51" applyFont="1" applyFill="1" applyBorder="1" applyAlignment="1" quotePrefix="1">
      <alignment vertical="top"/>
      <protection/>
    </xf>
    <xf numFmtId="0" fontId="22" fillId="35" borderId="11" xfId="51" applyFont="1" applyFill="1" applyBorder="1" applyAlignment="1">
      <alignment vertical="top"/>
      <protection/>
    </xf>
    <xf numFmtId="0" fontId="22" fillId="35" borderId="11" xfId="51" applyFont="1" applyFill="1" applyBorder="1" applyAlignment="1">
      <alignment horizontal="center" vertical="top"/>
      <protection/>
    </xf>
    <xf numFmtId="4" fontId="6" fillId="35" borderId="11" xfId="51" applyNumberFormat="1" applyFont="1" applyFill="1" applyBorder="1" applyAlignment="1">
      <alignment horizontal="right" vertical="top" wrapText="1"/>
      <protection/>
    </xf>
    <xf numFmtId="0" fontId="23" fillId="35" borderId="14" xfId="51" applyFont="1" applyFill="1" applyBorder="1" applyAlignment="1">
      <alignment horizontal="left" vertical="top" wrapText="1"/>
      <protection/>
    </xf>
    <xf numFmtId="0" fontId="6" fillId="35" borderId="14" xfId="51" applyFont="1" applyFill="1" applyBorder="1" applyAlignment="1">
      <alignment/>
      <protection/>
    </xf>
    <xf numFmtId="4" fontId="22" fillId="35" borderId="11" xfId="51" applyNumberFormat="1" applyFont="1" applyFill="1" applyBorder="1" applyAlignment="1">
      <alignment horizontal="right" vertical="top" wrapText="1"/>
      <protection/>
    </xf>
    <xf numFmtId="0" fontId="16" fillId="35" borderId="13" xfId="51" applyFont="1" applyFill="1" applyBorder="1" applyAlignment="1">
      <alignment horizontal="center" vertical="top" wrapText="1"/>
      <protection/>
    </xf>
    <xf numFmtId="0" fontId="37" fillId="35" borderId="11" xfId="51" applyFont="1" applyFill="1" applyBorder="1" applyAlignment="1">
      <alignment vertical="top" wrapText="1"/>
      <protection/>
    </xf>
    <xf numFmtId="49" fontId="6" fillId="35" borderId="15" xfId="51" applyNumberFormat="1" applyFont="1" applyFill="1" applyBorder="1" applyAlignment="1">
      <alignment horizontal="center" vertical="top" wrapText="1"/>
      <protection/>
    </xf>
    <xf numFmtId="0" fontId="5" fillId="35" borderId="0" xfId="51" applyNumberFormat="1" applyFont="1" applyFill="1" applyBorder="1" applyAlignment="1" applyProtection="1">
      <alignment horizontal="left"/>
      <protection locked="0"/>
    </xf>
    <xf numFmtId="0" fontId="4" fillId="35" borderId="0" xfId="51" applyFont="1" applyFill="1">
      <alignment/>
      <protection/>
    </xf>
    <xf numFmtId="41" fontId="39" fillId="35" borderId="11" xfId="51" applyNumberFormat="1" applyFont="1" applyFill="1" applyBorder="1" applyAlignment="1">
      <alignment vertical="center"/>
      <protection/>
    </xf>
    <xf numFmtId="0" fontId="39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horizontal="left" vertical="center"/>
      <protection/>
    </xf>
    <xf numFmtId="0" fontId="14" fillId="0" borderId="11" xfId="51" applyFont="1" applyBorder="1" applyAlignment="1">
      <alignment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40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vertical="center"/>
      <protection/>
    </xf>
    <xf numFmtId="41" fontId="40" fillId="35" borderId="11" xfId="51" applyNumberFormat="1" applyFont="1" applyFill="1" applyBorder="1" applyAlignment="1">
      <alignment vertical="center"/>
      <protection/>
    </xf>
    <xf numFmtId="0" fontId="39" fillId="0" borderId="11" xfId="51" applyFont="1" applyBorder="1" applyAlignment="1">
      <alignment horizontal="center"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40" fillId="0" borderId="11" xfId="51" applyFont="1" applyBorder="1" applyAlignment="1">
      <alignment horizontal="center" vertical="center" wrapText="1"/>
      <protection/>
    </xf>
    <xf numFmtId="49" fontId="16" fillId="0" borderId="11" xfId="51" applyNumberFormat="1" applyFont="1" applyBorder="1" applyAlignment="1">
      <alignment horizontal="left" vertical="center" wrapText="1"/>
      <protection/>
    </xf>
    <xf numFmtId="0" fontId="39" fillId="0" borderId="11" xfId="51" applyFont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vertical="center"/>
      <protection/>
    </xf>
    <xf numFmtId="0" fontId="44" fillId="0" borderId="0" xfId="51" applyFont="1">
      <alignment/>
      <protection/>
    </xf>
    <xf numFmtId="0" fontId="45" fillId="35" borderId="0" xfId="51" applyFont="1" applyFill="1" applyAlignment="1">
      <alignment horizontal="right" vertical="top"/>
      <protection/>
    </xf>
    <xf numFmtId="0" fontId="4" fillId="35" borderId="0" xfId="51" applyFont="1" applyFill="1" applyAlignment="1">
      <alignment vertical="center"/>
      <protection/>
    </xf>
    <xf numFmtId="0" fontId="43" fillId="35" borderId="0" xfId="51" applyFont="1" applyFill="1" applyAlignment="1">
      <alignment horizontal="left" vertical="center"/>
      <protection/>
    </xf>
    <xf numFmtId="169" fontId="96" fillId="36" borderId="16" xfId="0" applyNumberFormat="1" applyFont="1" applyFill="1" applyBorder="1" applyAlignment="1">
      <alignment horizontal="right" vertical="center" wrapText="1"/>
    </xf>
    <xf numFmtId="169" fontId="97" fillId="36" borderId="16" xfId="0" applyNumberFormat="1" applyFont="1" applyFill="1" applyBorder="1" applyAlignment="1">
      <alignment horizontal="right" vertical="center" wrapText="1"/>
    </xf>
    <xf numFmtId="0" fontId="98" fillId="0" borderId="0" xfId="51" applyFont="1">
      <alignment/>
      <protection/>
    </xf>
    <xf numFmtId="0" fontId="98" fillId="0" borderId="0" xfId="51" applyFont="1" applyAlignment="1">
      <alignment vertical="center"/>
      <protection/>
    </xf>
    <xf numFmtId="41" fontId="98" fillId="0" borderId="0" xfId="51" applyNumberFormat="1" applyFont="1" applyAlignment="1">
      <alignment vertical="center"/>
      <protection/>
    </xf>
    <xf numFmtId="0" fontId="27" fillId="0" borderId="0" xfId="51" applyFont="1">
      <alignment/>
      <protection/>
    </xf>
    <xf numFmtId="0" fontId="27" fillId="0" borderId="0" xfId="51" applyFont="1" applyAlignment="1">
      <alignment vertical="center"/>
      <protection/>
    </xf>
    <xf numFmtId="41" fontId="27" fillId="0" borderId="0" xfId="51" applyNumberFormat="1" applyFont="1" applyAlignment="1">
      <alignment vertical="center"/>
      <protection/>
    </xf>
    <xf numFmtId="41" fontId="46" fillId="0" borderId="11" xfId="51" applyNumberFormat="1" applyFont="1" applyFill="1" applyBorder="1" applyAlignment="1">
      <alignment horizontal="center" vertical="center" wrapText="1"/>
      <protection/>
    </xf>
    <xf numFmtId="41" fontId="27" fillId="0" borderId="11" xfId="51" applyNumberFormat="1" applyFont="1" applyFill="1" applyBorder="1" applyAlignment="1">
      <alignment horizontal="right" vertical="center"/>
      <protection/>
    </xf>
    <xf numFmtId="41" fontId="47" fillId="0" borderId="11" xfId="51" applyNumberFormat="1" applyFont="1" applyFill="1" applyBorder="1" applyAlignment="1">
      <alignment horizontal="center" vertical="center" wrapText="1"/>
      <protection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36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41" fontId="47" fillId="35" borderId="11" xfId="51" applyNumberFormat="1" applyFont="1" applyFill="1" applyBorder="1" applyAlignment="1">
      <alignment horizontal="center" vertical="center" wrapText="1"/>
      <protection/>
    </xf>
    <xf numFmtId="0" fontId="98" fillId="0" borderId="0" xfId="51" applyFont="1" applyAlignment="1">
      <alignment horizontal="center" vertical="center"/>
      <protection/>
    </xf>
    <xf numFmtId="41" fontId="98" fillId="0" borderId="0" xfId="51" applyNumberFormat="1" applyFont="1">
      <alignment/>
      <protection/>
    </xf>
    <xf numFmtId="49" fontId="38" fillId="0" borderId="11" xfId="51" applyNumberFormat="1" applyFont="1" applyFill="1" applyBorder="1" applyAlignment="1">
      <alignment horizontal="center" vertical="center" wrapText="1"/>
      <protection/>
    </xf>
    <xf numFmtId="0" fontId="30" fillId="0" borderId="13" xfId="51" applyFont="1" applyFill="1" applyBorder="1" applyAlignment="1">
      <alignment horizontal="center" vertical="center" wrapText="1"/>
      <protection/>
    </xf>
    <xf numFmtId="0" fontId="99" fillId="0" borderId="0" xfId="51" applyFont="1">
      <alignment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0" fontId="28" fillId="0" borderId="0" xfId="51" applyFont="1" applyAlignment="1">
      <alignment horizontal="center"/>
      <protection/>
    </xf>
    <xf numFmtId="0" fontId="27" fillId="0" borderId="0" xfId="51" applyFont="1" applyAlignment="1">
      <alignment horizontal="center" vertical="center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16" fillId="35" borderId="14" xfId="51" applyFont="1" applyFill="1" applyBorder="1" applyAlignment="1">
      <alignment/>
      <protection/>
    </xf>
    <xf numFmtId="0" fontId="16" fillId="35" borderId="13" xfId="51" applyFont="1" applyFill="1" applyBorder="1" applyAlignment="1">
      <alignment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6" fillId="35" borderId="13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0" fontId="6" fillId="35" borderId="15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vertical="top" wrapText="1"/>
      <protection/>
    </xf>
    <xf numFmtId="0" fontId="16" fillId="35" borderId="13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horizontal="center" vertical="top"/>
      <protection/>
    </xf>
    <xf numFmtId="0" fontId="16" fillId="35" borderId="13" xfId="51" applyFont="1" applyFill="1" applyBorder="1" applyAlignment="1">
      <alignment horizontal="center" vertical="top"/>
      <protection/>
    </xf>
    <xf numFmtId="41" fontId="29" fillId="35" borderId="11" xfId="51" applyNumberFormat="1" applyFont="1" applyFill="1" applyBorder="1" applyAlignment="1">
      <alignment horizontal="right" vertical="center" wrapText="1"/>
      <protection/>
    </xf>
    <xf numFmtId="41" fontId="29" fillId="35" borderId="11" xfId="51" applyNumberFormat="1" applyFont="1" applyFill="1" applyBorder="1" applyAlignment="1">
      <alignment vertical="center" wrapText="1"/>
      <protection/>
    </xf>
    <xf numFmtId="41" fontId="23" fillId="35" borderId="11" xfId="51" applyNumberFormat="1" applyFont="1" applyFill="1" applyBorder="1" applyAlignment="1">
      <alignment vertical="center" wrapText="1"/>
      <protection/>
    </xf>
    <xf numFmtId="41" fontId="23" fillId="35" borderId="11" xfId="51" applyNumberFormat="1" applyFont="1" applyFill="1" applyBorder="1" applyAlignment="1">
      <alignment horizontal="right" vertical="center" wrapText="1"/>
      <protection/>
    </xf>
    <xf numFmtId="41" fontId="29" fillId="35" borderId="11" xfId="51" applyNumberFormat="1" applyFont="1" applyFill="1" applyBorder="1" applyAlignment="1">
      <alignment vertical="center"/>
      <protection/>
    </xf>
    <xf numFmtId="41" fontId="23" fillId="35" borderId="11" xfId="51" applyNumberFormat="1" applyFont="1" applyFill="1" applyBorder="1" applyAlignment="1">
      <alignment vertical="center"/>
      <protection/>
    </xf>
    <xf numFmtId="49" fontId="4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0" fillId="36" borderId="16" xfId="0" applyFont="1" applyFill="1" applyBorder="1" applyAlignment="1">
      <alignment horizontal="center" vertical="center" wrapText="1"/>
    </xf>
    <xf numFmtId="0" fontId="96" fillId="36" borderId="16" xfId="0" applyFont="1" applyFill="1" applyBorder="1" applyAlignment="1">
      <alignment horizontal="center" vertical="center" wrapText="1"/>
    </xf>
    <xf numFmtId="41" fontId="12" fillId="35" borderId="11" xfId="51" applyNumberFormat="1" applyFont="1" applyFill="1" applyBorder="1" applyAlignment="1">
      <alignment vertical="center" wrapText="1"/>
      <protection/>
    </xf>
    <xf numFmtId="0" fontId="28" fillId="35" borderId="11" xfId="51" applyFont="1" applyFill="1" applyBorder="1" applyAlignment="1">
      <alignment horizontal="center" vertical="center" wrapText="1"/>
      <protection/>
    </xf>
    <xf numFmtId="49" fontId="38" fillId="35" borderId="11" xfId="51" applyNumberFormat="1" applyFont="1" applyFill="1" applyBorder="1" applyAlignment="1">
      <alignment horizontal="center" vertical="center" wrapText="1"/>
      <protection/>
    </xf>
    <xf numFmtId="41" fontId="38" fillId="35" borderId="11" xfId="51" applyNumberFormat="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vertical="center" wrapText="1"/>
      <protection/>
    </xf>
    <xf numFmtId="0" fontId="36" fillId="35" borderId="11" xfId="51" applyFont="1" applyFill="1" applyBorder="1" applyAlignment="1">
      <alignment horizontal="center" vertical="center"/>
      <protection/>
    </xf>
    <xf numFmtId="41" fontId="27" fillId="35" borderId="11" xfId="51" applyNumberFormat="1" applyFont="1" applyFill="1" applyBorder="1" applyAlignment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0" fontId="101" fillId="36" borderId="16" xfId="0" applyFont="1" applyFill="1" applyBorder="1" applyAlignment="1">
      <alignment horizontal="center" vertical="center" wrapText="1"/>
    </xf>
    <xf numFmtId="0" fontId="100" fillId="36" borderId="16" xfId="0" applyFont="1" applyFill="1" applyBorder="1" applyAlignment="1">
      <alignment horizontal="left" vertical="center" wrapText="1"/>
    </xf>
    <xf numFmtId="169" fontId="97" fillId="36" borderId="16" xfId="0" applyNumberFormat="1" applyFont="1" applyFill="1" applyBorder="1" applyAlignment="1">
      <alignment horizontal="right" vertical="center" wrapText="1"/>
    </xf>
    <xf numFmtId="169" fontId="96" fillId="36" borderId="16" xfId="0" applyNumberFormat="1" applyFont="1" applyFill="1" applyBorder="1" applyAlignment="1">
      <alignment horizontal="right" vertical="center" wrapText="1"/>
    </xf>
    <xf numFmtId="0" fontId="100" fillId="36" borderId="16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96" fillId="36" borderId="16" xfId="0" applyFont="1" applyFill="1" applyBorder="1" applyAlignment="1">
      <alignment horizontal="center" vertical="center" wrapText="1"/>
    </xf>
    <xf numFmtId="0" fontId="16" fillId="35" borderId="0" xfId="51" applyFont="1" applyFill="1" applyBorder="1" applyAlignment="1">
      <alignment vertical="center" wrapText="1"/>
      <protection/>
    </xf>
    <xf numFmtId="43" fontId="21" fillId="35" borderId="19" xfId="51" applyNumberFormat="1" applyFont="1" applyFill="1" applyBorder="1" applyAlignment="1">
      <alignment horizontal="center" vertical="center" wrapText="1"/>
      <protection/>
    </xf>
    <xf numFmtId="43" fontId="21" fillId="35" borderId="12" xfId="51" applyNumberFormat="1" applyFont="1" applyFill="1" applyBorder="1" applyAlignment="1">
      <alignment horizontal="center" vertical="center" wrapText="1"/>
      <protection/>
    </xf>
    <xf numFmtId="43" fontId="12" fillId="35" borderId="19" xfId="51" applyNumberFormat="1" applyFont="1" applyFill="1" applyBorder="1" applyAlignment="1">
      <alignment horizontal="right" vertical="center" wrapText="1"/>
      <protection/>
    </xf>
    <xf numFmtId="43" fontId="12" fillId="35" borderId="12" xfId="51" applyNumberFormat="1" applyFont="1" applyFill="1" applyBorder="1" applyAlignment="1">
      <alignment horizontal="right" vertical="center" wrapText="1"/>
      <protection/>
    </xf>
    <xf numFmtId="4" fontId="12" fillId="35" borderId="19" xfId="51" applyNumberFormat="1" applyFont="1" applyFill="1" applyBorder="1" applyAlignment="1">
      <alignment horizontal="right" vertical="center" wrapText="1"/>
      <protection/>
    </xf>
    <xf numFmtId="4" fontId="12" fillId="35" borderId="12" xfId="51" applyNumberFormat="1" applyFont="1" applyFill="1" applyBorder="1" applyAlignment="1">
      <alignment horizontal="right" vertical="center" wrapText="1"/>
      <protection/>
    </xf>
    <xf numFmtId="0" fontId="16" fillId="35" borderId="20" xfId="51" applyFont="1" applyFill="1" applyBorder="1" applyAlignment="1">
      <alignment horizontal="center" vertical="center" wrapText="1"/>
      <protection/>
    </xf>
    <xf numFmtId="0" fontId="16" fillId="35" borderId="0" xfId="51" applyFont="1" applyFill="1" applyBorder="1" applyAlignment="1">
      <alignment horizontal="left" vertical="center" wrapText="1"/>
      <protection/>
    </xf>
    <xf numFmtId="0" fontId="15" fillId="35" borderId="19" xfId="51" applyFont="1" applyFill="1" applyBorder="1" applyAlignment="1">
      <alignment horizontal="left" vertical="center" wrapText="1"/>
      <protection/>
    </xf>
    <xf numFmtId="0" fontId="15" fillId="35" borderId="12" xfId="51" applyFont="1" applyFill="1" applyBorder="1" applyAlignment="1">
      <alignment horizontal="left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16" fillId="35" borderId="19" xfId="5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6" fillId="35" borderId="21" xfId="51" applyFont="1" applyFill="1" applyBorder="1" applyAlignment="1">
      <alignment horizontal="center" vertical="center" wrapText="1"/>
      <protection/>
    </xf>
    <xf numFmtId="0" fontId="19" fillId="35" borderId="19" xfId="51" applyFont="1" applyFill="1" applyBorder="1" applyAlignment="1">
      <alignment horizontal="center" vertical="center" wrapText="1"/>
      <protection/>
    </xf>
    <xf numFmtId="0" fontId="19" fillId="35" borderId="22" xfId="51" applyFont="1" applyFill="1" applyBorder="1" applyAlignment="1">
      <alignment horizontal="center" vertical="center" wrapText="1"/>
      <protection/>
    </xf>
    <xf numFmtId="0" fontId="19" fillId="35" borderId="12" xfId="51" applyFont="1" applyFill="1" applyBorder="1" applyAlignment="1">
      <alignment horizontal="center" vertical="center" wrapText="1"/>
      <protection/>
    </xf>
    <xf numFmtId="0" fontId="14" fillId="35" borderId="19" xfId="51" applyFont="1" applyFill="1" applyBorder="1" applyAlignment="1">
      <alignment horizontal="center" vertical="center" wrapText="1"/>
      <protection/>
    </xf>
    <xf numFmtId="0" fontId="14" fillId="35" borderId="22" xfId="5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20" fillId="35" borderId="0" xfId="51" applyFont="1" applyFill="1" applyBorder="1" applyAlignment="1">
      <alignment horizontal="center" vertical="center" wrapText="1"/>
      <protection/>
    </xf>
    <xf numFmtId="0" fontId="12" fillId="35" borderId="15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>
      <alignment horizontal="center" vertical="center" wrapText="1"/>
      <protection/>
    </xf>
    <xf numFmtId="0" fontId="13" fillId="35" borderId="14" xfId="51" applyFont="1" applyFill="1" applyBorder="1" applyAlignment="1">
      <alignment horizontal="center" vertical="center" wrapText="1"/>
      <protection/>
    </xf>
    <xf numFmtId="0" fontId="13" fillId="35" borderId="13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0" fontId="16" fillId="0" borderId="21" xfId="51" applyFont="1" applyBorder="1" applyAlignment="1">
      <alignment horizontal="center" vertical="center"/>
      <protection/>
    </xf>
    <xf numFmtId="0" fontId="14" fillId="35" borderId="19" xfId="51" applyFont="1" applyFill="1" applyBorder="1" applyAlignment="1">
      <alignment horizontal="center" vertical="center"/>
      <protection/>
    </xf>
    <xf numFmtId="0" fontId="14" fillId="35" borderId="22" xfId="51" applyFont="1" applyFill="1" applyBorder="1" applyAlignment="1">
      <alignment horizontal="center" vertical="center"/>
      <protection/>
    </xf>
    <xf numFmtId="0" fontId="14" fillId="35" borderId="12" xfId="51" applyFont="1" applyFill="1" applyBorder="1" applyAlignment="1">
      <alignment horizontal="center" vertical="center"/>
      <protection/>
    </xf>
    <xf numFmtId="0" fontId="14" fillId="35" borderId="15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6" fillId="35" borderId="15" xfId="51" applyFont="1" applyFill="1" applyBorder="1" applyAlignment="1">
      <alignment horizontal="left" vertical="top" wrapText="1"/>
      <protection/>
    </xf>
    <xf numFmtId="0" fontId="6" fillId="35" borderId="13" xfId="51" applyFont="1" applyFill="1" applyBorder="1" applyAlignment="1">
      <alignment horizontal="left" vertical="top" wrapText="1"/>
      <protection/>
    </xf>
    <xf numFmtId="0" fontId="6" fillId="35" borderId="14" xfId="51" applyFont="1" applyFill="1" applyBorder="1" applyAlignment="1">
      <alignment horizontal="left" vertical="top" wrapText="1"/>
      <protection/>
    </xf>
    <xf numFmtId="0" fontId="23" fillId="35" borderId="0" xfId="51" applyFont="1" applyFill="1" applyAlignment="1">
      <alignment horizontal="right" wrapText="1"/>
      <protection/>
    </xf>
    <xf numFmtId="0" fontId="38" fillId="35" borderId="0" xfId="51" applyNumberFormat="1" applyFont="1" applyFill="1" applyBorder="1" applyAlignment="1" applyProtection="1">
      <alignment horizontal="center" wrapText="1"/>
      <protection locked="0"/>
    </xf>
    <xf numFmtId="0" fontId="22" fillId="35" borderId="11" xfId="51" applyFont="1" applyFill="1" applyBorder="1" applyAlignment="1">
      <alignment horizontal="center" vertical="center" wrapText="1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6" fillId="35" borderId="13" xfId="51" applyFont="1" applyFill="1" applyBorder="1" applyAlignment="1">
      <alignment horizontal="center" vertical="top"/>
      <protection/>
    </xf>
    <xf numFmtId="0" fontId="16" fillId="35" borderId="14" xfId="51" applyFont="1" applyFill="1" applyBorder="1" applyAlignment="1">
      <alignment/>
      <protection/>
    </xf>
    <xf numFmtId="0" fontId="16" fillId="35" borderId="13" xfId="51" applyFont="1" applyFill="1" applyBorder="1" applyAlignment="1">
      <alignment/>
      <protection/>
    </xf>
    <xf numFmtId="0" fontId="6" fillId="35" borderId="15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vertical="top" wrapText="1"/>
      <protection/>
    </xf>
    <xf numFmtId="0" fontId="16" fillId="35" borderId="13" xfId="51" applyFont="1" applyFill="1" applyBorder="1" applyAlignment="1">
      <alignment vertical="top" wrapText="1"/>
      <protection/>
    </xf>
    <xf numFmtId="49" fontId="6" fillId="35" borderId="15" xfId="51" applyNumberFormat="1" applyFont="1" applyFill="1" applyBorder="1" applyAlignment="1">
      <alignment horizontal="center" vertical="top"/>
      <protection/>
    </xf>
    <xf numFmtId="0" fontId="16" fillId="35" borderId="14" xfId="51" applyFont="1" applyFill="1" applyBorder="1" applyAlignment="1">
      <alignment horizontal="center" vertical="top"/>
      <protection/>
    </xf>
    <xf numFmtId="0" fontId="16" fillId="35" borderId="13" xfId="51" applyFont="1" applyFill="1" applyBorder="1" applyAlignment="1">
      <alignment horizontal="center" vertical="top"/>
      <protection/>
    </xf>
    <xf numFmtId="0" fontId="36" fillId="35" borderId="0" xfId="51" applyFont="1" applyFill="1" applyAlignment="1">
      <alignment horizontal="right" vertical="top"/>
      <protection/>
    </xf>
    <xf numFmtId="0" fontId="35" fillId="35" borderId="0" xfId="51" applyFont="1" applyFill="1" applyAlignment="1">
      <alignment horizontal="left" wrapText="1"/>
      <protection/>
    </xf>
    <xf numFmtId="0" fontId="22" fillId="35" borderId="19" xfId="51" applyFont="1" applyFill="1" applyBorder="1" applyAlignment="1">
      <alignment vertical="top" wrapText="1"/>
      <protection/>
    </xf>
    <xf numFmtId="0" fontId="22" fillId="35" borderId="22" xfId="51" applyFont="1" applyFill="1" applyBorder="1" applyAlignment="1">
      <alignment vertical="top" wrapText="1"/>
      <protection/>
    </xf>
    <xf numFmtId="0" fontId="22" fillId="35" borderId="12" xfId="51" applyFont="1" applyFill="1" applyBorder="1" applyAlignment="1">
      <alignment vertical="top" wrapText="1"/>
      <protection/>
    </xf>
    <xf numFmtId="0" fontId="6" fillId="35" borderId="19" xfId="51" applyFont="1" applyFill="1" applyBorder="1" applyAlignment="1">
      <alignment vertical="top" wrapText="1"/>
      <protection/>
    </xf>
    <xf numFmtId="0" fontId="6" fillId="35" borderId="22" xfId="51" applyFont="1" applyFill="1" applyBorder="1" applyAlignment="1">
      <alignment vertical="top" wrapText="1"/>
      <protection/>
    </xf>
    <xf numFmtId="0" fontId="6" fillId="35" borderId="12" xfId="51" applyFont="1" applyFill="1" applyBorder="1" applyAlignment="1">
      <alignment vertical="top" wrapText="1"/>
      <protection/>
    </xf>
    <xf numFmtId="0" fontId="16" fillId="35" borderId="22" xfId="51" applyFont="1" applyFill="1" applyBorder="1" applyAlignment="1">
      <alignment vertical="top"/>
      <protection/>
    </xf>
    <xf numFmtId="0" fontId="16" fillId="35" borderId="12" xfId="51" applyFont="1" applyFill="1" applyBorder="1" applyAlignment="1">
      <alignment vertical="top"/>
      <protection/>
    </xf>
    <xf numFmtId="0" fontId="35" fillId="0" borderId="0" xfId="51" applyFont="1" applyFill="1" applyAlignment="1">
      <alignment horizontal="left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16" fillId="35" borderId="11" xfId="51" applyFont="1" applyFill="1" applyBorder="1" applyAlignment="1">
      <alignment vertical="top"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3" xfId="51" applyFont="1" applyFill="1" applyBorder="1" applyAlignment="1">
      <alignment horizontal="center" vertical="top" wrapText="1"/>
      <protection/>
    </xf>
    <xf numFmtId="0" fontId="23" fillId="35" borderId="15" xfId="51" applyFont="1" applyFill="1" applyBorder="1" applyAlignment="1">
      <alignment horizontal="center" vertical="top" wrapText="1"/>
      <protection/>
    </xf>
    <xf numFmtId="0" fontId="23" fillId="35" borderId="14" xfId="51" applyFont="1" applyFill="1" applyBorder="1" applyAlignment="1">
      <alignment horizontal="center" vertical="top" wrapText="1"/>
      <protection/>
    </xf>
    <xf numFmtId="0" fontId="23" fillId="35" borderId="15" xfId="51" applyFont="1" applyFill="1" applyBorder="1" applyAlignment="1">
      <alignment horizontal="left" vertical="top" wrapText="1"/>
      <protection/>
    </xf>
    <xf numFmtId="0" fontId="23" fillId="35" borderId="14" xfId="51" applyFont="1" applyFill="1" applyBorder="1" applyAlignment="1">
      <alignment horizontal="left" vertical="top" wrapText="1"/>
      <protection/>
    </xf>
    <xf numFmtId="0" fontId="23" fillId="35" borderId="13" xfId="51" applyFont="1" applyFill="1" applyBorder="1" applyAlignment="1">
      <alignment horizontal="left" vertical="top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18" fillId="35" borderId="0" xfId="51" applyFont="1" applyFill="1" applyAlignment="1">
      <alignment horizontal="center" vertical="center"/>
      <protection/>
    </xf>
    <xf numFmtId="0" fontId="43" fillId="35" borderId="11" xfId="51" applyFont="1" applyFill="1" applyBorder="1" applyAlignment="1">
      <alignment horizontal="center" vertical="center"/>
      <protection/>
    </xf>
    <xf numFmtId="0" fontId="43" fillId="35" borderId="11" xfId="51" applyFont="1" applyFill="1" applyBorder="1" applyAlignment="1">
      <alignment horizontal="center" vertical="center" wrapText="1"/>
      <protection/>
    </xf>
    <xf numFmtId="0" fontId="43" fillId="35" borderId="11" xfId="50" applyFont="1" applyFill="1" applyBorder="1" applyAlignment="1">
      <alignment horizontal="center" vertical="center" wrapText="1"/>
    </xf>
    <xf numFmtId="0" fontId="40" fillId="0" borderId="11" xfId="51" applyFont="1" applyBorder="1" applyAlignment="1">
      <alignment horizontal="center" vertical="center"/>
      <protection/>
    </xf>
    <xf numFmtId="0" fontId="28" fillId="35" borderId="21" xfId="51" applyFont="1" applyFill="1" applyBorder="1" applyAlignment="1">
      <alignment horizontal="center"/>
      <protection/>
    </xf>
    <xf numFmtId="0" fontId="33" fillId="35" borderId="11" xfId="51" applyFont="1" applyFill="1" applyBorder="1" applyAlignment="1">
      <alignment horizontal="center" vertical="center"/>
      <protection/>
    </xf>
    <xf numFmtId="0" fontId="23" fillId="35" borderId="19" xfId="51" applyFont="1" applyFill="1" applyBorder="1" applyAlignment="1">
      <alignment horizontal="center" vertical="center"/>
      <protection/>
    </xf>
    <xf numFmtId="0" fontId="23" fillId="35" borderId="22" xfId="51" applyFont="1" applyFill="1" applyBorder="1" applyAlignment="1">
      <alignment horizontal="center" vertical="center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9" fillId="35" borderId="19" xfId="51" applyFont="1" applyFill="1" applyBorder="1" applyAlignment="1">
      <alignment horizontal="center" vertical="center" wrapText="1"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0" fontId="29" fillId="35" borderId="15" xfId="51" applyFont="1" applyFill="1" applyBorder="1" applyAlignment="1">
      <alignment horizontal="center" vertical="center" wrapText="1"/>
      <protection/>
    </xf>
    <xf numFmtId="0" fontId="29" fillId="35" borderId="13" xfId="51" applyFont="1" applyFill="1" applyBorder="1" applyAlignment="1">
      <alignment horizontal="center" vertical="center" wrapText="1"/>
      <protection/>
    </xf>
    <xf numFmtId="0" fontId="29" fillId="35" borderId="11" xfId="51" applyFont="1" applyFill="1" applyBorder="1" applyAlignment="1">
      <alignment horizontal="center" vertical="center" wrapText="1"/>
      <protection/>
    </xf>
    <xf numFmtId="0" fontId="20" fillId="35" borderId="0" xfId="51" applyFont="1" applyFill="1" applyAlignment="1">
      <alignment horizontal="center" vertical="center" wrapText="1"/>
      <protection/>
    </xf>
    <xf numFmtId="0" fontId="22" fillId="35" borderId="15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0" fontId="29" fillId="35" borderId="14" xfId="51" applyFont="1" applyFill="1" applyBorder="1" applyAlignment="1">
      <alignment horizontal="center" vertical="center" wrapText="1"/>
      <protection/>
    </xf>
    <xf numFmtId="0" fontId="29" fillId="35" borderId="22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22" fillId="0" borderId="15" xfId="51" applyFont="1" applyFill="1" applyBorder="1" applyAlignment="1">
      <alignment horizontal="center" vertical="center" wrapText="1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0" fontId="29" fillId="0" borderId="15" xfId="51" applyFont="1" applyFill="1" applyBorder="1" applyAlignment="1">
      <alignment horizontal="center" vertical="center" wrapText="1"/>
      <protection/>
    </xf>
    <xf numFmtId="0" fontId="29" fillId="0" borderId="14" xfId="51" applyFont="1" applyFill="1" applyBorder="1" applyAlignment="1">
      <alignment horizontal="center" vertical="center" wrapText="1"/>
      <protection/>
    </xf>
    <xf numFmtId="0" fontId="29" fillId="0" borderId="13" xfId="51" applyFont="1" applyFill="1" applyBorder="1" applyAlignment="1">
      <alignment horizontal="center" vertical="center" wrapText="1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14" fillId="0" borderId="11" xfId="51" applyFont="1" applyFill="1" applyBorder="1" applyAlignment="1">
      <alignment horizontal="center" vertical="center"/>
      <protection/>
    </xf>
    <xf numFmtId="0" fontId="22" fillId="0" borderId="19" xfId="51" applyFont="1" applyFill="1" applyBorder="1" applyAlignment="1">
      <alignment horizontal="center" vertical="center" wrapText="1"/>
      <protection/>
    </xf>
    <xf numFmtId="0" fontId="22" fillId="0" borderId="22" xfId="5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2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22" fillId="35" borderId="11" xfId="51" applyFont="1" applyFill="1" applyBorder="1" applyAlignment="1">
      <alignment vertical="center" wrapText="1"/>
      <protection/>
    </xf>
    <xf numFmtId="0" fontId="22" fillId="0" borderId="11" xfId="51" applyFont="1" applyFill="1" applyBorder="1" applyAlignment="1">
      <alignment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140</xdr:row>
      <xdr:rowOff>0</xdr:rowOff>
    </xdr:from>
    <xdr:to>
      <xdr:col>9</xdr:col>
      <xdr:colOff>0</xdr:colOff>
      <xdr:row>141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9744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9</xdr:col>
      <xdr:colOff>0</xdr:colOff>
      <xdr:row>144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2446020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80"/>
  <sheetViews>
    <sheetView showGridLines="0" tabSelected="1" zoomScalePageLayoutView="0" workbookViewId="0" topLeftCell="A1">
      <selection activeCell="V15" sqref="V1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97" t="s">
        <v>546</v>
      </c>
      <c r="L1" s="197"/>
      <c r="M1" s="197"/>
      <c r="N1" s="197"/>
      <c r="O1" s="197"/>
      <c r="P1" s="197"/>
      <c r="Q1" s="4"/>
    </row>
    <row r="2" spans="1:17" ht="16.5" customHeight="1">
      <c r="A2" s="198" t="s">
        <v>172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95"/>
      <c r="P3" s="195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96" t="s">
        <v>3</v>
      </c>
      <c r="E5" s="196"/>
      <c r="F5" s="196" t="s">
        <v>4</v>
      </c>
      <c r="G5" s="196"/>
      <c r="H5" s="196"/>
      <c r="I5" s="196" t="s">
        <v>43</v>
      </c>
      <c r="J5" s="196"/>
      <c r="K5" s="3" t="s">
        <v>42</v>
      </c>
      <c r="L5" s="3" t="s">
        <v>41</v>
      </c>
      <c r="M5" s="196" t="s">
        <v>40</v>
      </c>
      <c r="N5" s="196"/>
      <c r="O5" s="196"/>
      <c r="P5" s="196"/>
      <c r="Q5" s="196"/>
    </row>
    <row r="6" spans="1:17" ht="11.25" customHeight="1">
      <c r="A6"/>
      <c r="B6" s="165" t="s">
        <v>5</v>
      </c>
      <c r="C6" s="165" t="s">
        <v>6</v>
      </c>
      <c r="D6" s="190" t="s">
        <v>7</v>
      </c>
      <c r="E6" s="190"/>
      <c r="F6" s="190" t="s">
        <v>8</v>
      </c>
      <c r="G6" s="190"/>
      <c r="H6" s="190"/>
      <c r="I6" s="190" t="s">
        <v>9</v>
      </c>
      <c r="J6" s="190"/>
      <c r="K6" s="165" t="s">
        <v>39</v>
      </c>
      <c r="L6" s="165" t="s">
        <v>38</v>
      </c>
      <c r="M6" s="190" t="s">
        <v>37</v>
      </c>
      <c r="N6" s="190"/>
      <c r="O6" s="190"/>
      <c r="P6" s="190"/>
      <c r="Q6" s="190"/>
    </row>
    <row r="7" spans="1:17" ht="18.75" customHeight="1">
      <c r="A7"/>
      <c r="B7" s="188" t="s">
        <v>10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7" ht="22.5" customHeight="1">
      <c r="A8"/>
      <c r="B8" s="165" t="s">
        <v>418</v>
      </c>
      <c r="C8" s="166"/>
      <c r="D8" s="194"/>
      <c r="E8" s="194"/>
      <c r="F8" s="191" t="s">
        <v>419</v>
      </c>
      <c r="G8" s="191"/>
      <c r="H8" s="191"/>
      <c r="I8" s="192" t="s">
        <v>420</v>
      </c>
      <c r="J8" s="192"/>
      <c r="K8" s="167" t="s">
        <v>12</v>
      </c>
      <c r="L8" s="167" t="s">
        <v>421</v>
      </c>
      <c r="M8" s="192" t="s">
        <v>422</v>
      </c>
      <c r="N8" s="192"/>
      <c r="O8" s="192"/>
      <c r="P8" s="192"/>
      <c r="Q8" s="192"/>
    </row>
    <row r="9" spans="1:17" ht="28.5" customHeight="1">
      <c r="A9"/>
      <c r="B9" s="3"/>
      <c r="C9" s="166"/>
      <c r="D9" s="194"/>
      <c r="E9" s="194"/>
      <c r="F9" s="191" t="s">
        <v>11</v>
      </c>
      <c r="G9" s="191"/>
      <c r="H9" s="191"/>
      <c r="I9" s="192" t="s">
        <v>12</v>
      </c>
      <c r="J9" s="192"/>
      <c r="K9" s="167" t="s">
        <v>12</v>
      </c>
      <c r="L9" s="167" t="s">
        <v>12</v>
      </c>
      <c r="M9" s="192" t="s">
        <v>12</v>
      </c>
      <c r="N9" s="192"/>
      <c r="O9" s="192"/>
      <c r="P9" s="192"/>
      <c r="Q9" s="192"/>
    </row>
    <row r="10" spans="1:17" ht="22.5" customHeight="1">
      <c r="A10"/>
      <c r="B10" s="166"/>
      <c r="C10" s="165" t="s">
        <v>423</v>
      </c>
      <c r="D10" s="194"/>
      <c r="E10" s="194"/>
      <c r="F10" s="191" t="s">
        <v>424</v>
      </c>
      <c r="G10" s="191"/>
      <c r="H10" s="191"/>
      <c r="I10" s="192" t="s">
        <v>425</v>
      </c>
      <c r="J10" s="192"/>
      <c r="K10" s="167" t="s">
        <v>12</v>
      </c>
      <c r="L10" s="167" t="s">
        <v>421</v>
      </c>
      <c r="M10" s="192" t="s">
        <v>426</v>
      </c>
      <c r="N10" s="192"/>
      <c r="O10" s="192"/>
      <c r="P10" s="192"/>
      <c r="Q10" s="192"/>
    </row>
    <row r="11" spans="1:17" ht="30" customHeight="1">
      <c r="A11"/>
      <c r="B11" s="166"/>
      <c r="C11" s="3"/>
      <c r="D11" s="194"/>
      <c r="E11" s="194"/>
      <c r="F11" s="191" t="s">
        <v>11</v>
      </c>
      <c r="G11" s="191"/>
      <c r="H11" s="191"/>
      <c r="I11" s="192" t="s">
        <v>12</v>
      </c>
      <c r="J11" s="192"/>
      <c r="K11" s="167" t="s">
        <v>12</v>
      </c>
      <c r="L11" s="167" t="s">
        <v>12</v>
      </c>
      <c r="M11" s="192" t="s">
        <v>12</v>
      </c>
      <c r="N11" s="192"/>
      <c r="O11" s="192"/>
      <c r="P11" s="192"/>
      <c r="Q11" s="192"/>
    </row>
    <row r="12" spans="1:17" ht="27" customHeight="1">
      <c r="A12"/>
      <c r="B12" s="166"/>
      <c r="C12" s="166"/>
      <c r="D12" s="190" t="s">
        <v>427</v>
      </c>
      <c r="E12" s="190"/>
      <c r="F12" s="191" t="s">
        <v>428</v>
      </c>
      <c r="G12" s="191"/>
      <c r="H12" s="191"/>
      <c r="I12" s="192" t="s">
        <v>429</v>
      </c>
      <c r="J12" s="192"/>
      <c r="K12" s="167" t="s">
        <v>12</v>
      </c>
      <c r="L12" s="167" t="s">
        <v>430</v>
      </c>
      <c r="M12" s="192" t="s">
        <v>431</v>
      </c>
      <c r="N12" s="192"/>
      <c r="O12" s="192"/>
      <c r="P12" s="192"/>
      <c r="Q12" s="192"/>
    </row>
    <row r="13" spans="1:17" ht="33" customHeight="1">
      <c r="A13"/>
      <c r="B13" s="166"/>
      <c r="C13" s="166"/>
      <c r="D13" s="190" t="s">
        <v>407</v>
      </c>
      <c r="E13" s="190"/>
      <c r="F13" s="191" t="s">
        <v>432</v>
      </c>
      <c r="G13" s="191"/>
      <c r="H13" s="191"/>
      <c r="I13" s="192" t="s">
        <v>12</v>
      </c>
      <c r="J13" s="192"/>
      <c r="K13" s="167" t="s">
        <v>12</v>
      </c>
      <c r="L13" s="167" t="s">
        <v>433</v>
      </c>
      <c r="M13" s="192" t="s">
        <v>433</v>
      </c>
      <c r="N13" s="192"/>
      <c r="O13" s="192"/>
      <c r="P13" s="192"/>
      <c r="Q13" s="192"/>
    </row>
    <row r="14" spans="1:17" ht="21" customHeight="1">
      <c r="A14"/>
      <c r="B14" s="165" t="s">
        <v>434</v>
      </c>
      <c r="C14" s="166"/>
      <c r="D14" s="194"/>
      <c r="E14" s="194"/>
      <c r="F14" s="191" t="s">
        <v>435</v>
      </c>
      <c r="G14" s="191"/>
      <c r="H14" s="191"/>
      <c r="I14" s="192" t="s">
        <v>436</v>
      </c>
      <c r="J14" s="192"/>
      <c r="K14" s="167" t="s">
        <v>437</v>
      </c>
      <c r="L14" s="167" t="s">
        <v>438</v>
      </c>
      <c r="M14" s="192" t="s">
        <v>439</v>
      </c>
      <c r="N14" s="192"/>
      <c r="O14" s="192"/>
      <c r="P14" s="192"/>
      <c r="Q14" s="192"/>
    </row>
    <row r="15" spans="1:17" ht="27" customHeight="1">
      <c r="A15"/>
      <c r="B15" s="3"/>
      <c r="C15" s="166"/>
      <c r="D15" s="194"/>
      <c r="E15" s="194"/>
      <c r="F15" s="191" t="s">
        <v>11</v>
      </c>
      <c r="G15" s="191"/>
      <c r="H15" s="191"/>
      <c r="I15" s="192" t="s">
        <v>440</v>
      </c>
      <c r="J15" s="192"/>
      <c r="K15" s="167" t="s">
        <v>437</v>
      </c>
      <c r="L15" s="167" t="s">
        <v>12</v>
      </c>
      <c r="M15" s="192" t="s">
        <v>441</v>
      </c>
      <c r="N15" s="192"/>
      <c r="O15" s="192"/>
      <c r="P15" s="192"/>
      <c r="Q15" s="192"/>
    </row>
    <row r="16" spans="1:17" ht="18" customHeight="1">
      <c r="A16"/>
      <c r="B16" s="166"/>
      <c r="C16" s="165" t="s">
        <v>442</v>
      </c>
      <c r="D16" s="194"/>
      <c r="E16" s="194"/>
      <c r="F16" s="191" t="s">
        <v>443</v>
      </c>
      <c r="G16" s="191"/>
      <c r="H16" s="191"/>
      <c r="I16" s="192" t="s">
        <v>444</v>
      </c>
      <c r="J16" s="192"/>
      <c r="K16" s="167" t="s">
        <v>12</v>
      </c>
      <c r="L16" s="167" t="s">
        <v>438</v>
      </c>
      <c r="M16" s="192" t="s">
        <v>445</v>
      </c>
      <c r="N16" s="192"/>
      <c r="O16" s="192"/>
      <c r="P16" s="192"/>
      <c r="Q16" s="192"/>
    </row>
    <row r="17" spans="1:17" ht="26.25" customHeight="1">
      <c r="A17"/>
      <c r="B17" s="166"/>
      <c r="C17" s="3"/>
      <c r="D17" s="194"/>
      <c r="E17" s="194"/>
      <c r="F17" s="191" t="s">
        <v>11</v>
      </c>
      <c r="G17" s="191"/>
      <c r="H17" s="191"/>
      <c r="I17" s="192" t="s">
        <v>12</v>
      </c>
      <c r="J17" s="192"/>
      <c r="K17" s="167" t="s">
        <v>12</v>
      </c>
      <c r="L17" s="167" t="s">
        <v>12</v>
      </c>
      <c r="M17" s="192" t="s">
        <v>12</v>
      </c>
      <c r="N17" s="192"/>
      <c r="O17" s="192"/>
      <c r="P17" s="192"/>
      <c r="Q17" s="192"/>
    </row>
    <row r="18" spans="1:17" ht="34.5" customHeight="1">
      <c r="A18"/>
      <c r="B18" s="166"/>
      <c r="C18" s="166"/>
      <c r="D18" s="190" t="s">
        <v>446</v>
      </c>
      <c r="E18" s="190"/>
      <c r="F18" s="191" t="s">
        <v>447</v>
      </c>
      <c r="G18" s="191"/>
      <c r="H18" s="191"/>
      <c r="I18" s="192" t="s">
        <v>444</v>
      </c>
      <c r="J18" s="192"/>
      <c r="K18" s="167" t="s">
        <v>12</v>
      </c>
      <c r="L18" s="167" t="s">
        <v>438</v>
      </c>
      <c r="M18" s="192" t="s">
        <v>445</v>
      </c>
      <c r="N18" s="192"/>
      <c r="O18" s="192"/>
      <c r="P18" s="192"/>
      <c r="Q18" s="192"/>
    </row>
    <row r="19" spans="1:17" ht="22.5" customHeight="1">
      <c r="A19"/>
      <c r="B19" s="166"/>
      <c r="C19" s="165" t="s">
        <v>448</v>
      </c>
      <c r="D19" s="194"/>
      <c r="E19" s="194"/>
      <c r="F19" s="191" t="s">
        <v>193</v>
      </c>
      <c r="G19" s="191"/>
      <c r="H19" s="191"/>
      <c r="I19" s="192" t="s">
        <v>440</v>
      </c>
      <c r="J19" s="192"/>
      <c r="K19" s="167" t="s">
        <v>437</v>
      </c>
      <c r="L19" s="167" t="s">
        <v>12</v>
      </c>
      <c r="M19" s="192" t="s">
        <v>441</v>
      </c>
      <c r="N19" s="192"/>
      <c r="O19" s="192"/>
      <c r="P19" s="192"/>
      <c r="Q19" s="192"/>
    </row>
    <row r="20" spans="1:17" ht="27.75" customHeight="1">
      <c r="A20"/>
      <c r="B20" s="166"/>
      <c r="C20" s="3"/>
      <c r="D20" s="194"/>
      <c r="E20" s="194"/>
      <c r="F20" s="191" t="s">
        <v>11</v>
      </c>
      <c r="G20" s="191"/>
      <c r="H20" s="191"/>
      <c r="I20" s="192" t="s">
        <v>440</v>
      </c>
      <c r="J20" s="192"/>
      <c r="K20" s="167" t="s">
        <v>437</v>
      </c>
      <c r="L20" s="167" t="s">
        <v>12</v>
      </c>
      <c r="M20" s="192" t="s">
        <v>441</v>
      </c>
      <c r="N20" s="192"/>
      <c r="O20" s="192"/>
      <c r="P20" s="192"/>
      <c r="Q20" s="192"/>
    </row>
    <row r="21" spans="1:17" ht="48" customHeight="1">
      <c r="A21"/>
      <c r="B21" s="166"/>
      <c r="C21" s="166"/>
      <c r="D21" s="190" t="s">
        <v>449</v>
      </c>
      <c r="E21" s="190"/>
      <c r="F21" s="191" t="s">
        <v>450</v>
      </c>
      <c r="G21" s="191"/>
      <c r="H21" s="191"/>
      <c r="I21" s="192" t="s">
        <v>440</v>
      </c>
      <c r="J21" s="192"/>
      <c r="K21" s="167" t="s">
        <v>437</v>
      </c>
      <c r="L21" s="167" t="s">
        <v>12</v>
      </c>
      <c r="M21" s="192" t="s">
        <v>441</v>
      </c>
      <c r="N21" s="192"/>
      <c r="O21" s="192"/>
      <c r="P21" s="192"/>
      <c r="Q21" s="192"/>
    </row>
    <row r="22" spans="1:17" ht="18.75" customHeight="1">
      <c r="A22"/>
      <c r="B22" s="165" t="s">
        <v>258</v>
      </c>
      <c r="C22" s="166"/>
      <c r="D22" s="194"/>
      <c r="E22" s="194"/>
      <c r="F22" s="191" t="s">
        <v>259</v>
      </c>
      <c r="G22" s="191"/>
      <c r="H22" s="191"/>
      <c r="I22" s="192" t="s">
        <v>260</v>
      </c>
      <c r="J22" s="192"/>
      <c r="K22" s="167" t="s">
        <v>12</v>
      </c>
      <c r="L22" s="167" t="s">
        <v>451</v>
      </c>
      <c r="M22" s="192" t="s">
        <v>452</v>
      </c>
      <c r="N22" s="192"/>
      <c r="O22" s="192"/>
      <c r="P22" s="192"/>
      <c r="Q22" s="192"/>
    </row>
    <row r="23" spans="1:17" ht="28.5" customHeight="1">
      <c r="A23"/>
      <c r="B23" s="3"/>
      <c r="C23" s="166"/>
      <c r="D23" s="194"/>
      <c r="E23" s="194"/>
      <c r="F23" s="191" t="s">
        <v>11</v>
      </c>
      <c r="G23" s="191"/>
      <c r="H23" s="191"/>
      <c r="I23" s="192" t="s">
        <v>261</v>
      </c>
      <c r="J23" s="192"/>
      <c r="K23" s="167" t="s">
        <v>12</v>
      </c>
      <c r="L23" s="167" t="s">
        <v>451</v>
      </c>
      <c r="M23" s="192" t="s">
        <v>453</v>
      </c>
      <c r="N23" s="192"/>
      <c r="O23" s="192"/>
      <c r="P23" s="192"/>
      <c r="Q23" s="192"/>
    </row>
    <row r="24" spans="1:17" ht="37.5" customHeight="1">
      <c r="A24"/>
      <c r="B24" s="166"/>
      <c r="C24" s="165" t="s">
        <v>454</v>
      </c>
      <c r="D24" s="194"/>
      <c r="E24" s="194"/>
      <c r="F24" s="191" t="s">
        <v>455</v>
      </c>
      <c r="G24" s="191"/>
      <c r="H24" s="191"/>
      <c r="I24" s="192" t="s">
        <v>261</v>
      </c>
      <c r="J24" s="192"/>
      <c r="K24" s="167" t="s">
        <v>12</v>
      </c>
      <c r="L24" s="167" t="s">
        <v>451</v>
      </c>
      <c r="M24" s="192" t="s">
        <v>453</v>
      </c>
      <c r="N24" s="192"/>
      <c r="O24" s="192"/>
      <c r="P24" s="192"/>
      <c r="Q24" s="192"/>
    </row>
    <row r="25" spans="1:17" ht="30" customHeight="1">
      <c r="A25"/>
      <c r="B25" s="166"/>
      <c r="C25" s="3"/>
      <c r="D25" s="194"/>
      <c r="E25" s="194"/>
      <c r="F25" s="191" t="s">
        <v>11</v>
      </c>
      <c r="G25" s="191"/>
      <c r="H25" s="191"/>
      <c r="I25" s="192" t="s">
        <v>261</v>
      </c>
      <c r="J25" s="192"/>
      <c r="K25" s="167" t="s">
        <v>12</v>
      </c>
      <c r="L25" s="167" t="s">
        <v>451</v>
      </c>
      <c r="M25" s="192" t="s">
        <v>453</v>
      </c>
      <c r="N25" s="192"/>
      <c r="O25" s="192"/>
      <c r="P25" s="192"/>
      <c r="Q25" s="192"/>
    </row>
    <row r="26" spans="1:17" ht="51" customHeight="1">
      <c r="A26"/>
      <c r="B26" s="166"/>
      <c r="C26" s="166"/>
      <c r="D26" s="190" t="s">
        <v>449</v>
      </c>
      <c r="E26" s="190"/>
      <c r="F26" s="191" t="s">
        <v>450</v>
      </c>
      <c r="G26" s="191"/>
      <c r="H26" s="191"/>
      <c r="I26" s="192" t="s">
        <v>261</v>
      </c>
      <c r="J26" s="192"/>
      <c r="K26" s="167" t="s">
        <v>12</v>
      </c>
      <c r="L26" s="167" t="s">
        <v>451</v>
      </c>
      <c r="M26" s="192" t="s">
        <v>453</v>
      </c>
      <c r="N26" s="192"/>
      <c r="O26" s="192"/>
      <c r="P26" s="192"/>
      <c r="Q26" s="192"/>
    </row>
    <row r="27" spans="1:17" ht="20.25" customHeight="1">
      <c r="A27"/>
      <c r="B27" s="165" t="s">
        <v>194</v>
      </c>
      <c r="C27" s="166"/>
      <c r="D27" s="194"/>
      <c r="E27" s="194"/>
      <c r="F27" s="191" t="s">
        <v>195</v>
      </c>
      <c r="G27" s="191"/>
      <c r="H27" s="191"/>
      <c r="I27" s="192" t="s">
        <v>456</v>
      </c>
      <c r="J27" s="192"/>
      <c r="K27" s="167" t="s">
        <v>12</v>
      </c>
      <c r="L27" s="167" t="s">
        <v>457</v>
      </c>
      <c r="M27" s="192" t="s">
        <v>458</v>
      </c>
      <c r="N27" s="192"/>
      <c r="O27" s="192"/>
      <c r="P27" s="192"/>
      <c r="Q27" s="192"/>
    </row>
    <row r="28" spans="1:17" ht="30" customHeight="1">
      <c r="A28"/>
      <c r="B28" s="3"/>
      <c r="C28" s="166"/>
      <c r="D28" s="194"/>
      <c r="E28" s="194"/>
      <c r="F28" s="191" t="s">
        <v>11</v>
      </c>
      <c r="G28" s="191"/>
      <c r="H28" s="191"/>
      <c r="I28" s="192" t="s">
        <v>459</v>
      </c>
      <c r="J28" s="192"/>
      <c r="K28" s="167" t="s">
        <v>12</v>
      </c>
      <c r="L28" s="167" t="s">
        <v>460</v>
      </c>
      <c r="M28" s="192" t="s">
        <v>461</v>
      </c>
      <c r="N28" s="192"/>
      <c r="O28" s="192"/>
      <c r="P28" s="192"/>
      <c r="Q28" s="192"/>
    </row>
    <row r="29" spans="1:17" ht="21" customHeight="1">
      <c r="A29"/>
      <c r="B29" s="166"/>
      <c r="C29" s="165" t="s">
        <v>213</v>
      </c>
      <c r="D29" s="194"/>
      <c r="E29" s="194"/>
      <c r="F29" s="191" t="s">
        <v>214</v>
      </c>
      <c r="G29" s="191"/>
      <c r="H29" s="191"/>
      <c r="I29" s="192" t="s">
        <v>462</v>
      </c>
      <c r="J29" s="192"/>
      <c r="K29" s="167" t="s">
        <v>12</v>
      </c>
      <c r="L29" s="167" t="s">
        <v>463</v>
      </c>
      <c r="M29" s="192" t="s">
        <v>464</v>
      </c>
      <c r="N29" s="192"/>
      <c r="O29" s="192"/>
      <c r="P29" s="192"/>
      <c r="Q29" s="192"/>
    </row>
    <row r="30" spans="1:17" ht="30" customHeight="1">
      <c r="A30"/>
      <c r="B30" s="166"/>
      <c r="C30" s="3"/>
      <c r="D30" s="194"/>
      <c r="E30" s="194"/>
      <c r="F30" s="191" t="s">
        <v>11</v>
      </c>
      <c r="G30" s="191"/>
      <c r="H30" s="191"/>
      <c r="I30" s="192" t="s">
        <v>12</v>
      </c>
      <c r="J30" s="192"/>
      <c r="K30" s="167" t="s">
        <v>12</v>
      </c>
      <c r="L30" s="167" t="s">
        <v>12</v>
      </c>
      <c r="M30" s="192" t="s">
        <v>12</v>
      </c>
      <c r="N30" s="192"/>
      <c r="O30" s="192"/>
      <c r="P30" s="192"/>
      <c r="Q30" s="192"/>
    </row>
    <row r="31" spans="1:17" ht="20.25" customHeight="1">
      <c r="A31"/>
      <c r="B31" s="166"/>
      <c r="C31" s="166"/>
      <c r="D31" s="190" t="s">
        <v>198</v>
      </c>
      <c r="E31" s="190"/>
      <c r="F31" s="191" t="s">
        <v>199</v>
      </c>
      <c r="G31" s="191"/>
      <c r="H31" s="191"/>
      <c r="I31" s="192" t="s">
        <v>462</v>
      </c>
      <c r="J31" s="192"/>
      <c r="K31" s="167" t="s">
        <v>12</v>
      </c>
      <c r="L31" s="167" t="s">
        <v>463</v>
      </c>
      <c r="M31" s="192" t="s">
        <v>464</v>
      </c>
      <c r="N31" s="192"/>
      <c r="O31" s="192"/>
      <c r="P31" s="192"/>
      <c r="Q31" s="192"/>
    </row>
    <row r="32" spans="1:17" ht="20.25" customHeight="1">
      <c r="A32"/>
      <c r="B32" s="166"/>
      <c r="C32" s="165" t="s">
        <v>221</v>
      </c>
      <c r="D32" s="194"/>
      <c r="E32" s="194"/>
      <c r="F32" s="191" t="s">
        <v>193</v>
      </c>
      <c r="G32" s="191"/>
      <c r="H32" s="191"/>
      <c r="I32" s="192" t="s">
        <v>465</v>
      </c>
      <c r="J32" s="192"/>
      <c r="K32" s="167" t="s">
        <v>12</v>
      </c>
      <c r="L32" s="167" t="s">
        <v>460</v>
      </c>
      <c r="M32" s="192" t="s">
        <v>466</v>
      </c>
      <c r="N32" s="192"/>
      <c r="O32" s="192"/>
      <c r="P32" s="192"/>
      <c r="Q32" s="192"/>
    </row>
    <row r="33" spans="1:17" ht="26.25" customHeight="1">
      <c r="A33"/>
      <c r="B33" s="166"/>
      <c r="C33" s="3"/>
      <c r="D33" s="194"/>
      <c r="E33" s="194"/>
      <c r="F33" s="191" t="s">
        <v>11</v>
      </c>
      <c r="G33" s="191"/>
      <c r="H33" s="191"/>
      <c r="I33" s="192" t="s">
        <v>467</v>
      </c>
      <c r="J33" s="192"/>
      <c r="K33" s="167" t="s">
        <v>12</v>
      </c>
      <c r="L33" s="167" t="s">
        <v>460</v>
      </c>
      <c r="M33" s="192" t="s">
        <v>468</v>
      </c>
      <c r="N33" s="192"/>
      <c r="O33" s="192"/>
      <c r="P33" s="192"/>
      <c r="Q33" s="192"/>
    </row>
    <row r="34" spans="1:17" ht="50.25" customHeight="1">
      <c r="A34"/>
      <c r="B34" s="166"/>
      <c r="C34" s="166"/>
      <c r="D34" s="190" t="s">
        <v>469</v>
      </c>
      <c r="E34" s="190"/>
      <c r="F34" s="191" t="s">
        <v>450</v>
      </c>
      <c r="G34" s="191"/>
      <c r="H34" s="191"/>
      <c r="I34" s="192" t="s">
        <v>467</v>
      </c>
      <c r="J34" s="192"/>
      <c r="K34" s="167" t="s">
        <v>12</v>
      </c>
      <c r="L34" s="167" t="s">
        <v>460</v>
      </c>
      <c r="M34" s="192" t="s">
        <v>468</v>
      </c>
      <c r="N34" s="192"/>
      <c r="O34" s="192"/>
      <c r="P34" s="192"/>
      <c r="Q34" s="192"/>
    </row>
    <row r="35" spans="1:17" ht="18.75" customHeight="1">
      <c r="A35"/>
      <c r="B35" s="165" t="s">
        <v>13</v>
      </c>
      <c r="C35" s="166"/>
      <c r="D35" s="194"/>
      <c r="E35" s="194"/>
      <c r="F35" s="191" t="s">
        <v>14</v>
      </c>
      <c r="G35" s="191"/>
      <c r="H35" s="191"/>
      <c r="I35" s="192" t="s">
        <v>262</v>
      </c>
      <c r="J35" s="192"/>
      <c r="K35" s="167" t="s">
        <v>12</v>
      </c>
      <c r="L35" s="167" t="s">
        <v>470</v>
      </c>
      <c r="M35" s="192" t="s">
        <v>471</v>
      </c>
      <c r="N35" s="192"/>
      <c r="O35" s="192"/>
      <c r="P35" s="192"/>
      <c r="Q35" s="192"/>
    </row>
    <row r="36" spans="1:17" ht="25.5" customHeight="1">
      <c r="A36"/>
      <c r="B36" s="3"/>
      <c r="C36" s="166"/>
      <c r="D36" s="194"/>
      <c r="E36" s="194"/>
      <c r="F36" s="191" t="s">
        <v>11</v>
      </c>
      <c r="G36" s="191"/>
      <c r="H36" s="191"/>
      <c r="I36" s="192" t="s">
        <v>181</v>
      </c>
      <c r="J36" s="192"/>
      <c r="K36" s="167" t="s">
        <v>12</v>
      </c>
      <c r="L36" s="167" t="s">
        <v>472</v>
      </c>
      <c r="M36" s="192" t="s">
        <v>473</v>
      </c>
      <c r="N36" s="192"/>
      <c r="O36" s="192"/>
      <c r="P36" s="192"/>
      <c r="Q36" s="192"/>
    </row>
    <row r="37" spans="1:17" ht="21" customHeight="1">
      <c r="A37"/>
      <c r="B37" s="166"/>
      <c r="C37" s="165" t="s">
        <v>170</v>
      </c>
      <c r="D37" s="194"/>
      <c r="E37" s="194"/>
      <c r="F37" s="191" t="s">
        <v>171</v>
      </c>
      <c r="G37" s="191"/>
      <c r="H37" s="191"/>
      <c r="I37" s="192" t="s">
        <v>263</v>
      </c>
      <c r="J37" s="192"/>
      <c r="K37" s="167" t="s">
        <v>12</v>
      </c>
      <c r="L37" s="167" t="s">
        <v>474</v>
      </c>
      <c r="M37" s="192" t="s">
        <v>475</v>
      </c>
      <c r="N37" s="192"/>
      <c r="O37" s="192"/>
      <c r="P37" s="192"/>
      <c r="Q37" s="192"/>
    </row>
    <row r="38" spans="1:17" ht="29.25" customHeight="1">
      <c r="A38"/>
      <c r="B38" s="166"/>
      <c r="C38" s="3"/>
      <c r="D38" s="194"/>
      <c r="E38" s="194"/>
      <c r="F38" s="191" t="s">
        <v>11</v>
      </c>
      <c r="G38" s="191"/>
      <c r="H38" s="191"/>
      <c r="I38" s="192" t="s">
        <v>181</v>
      </c>
      <c r="J38" s="192"/>
      <c r="K38" s="167" t="s">
        <v>12</v>
      </c>
      <c r="L38" s="167" t="s">
        <v>472</v>
      </c>
      <c r="M38" s="192" t="s">
        <v>473</v>
      </c>
      <c r="N38" s="192"/>
      <c r="O38" s="192"/>
      <c r="P38" s="192"/>
      <c r="Q38" s="192"/>
    </row>
    <row r="39" spans="1:17" ht="20.25" customHeight="1">
      <c r="A39"/>
      <c r="B39" s="166"/>
      <c r="C39" s="166"/>
      <c r="D39" s="190" t="s">
        <v>198</v>
      </c>
      <c r="E39" s="190"/>
      <c r="F39" s="191" t="s">
        <v>199</v>
      </c>
      <c r="G39" s="191"/>
      <c r="H39" s="191"/>
      <c r="I39" s="192" t="s">
        <v>476</v>
      </c>
      <c r="J39" s="192"/>
      <c r="K39" s="167" t="s">
        <v>12</v>
      </c>
      <c r="L39" s="167" t="s">
        <v>477</v>
      </c>
      <c r="M39" s="192" t="s">
        <v>478</v>
      </c>
      <c r="N39" s="192"/>
      <c r="O39" s="192"/>
      <c r="P39" s="192"/>
      <c r="Q39" s="192"/>
    </row>
    <row r="40" spans="1:17" ht="57" customHeight="1">
      <c r="A40"/>
      <c r="B40" s="166"/>
      <c r="C40" s="166"/>
      <c r="D40" s="190" t="s">
        <v>449</v>
      </c>
      <c r="E40" s="190"/>
      <c r="F40" s="191" t="s">
        <v>450</v>
      </c>
      <c r="G40" s="191"/>
      <c r="H40" s="191"/>
      <c r="I40" s="192" t="s">
        <v>479</v>
      </c>
      <c r="J40" s="192"/>
      <c r="K40" s="167" t="s">
        <v>12</v>
      </c>
      <c r="L40" s="167" t="s">
        <v>480</v>
      </c>
      <c r="M40" s="192" t="s">
        <v>481</v>
      </c>
      <c r="N40" s="192"/>
      <c r="O40" s="192"/>
      <c r="P40" s="192"/>
      <c r="Q40" s="192"/>
    </row>
    <row r="41" spans="1:17" ht="48" customHeight="1">
      <c r="A41"/>
      <c r="B41" s="166"/>
      <c r="C41" s="166"/>
      <c r="D41" s="190" t="s">
        <v>469</v>
      </c>
      <c r="E41" s="190"/>
      <c r="F41" s="191" t="s">
        <v>450</v>
      </c>
      <c r="G41" s="191"/>
      <c r="H41" s="191"/>
      <c r="I41" s="192" t="s">
        <v>482</v>
      </c>
      <c r="J41" s="192"/>
      <c r="K41" s="167" t="s">
        <v>12</v>
      </c>
      <c r="L41" s="167" t="s">
        <v>483</v>
      </c>
      <c r="M41" s="192" t="s">
        <v>484</v>
      </c>
      <c r="N41" s="192"/>
      <c r="O41" s="192"/>
      <c r="P41" s="192"/>
      <c r="Q41" s="192"/>
    </row>
    <row r="42" spans="1:17" ht="36.75" customHeight="1">
      <c r="A42"/>
      <c r="B42" s="166"/>
      <c r="C42" s="166"/>
      <c r="D42" s="190" t="s">
        <v>485</v>
      </c>
      <c r="E42" s="190"/>
      <c r="F42" s="191" t="s">
        <v>486</v>
      </c>
      <c r="G42" s="191"/>
      <c r="H42" s="191"/>
      <c r="I42" s="192" t="s">
        <v>12</v>
      </c>
      <c r="J42" s="192"/>
      <c r="K42" s="167" t="s">
        <v>12</v>
      </c>
      <c r="L42" s="167" t="s">
        <v>487</v>
      </c>
      <c r="M42" s="192" t="s">
        <v>487</v>
      </c>
      <c r="N42" s="192"/>
      <c r="O42" s="192"/>
      <c r="P42" s="192"/>
      <c r="Q42" s="192"/>
    </row>
    <row r="43" spans="1:17" ht="12.75" customHeight="1">
      <c r="A43"/>
      <c r="B43" s="166"/>
      <c r="C43" s="165" t="s">
        <v>488</v>
      </c>
      <c r="D43" s="194"/>
      <c r="E43" s="194"/>
      <c r="F43" s="191" t="s">
        <v>489</v>
      </c>
      <c r="G43" s="191"/>
      <c r="H43" s="191"/>
      <c r="I43" s="192" t="s">
        <v>12</v>
      </c>
      <c r="J43" s="192"/>
      <c r="K43" s="167" t="s">
        <v>12</v>
      </c>
      <c r="L43" s="167" t="s">
        <v>490</v>
      </c>
      <c r="M43" s="192" t="s">
        <v>490</v>
      </c>
      <c r="N43" s="192"/>
      <c r="O43" s="192"/>
      <c r="P43" s="192"/>
      <c r="Q43" s="192"/>
    </row>
    <row r="44" spans="1:17" ht="28.5" customHeight="1">
      <c r="A44"/>
      <c r="B44" s="166"/>
      <c r="C44" s="3"/>
      <c r="D44" s="194"/>
      <c r="E44" s="194"/>
      <c r="F44" s="191" t="s">
        <v>11</v>
      </c>
      <c r="G44" s="191"/>
      <c r="H44" s="191"/>
      <c r="I44" s="192" t="s">
        <v>12</v>
      </c>
      <c r="J44" s="192"/>
      <c r="K44" s="167" t="s">
        <v>12</v>
      </c>
      <c r="L44" s="167" t="s">
        <v>12</v>
      </c>
      <c r="M44" s="192" t="s">
        <v>12</v>
      </c>
      <c r="N44" s="192"/>
      <c r="O44" s="192"/>
      <c r="P44" s="192"/>
      <c r="Q44" s="192"/>
    </row>
    <row r="45" spans="1:17" ht="29.25" customHeight="1">
      <c r="A45"/>
      <c r="B45" s="166"/>
      <c r="C45" s="166"/>
      <c r="D45" s="190" t="s">
        <v>446</v>
      </c>
      <c r="E45" s="190"/>
      <c r="F45" s="191" t="s">
        <v>447</v>
      </c>
      <c r="G45" s="191"/>
      <c r="H45" s="191"/>
      <c r="I45" s="192" t="s">
        <v>12</v>
      </c>
      <c r="J45" s="192"/>
      <c r="K45" s="167" t="s">
        <v>12</v>
      </c>
      <c r="L45" s="167" t="s">
        <v>490</v>
      </c>
      <c r="M45" s="192" t="s">
        <v>490</v>
      </c>
      <c r="N45" s="192"/>
      <c r="O45" s="192"/>
      <c r="P45" s="192"/>
      <c r="Q45" s="192"/>
    </row>
    <row r="46" spans="1:17" ht="22.5" customHeight="1">
      <c r="A46"/>
      <c r="B46" s="166"/>
      <c r="C46" s="165" t="s">
        <v>266</v>
      </c>
      <c r="D46" s="194"/>
      <c r="E46" s="194"/>
      <c r="F46" s="191" t="s">
        <v>193</v>
      </c>
      <c r="G46" s="191"/>
      <c r="H46" s="191"/>
      <c r="I46" s="192" t="s">
        <v>267</v>
      </c>
      <c r="J46" s="192"/>
      <c r="K46" s="167" t="s">
        <v>12</v>
      </c>
      <c r="L46" s="167" t="s">
        <v>491</v>
      </c>
      <c r="M46" s="192" t="s">
        <v>492</v>
      </c>
      <c r="N46" s="192"/>
      <c r="O46" s="192"/>
      <c r="P46" s="192"/>
      <c r="Q46" s="192"/>
    </row>
    <row r="47" spans="1:17" ht="27" customHeight="1">
      <c r="A47"/>
      <c r="B47" s="166"/>
      <c r="C47" s="3"/>
      <c r="D47" s="194"/>
      <c r="E47" s="194"/>
      <c r="F47" s="191" t="s">
        <v>11</v>
      </c>
      <c r="G47" s="191"/>
      <c r="H47" s="191"/>
      <c r="I47" s="192" t="s">
        <v>12</v>
      </c>
      <c r="J47" s="192"/>
      <c r="K47" s="167" t="s">
        <v>12</v>
      </c>
      <c r="L47" s="167" t="s">
        <v>12</v>
      </c>
      <c r="M47" s="192" t="s">
        <v>12</v>
      </c>
      <c r="N47" s="192"/>
      <c r="O47" s="192"/>
      <c r="P47" s="192"/>
      <c r="Q47" s="192"/>
    </row>
    <row r="48" spans="2:17" ht="28.5" customHeight="1">
      <c r="B48" s="166"/>
      <c r="C48" s="166"/>
      <c r="D48" s="190" t="s">
        <v>264</v>
      </c>
      <c r="E48" s="190"/>
      <c r="F48" s="191" t="s">
        <v>265</v>
      </c>
      <c r="G48" s="191"/>
      <c r="H48" s="191"/>
      <c r="I48" s="192" t="s">
        <v>268</v>
      </c>
      <c r="J48" s="192"/>
      <c r="K48" s="167" t="s">
        <v>12</v>
      </c>
      <c r="L48" s="167" t="s">
        <v>491</v>
      </c>
      <c r="M48" s="192" t="s">
        <v>493</v>
      </c>
      <c r="N48" s="192"/>
      <c r="O48" s="192"/>
      <c r="P48" s="192"/>
      <c r="Q48" s="192"/>
    </row>
    <row r="49" spans="2:17" ht="21" customHeight="1">
      <c r="B49" s="165" t="s">
        <v>200</v>
      </c>
      <c r="C49" s="166"/>
      <c r="D49" s="194"/>
      <c r="E49" s="194"/>
      <c r="F49" s="191" t="s">
        <v>201</v>
      </c>
      <c r="G49" s="191"/>
      <c r="H49" s="191"/>
      <c r="I49" s="192" t="s">
        <v>269</v>
      </c>
      <c r="J49" s="192"/>
      <c r="K49" s="167" t="s">
        <v>12</v>
      </c>
      <c r="L49" s="167" t="s">
        <v>494</v>
      </c>
      <c r="M49" s="192" t="s">
        <v>495</v>
      </c>
      <c r="N49" s="192"/>
      <c r="O49" s="192"/>
      <c r="P49" s="192"/>
      <c r="Q49" s="192"/>
    </row>
    <row r="50" spans="2:17" ht="30" customHeight="1">
      <c r="B50" s="3"/>
      <c r="C50" s="166"/>
      <c r="D50" s="194"/>
      <c r="E50" s="194"/>
      <c r="F50" s="191" t="s">
        <v>11</v>
      </c>
      <c r="G50" s="191"/>
      <c r="H50" s="191"/>
      <c r="I50" s="192" t="s">
        <v>12</v>
      </c>
      <c r="J50" s="192"/>
      <c r="K50" s="167" t="s">
        <v>12</v>
      </c>
      <c r="L50" s="167" t="s">
        <v>12</v>
      </c>
      <c r="M50" s="192" t="s">
        <v>12</v>
      </c>
      <c r="N50" s="192"/>
      <c r="O50" s="192"/>
      <c r="P50" s="192"/>
      <c r="Q50" s="192"/>
    </row>
    <row r="51" spans="2:17" ht="18.75" customHeight="1">
      <c r="B51" s="166"/>
      <c r="C51" s="165" t="s">
        <v>202</v>
      </c>
      <c r="D51" s="194"/>
      <c r="E51" s="194"/>
      <c r="F51" s="191" t="s">
        <v>203</v>
      </c>
      <c r="G51" s="191"/>
      <c r="H51" s="191"/>
      <c r="I51" s="192" t="s">
        <v>270</v>
      </c>
      <c r="J51" s="192"/>
      <c r="K51" s="167" t="s">
        <v>12</v>
      </c>
      <c r="L51" s="167" t="s">
        <v>494</v>
      </c>
      <c r="M51" s="192" t="s">
        <v>496</v>
      </c>
      <c r="N51" s="192"/>
      <c r="O51" s="192"/>
      <c r="P51" s="192"/>
      <c r="Q51" s="192"/>
    </row>
    <row r="52" spans="2:17" ht="30" customHeight="1">
      <c r="B52" s="166"/>
      <c r="C52" s="3"/>
      <c r="D52" s="194"/>
      <c r="E52" s="194"/>
      <c r="F52" s="191" t="s">
        <v>11</v>
      </c>
      <c r="G52" s="191"/>
      <c r="H52" s="191"/>
      <c r="I52" s="192" t="s">
        <v>12</v>
      </c>
      <c r="J52" s="192"/>
      <c r="K52" s="167" t="s">
        <v>12</v>
      </c>
      <c r="L52" s="167" t="s">
        <v>12</v>
      </c>
      <c r="M52" s="192" t="s">
        <v>12</v>
      </c>
      <c r="N52" s="192"/>
      <c r="O52" s="192"/>
      <c r="P52" s="192"/>
      <c r="Q52" s="192"/>
    </row>
    <row r="53" spans="2:17" ht="26.25" customHeight="1">
      <c r="B53" s="166"/>
      <c r="C53" s="166"/>
      <c r="D53" s="190" t="s">
        <v>204</v>
      </c>
      <c r="E53" s="190"/>
      <c r="F53" s="191" t="s">
        <v>205</v>
      </c>
      <c r="G53" s="191"/>
      <c r="H53" s="191"/>
      <c r="I53" s="192" t="s">
        <v>270</v>
      </c>
      <c r="J53" s="192"/>
      <c r="K53" s="167" t="s">
        <v>12</v>
      </c>
      <c r="L53" s="167" t="s">
        <v>494</v>
      </c>
      <c r="M53" s="192" t="s">
        <v>496</v>
      </c>
      <c r="N53" s="192"/>
      <c r="O53" s="192"/>
      <c r="P53" s="192"/>
      <c r="Q53" s="192"/>
    </row>
    <row r="54" spans="2:17" ht="22.5" customHeight="1">
      <c r="B54" s="165" t="s">
        <v>222</v>
      </c>
      <c r="C54" s="166"/>
      <c r="D54" s="194"/>
      <c r="E54" s="194"/>
      <c r="F54" s="191" t="s">
        <v>223</v>
      </c>
      <c r="G54" s="191"/>
      <c r="H54" s="191"/>
      <c r="I54" s="192" t="s">
        <v>497</v>
      </c>
      <c r="J54" s="192"/>
      <c r="K54" s="167" t="s">
        <v>12</v>
      </c>
      <c r="L54" s="167" t="s">
        <v>498</v>
      </c>
      <c r="M54" s="192" t="s">
        <v>499</v>
      </c>
      <c r="N54" s="192"/>
      <c r="O54" s="192"/>
      <c r="P54" s="192"/>
      <c r="Q54" s="192"/>
    </row>
    <row r="55" spans="2:17" ht="27.75" customHeight="1">
      <c r="B55" s="3"/>
      <c r="C55" s="166"/>
      <c r="D55" s="194"/>
      <c r="E55" s="194"/>
      <c r="F55" s="191" t="s">
        <v>11</v>
      </c>
      <c r="G55" s="191"/>
      <c r="H55" s="191"/>
      <c r="I55" s="192" t="s">
        <v>12</v>
      </c>
      <c r="J55" s="192"/>
      <c r="K55" s="167" t="s">
        <v>12</v>
      </c>
      <c r="L55" s="167" t="s">
        <v>12</v>
      </c>
      <c r="M55" s="192" t="s">
        <v>12</v>
      </c>
      <c r="N55" s="192"/>
      <c r="O55" s="192"/>
      <c r="P55" s="192"/>
      <c r="Q55" s="192"/>
    </row>
    <row r="56" spans="2:17" ht="26.25" customHeight="1">
      <c r="B56" s="166"/>
      <c r="C56" s="165" t="s">
        <v>224</v>
      </c>
      <c r="D56" s="194"/>
      <c r="E56" s="194"/>
      <c r="F56" s="191" t="s">
        <v>225</v>
      </c>
      <c r="G56" s="191"/>
      <c r="H56" s="191"/>
      <c r="I56" s="192" t="s">
        <v>497</v>
      </c>
      <c r="J56" s="192"/>
      <c r="K56" s="167" t="s">
        <v>12</v>
      </c>
      <c r="L56" s="167" t="s">
        <v>500</v>
      </c>
      <c r="M56" s="192" t="s">
        <v>501</v>
      </c>
      <c r="N56" s="192"/>
      <c r="O56" s="192"/>
      <c r="P56" s="192"/>
      <c r="Q56" s="192"/>
    </row>
    <row r="57" spans="2:17" ht="27.75" customHeight="1">
      <c r="B57" s="166"/>
      <c r="C57" s="3"/>
      <c r="D57" s="194"/>
      <c r="E57" s="194"/>
      <c r="F57" s="191" t="s">
        <v>11</v>
      </c>
      <c r="G57" s="191"/>
      <c r="H57" s="191"/>
      <c r="I57" s="192" t="s">
        <v>12</v>
      </c>
      <c r="J57" s="192"/>
      <c r="K57" s="167" t="s">
        <v>12</v>
      </c>
      <c r="L57" s="167" t="s">
        <v>12</v>
      </c>
      <c r="M57" s="192" t="s">
        <v>12</v>
      </c>
      <c r="N57" s="192"/>
      <c r="O57" s="192"/>
      <c r="P57" s="192"/>
      <c r="Q57" s="192"/>
    </row>
    <row r="58" spans="2:17" ht="23.25" customHeight="1">
      <c r="B58" s="166"/>
      <c r="C58" s="166"/>
      <c r="D58" s="190" t="s">
        <v>502</v>
      </c>
      <c r="E58" s="190"/>
      <c r="F58" s="191" t="s">
        <v>503</v>
      </c>
      <c r="G58" s="191"/>
      <c r="H58" s="191"/>
      <c r="I58" s="192" t="s">
        <v>504</v>
      </c>
      <c r="J58" s="192"/>
      <c r="K58" s="167" t="s">
        <v>12</v>
      </c>
      <c r="L58" s="167" t="s">
        <v>505</v>
      </c>
      <c r="M58" s="192" t="s">
        <v>506</v>
      </c>
      <c r="N58" s="192"/>
      <c r="O58" s="192"/>
      <c r="P58" s="192"/>
      <c r="Q58" s="192"/>
    </row>
    <row r="59" spans="2:17" ht="20.25" customHeight="1">
      <c r="B59" s="166"/>
      <c r="C59" s="166"/>
      <c r="D59" s="190" t="s">
        <v>198</v>
      </c>
      <c r="E59" s="190"/>
      <c r="F59" s="191" t="s">
        <v>199</v>
      </c>
      <c r="G59" s="191"/>
      <c r="H59" s="191"/>
      <c r="I59" s="192" t="s">
        <v>507</v>
      </c>
      <c r="J59" s="192"/>
      <c r="K59" s="167" t="s">
        <v>12</v>
      </c>
      <c r="L59" s="167" t="s">
        <v>508</v>
      </c>
      <c r="M59" s="192" t="s">
        <v>509</v>
      </c>
      <c r="N59" s="192"/>
      <c r="O59" s="192"/>
      <c r="P59" s="192"/>
      <c r="Q59" s="192"/>
    </row>
    <row r="60" spans="2:17" ht="21.75" customHeight="1">
      <c r="B60" s="166"/>
      <c r="C60" s="165" t="s">
        <v>226</v>
      </c>
      <c r="D60" s="194"/>
      <c r="E60" s="194"/>
      <c r="F60" s="191" t="s">
        <v>227</v>
      </c>
      <c r="G60" s="191"/>
      <c r="H60" s="191"/>
      <c r="I60" s="192" t="s">
        <v>12</v>
      </c>
      <c r="J60" s="192"/>
      <c r="K60" s="167" t="s">
        <v>12</v>
      </c>
      <c r="L60" s="167" t="s">
        <v>510</v>
      </c>
      <c r="M60" s="192" t="s">
        <v>510</v>
      </c>
      <c r="N60" s="192"/>
      <c r="O60" s="192"/>
      <c r="P60" s="192"/>
      <c r="Q60" s="192"/>
    </row>
    <row r="61" spans="2:17" ht="30.75" customHeight="1">
      <c r="B61" s="166"/>
      <c r="C61" s="3"/>
      <c r="D61" s="194"/>
      <c r="E61" s="194"/>
      <c r="F61" s="191" t="s">
        <v>11</v>
      </c>
      <c r="G61" s="191"/>
      <c r="H61" s="191"/>
      <c r="I61" s="192" t="s">
        <v>12</v>
      </c>
      <c r="J61" s="192"/>
      <c r="K61" s="167" t="s">
        <v>12</v>
      </c>
      <c r="L61" s="167" t="s">
        <v>12</v>
      </c>
      <c r="M61" s="192" t="s">
        <v>12</v>
      </c>
      <c r="N61" s="192"/>
      <c r="O61" s="192"/>
      <c r="P61" s="192"/>
      <c r="Q61" s="192"/>
    </row>
    <row r="62" spans="2:17" ht="21" customHeight="1">
      <c r="B62" s="166"/>
      <c r="C62" s="166"/>
      <c r="D62" s="190" t="s">
        <v>198</v>
      </c>
      <c r="E62" s="190"/>
      <c r="F62" s="191" t="s">
        <v>199</v>
      </c>
      <c r="G62" s="191"/>
      <c r="H62" s="191"/>
      <c r="I62" s="192" t="s">
        <v>12</v>
      </c>
      <c r="J62" s="192"/>
      <c r="K62" s="167" t="s">
        <v>12</v>
      </c>
      <c r="L62" s="167" t="s">
        <v>510</v>
      </c>
      <c r="M62" s="192" t="s">
        <v>510</v>
      </c>
      <c r="N62" s="192"/>
      <c r="O62" s="192"/>
      <c r="P62" s="192"/>
      <c r="Q62" s="192"/>
    </row>
    <row r="63" spans="2:17" ht="26.25" customHeight="1">
      <c r="B63" s="193" t="s">
        <v>10</v>
      </c>
      <c r="C63" s="193"/>
      <c r="D63" s="193"/>
      <c r="E63" s="193"/>
      <c r="F63" s="193"/>
      <c r="G63" s="193"/>
      <c r="H63" s="168" t="s">
        <v>15</v>
      </c>
      <c r="I63" s="189" t="s">
        <v>278</v>
      </c>
      <c r="J63" s="189"/>
      <c r="K63" s="169" t="s">
        <v>437</v>
      </c>
      <c r="L63" s="169" t="s">
        <v>511</v>
      </c>
      <c r="M63" s="189" t="s">
        <v>512</v>
      </c>
      <c r="N63" s="189"/>
      <c r="O63" s="189"/>
      <c r="P63" s="189"/>
      <c r="Q63" s="189"/>
    </row>
    <row r="64" spans="2:17" ht="29.25" customHeight="1">
      <c r="B64" s="183"/>
      <c r="C64" s="183"/>
      <c r="D64" s="183"/>
      <c r="E64" s="183"/>
      <c r="F64" s="184" t="s">
        <v>11</v>
      </c>
      <c r="G64" s="184"/>
      <c r="H64" s="184"/>
      <c r="I64" s="185" t="s">
        <v>208</v>
      </c>
      <c r="J64" s="185"/>
      <c r="K64" s="170" t="s">
        <v>437</v>
      </c>
      <c r="L64" s="170" t="s">
        <v>513</v>
      </c>
      <c r="M64" s="185" t="s">
        <v>514</v>
      </c>
      <c r="N64" s="185"/>
      <c r="O64" s="185"/>
      <c r="P64" s="185"/>
      <c r="Q64" s="185"/>
    </row>
    <row r="65" spans="2:17" ht="22.5" customHeight="1">
      <c r="B65" s="188" t="s">
        <v>16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ht="19.5" customHeight="1">
      <c r="B66" s="165" t="s">
        <v>434</v>
      </c>
      <c r="C66" s="166"/>
      <c r="D66" s="194"/>
      <c r="E66" s="194"/>
      <c r="F66" s="191" t="s">
        <v>435</v>
      </c>
      <c r="G66" s="191"/>
      <c r="H66" s="191"/>
      <c r="I66" s="192" t="s">
        <v>515</v>
      </c>
      <c r="J66" s="192"/>
      <c r="K66" s="167" t="s">
        <v>12</v>
      </c>
      <c r="L66" s="167" t="s">
        <v>516</v>
      </c>
      <c r="M66" s="192" t="s">
        <v>517</v>
      </c>
      <c r="N66" s="192"/>
      <c r="O66" s="192"/>
      <c r="P66" s="192"/>
      <c r="Q66" s="192"/>
    </row>
    <row r="67" spans="2:17" ht="28.5" customHeight="1">
      <c r="B67" s="3"/>
      <c r="C67" s="166"/>
      <c r="D67" s="194"/>
      <c r="E67" s="194"/>
      <c r="F67" s="191" t="s">
        <v>11</v>
      </c>
      <c r="G67" s="191"/>
      <c r="H67" s="191"/>
      <c r="I67" s="192" t="s">
        <v>515</v>
      </c>
      <c r="J67" s="192"/>
      <c r="K67" s="167" t="s">
        <v>12</v>
      </c>
      <c r="L67" s="167" t="s">
        <v>516</v>
      </c>
      <c r="M67" s="192" t="s">
        <v>517</v>
      </c>
      <c r="N67" s="192"/>
      <c r="O67" s="192"/>
      <c r="P67" s="192"/>
      <c r="Q67" s="192"/>
    </row>
    <row r="68" spans="2:17" ht="21.75" customHeight="1">
      <c r="B68" s="166"/>
      <c r="C68" s="165" t="s">
        <v>448</v>
      </c>
      <c r="D68" s="194"/>
      <c r="E68" s="194"/>
      <c r="F68" s="191" t="s">
        <v>193</v>
      </c>
      <c r="G68" s="191"/>
      <c r="H68" s="191"/>
      <c r="I68" s="192" t="s">
        <v>515</v>
      </c>
      <c r="J68" s="192"/>
      <c r="K68" s="167" t="s">
        <v>12</v>
      </c>
      <c r="L68" s="167" t="s">
        <v>516</v>
      </c>
      <c r="M68" s="192" t="s">
        <v>517</v>
      </c>
      <c r="N68" s="192"/>
      <c r="O68" s="192"/>
      <c r="P68" s="192"/>
      <c r="Q68" s="192"/>
    </row>
    <row r="69" spans="2:17" ht="27.75" customHeight="1">
      <c r="B69" s="166"/>
      <c r="C69" s="3"/>
      <c r="D69" s="194"/>
      <c r="E69" s="194"/>
      <c r="F69" s="191" t="s">
        <v>11</v>
      </c>
      <c r="G69" s="191"/>
      <c r="H69" s="191"/>
      <c r="I69" s="192" t="s">
        <v>515</v>
      </c>
      <c r="J69" s="192"/>
      <c r="K69" s="167" t="s">
        <v>12</v>
      </c>
      <c r="L69" s="167" t="s">
        <v>516</v>
      </c>
      <c r="M69" s="192" t="s">
        <v>517</v>
      </c>
      <c r="N69" s="192"/>
      <c r="O69" s="192"/>
      <c r="P69" s="192"/>
      <c r="Q69" s="192"/>
    </row>
    <row r="70" spans="2:17" ht="49.5" customHeight="1">
      <c r="B70" s="166"/>
      <c r="C70" s="166"/>
      <c r="D70" s="190" t="s">
        <v>518</v>
      </c>
      <c r="E70" s="190"/>
      <c r="F70" s="191" t="s">
        <v>519</v>
      </c>
      <c r="G70" s="191"/>
      <c r="H70" s="191"/>
      <c r="I70" s="192" t="s">
        <v>515</v>
      </c>
      <c r="J70" s="192"/>
      <c r="K70" s="167" t="s">
        <v>12</v>
      </c>
      <c r="L70" s="167" t="s">
        <v>516</v>
      </c>
      <c r="M70" s="192" t="s">
        <v>517</v>
      </c>
      <c r="N70" s="192"/>
      <c r="O70" s="192"/>
      <c r="P70" s="192"/>
      <c r="Q70" s="192"/>
    </row>
    <row r="71" spans="2:17" ht="20.25" customHeight="1">
      <c r="B71" s="165" t="s">
        <v>13</v>
      </c>
      <c r="C71" s="166"/>
      <c r="D71" s="194"/>
      <c r="E71" s="194"/>
      <c r="F71" s="191" t="s">
        <v>14</v>
      </c>
      <c r="G71" s="191"/>
      <c r="H71" s="191"/>
      <c r="I71" s="192" t="s">
        <v>520</v>
      </c>
      <c r="J71" s="192"/>
      <c r="K71" s="167" t="s">
        <v>12</v>
      </c>
      <c r="L71" s="167" t="s">
        <v>521</v>
      </c>
      <c r="M71" s="192" t="s">
        <v>522</v>
      </c>
      <c r="N71" s="192"/>
      <c r="O71" s="192"/>
      <c r="P71" s="192"/>
      <c r="Q71" s="192"/>
    </row>
    <row r="72" spans="2:17" ht="27.75" customHeight="1">
      <c r="B72" s="3"/>
      <c r="C72" s="166"/>
      <c r="D72" s="194"/>
      <c r="E72" s="194"/>
      <c r="F72" s="191" t="s">
        <v>11</v>
      </c>
      <c r="G72" s="191"/>
      <c r="H72" s="191"/>
      <c r="I72" s="192" t="s">
        <v>12</v>
      </c>
      <c r="J72" s="192"/>
      <c r="K72" s="167" t="s">
        <v>12</v>
      </c>
      <c r="L72" s="167" t="s">
        <v>12</v>
      </c>
      <c r="M72" s="192" t="s">
        <v>12</v>
      </c>
      <c r="N72" s="192"/>
      <c r="O72" s="192"/>
      <c r="P72" s="192"/>
      <c r="Q72" s="192"/>
    </row>
    <row r="73" spans="2:17" ht="21.75" customHeight="1">
      <c r="B73" s="166"/>
      <c r="C73" s="165" t="s">
        <v>488</v>
      </c>
      <c r="D73" s="194"/>
      <c r="E73" s="194"/>
      <c r="F73" s="191" t="s">
        <v>489</v>
      </c>
      <c r="G73" s="191"/>
      <c r="H73" s="191"/>
      <c r="I73" s="192" t="s">
        <v>520</v>
      </c>
      <c r="J73" s="192"/>
      <c r="K73" s="167" t="s">
        <v>12</v>
      </c>
      <c r="L73" s="167" t="s">
        <v>521</v>
      </c>
      <c r="M73" s="192" t="s">
        <v>522</v>
      </c>
      <c r="N73" s="192"/>
      <c r="O73" s="192"/>
      <c r="P73" s="192"/>
      <c r="Q73" s="192"/>
    </row>
    <row r="74" spans="2:17" ht="27.75" customHeight="1">
      <c r="B74" s="166"/>
      <c r="C74" s="3"/>
      <c r="D74" s="194"/>
      <c r="E74" s="194"/>
      <c r="F74" s="191" t="s">
        <v>11</v>
      </c>
      <c r="G74" s="191"/>
      <c r="H74" s="191"/>
      <c r="I74" s="192" t="s">
        <v>12</v>
      </c>
      <c r="J74" s="192"/>
      <c r="K74" s="167" t="s">
        <v>12</v>
      </c>
      <c r="L74" s="167" t="s">
        <v>12</v>
      </c>
      <c r="M74" s="192" t="s">
        <v>12</v>
      </c>
      <c r="N74" s="192"/>
      <c r="O74" s="192"/>
      <c r="P74" s="192"/>
      <c r="Q74" s="192"/>
    </row>
    <row r="75" spans="2:17" ht="43.5" customHeight="1">
      <c r="B75" s="166"/>
      <c r="C75" s="166"/>
      <c r="D75" s="190" t="s">
        <v>523</v>
      </c>
      <c r="E75" s="190"/>
      <c r="F75" s="191" t="s">
        <v>524</v>
      </c>
      <c r="G75" s="191"/>
      <c r="H75" s="191"/>
      <c r="I75" s="192" t="s">
        <v>520</v>
      </c>
      <c r="J75" s="192"/>
      <c r="K75" s="167" t="s">
        <v>12</v>
      </c>
      <c r="L75" s="167" t="s">
        <v>521</v>
      </c>
      <c r="M75" s="192" t="s">
        <v>522</v>
      </c>
      <c r="N75" s="192"/>
      <c r="O75" s="192"/>
      <c r="P75" s="192"/>
      <c r="Q75" s="192"/>
    </row>
    <row r="76" spans="2:17" ht="24" customHeight="1">
      <c r="B76" s="193" t="s">
        <v>16</v>
      </c>
      <c r="C76" s="193"/>
      <c r="D76" s="193"/>
      <c r="E76" s="193"/>
      <c r="F76" s="193"/>
      <c r="G76" s="193"/>
      <c r="H76" s="168" t="s">
        <v>15</v>
      </c>
      <c r="I76" s="189" t="s">
        <v>271</v>
      </c>
      <c r="J76" s="189"/>
      <c r="K76" s="169" t="s">
        <v>12</v>
      </c>
      <c r="L76" s="169" t="s">
        <v>525</v>
      </c>
      <c r="M76" s="189" t="s">
        <v>526</v>
      </c>
      <c r="N76" s="189"/>
      <c r="O76" s="189"/>
      <c r="P76" s="189"/>
      <c r="Q76" s="189"/>
    </row>
    <row r="77" spans="2:17" ht="27.75" customHeight="1">
      <c r="B77" s="183"/>
      <c r="C77" s="183"/>
      <c r="D77" s="183"/>
      <c r="E77" s="183"/>
      <c r="F77" s="184" t="s">
        <v>11</v>
      </c>
      <c r="G77" s="184"/>
      <c r="H77" s="184"/>
      <c r="I77" s="185" t="s">
        <v>209</v>
      </c>
      <c r="J77" s="185"/>
      <c r="K77" s="170" t="s">
        <v>12</v>
      </c>
      <c r="L77" s="170" t="s">
        <v>516</v>
      </c>
      <c r="M77" s="185" t="s">
        <v>527</v>
      </c>
      <c r="N77" s="185"/>
      <c r="O77" s="185"/>
      <c r="P77" s="185"/>
      <c r="Q77" s="185"/>
    </row>
    <row r="78" spans="2:17" ht="21" customHeight="1">
      <c r="B78" s="188" t="s">
        <v>17</v>
      </c>
      <c r="C78" s="188"/>
      <c r="D78" s="188"/>
      <c r="E78" s="188"/>
      <c r="F78" s="188"/>
      <c r="G78" s="188"/>
      <c r="H78" s="188"/>
      <c r="I78" s="189" t="s">
        <v>279</v>
      </c>
      <c r="J78" s="189"/>
      <c r="K78" s="169" t="s">
        <v>437</v>
      </c>
      <c r="L78" s="169" t="s">
        <v>528</v>
      </c>
      <c r="M78" s="189" t="s">
        <v>529</v>
      </c>
      <c r="N78" s="189"/>
      <c r="O78" s="189"/>
      <c r="P78" s="189"/>
      <c r="Q78" s="189"/>
    </row>
    <row r="79" spans="2:17" ht="36" customHeight="1">
      <c r="B79" s="188"/>
      <c r="C79" s="188"/>
      <c r="D79" s="188"/>
      <c r="E79" s="188"/>
      <c r="F79" s="181" t="s">
        <v>11</v>
      </c>
      <c r="G79" s="181"/>
      <c r="H79" s="181"/>
      <c r="I79" s="182" t="s">
        <v>210</v>
      </c>
      <c r="J79" s="182"/>
      <c r="K79" s="171" t="s">
        <v>437</v>
      </c>
      <c r="L79" s="171" t="s">
        <v>530</v>
      </c>
      <c r="M79" s="182" t="s">
        <v>531</v>
      </c>
      <c r="N79" s="182"/>
      <c r="O79" s="182"/>
      <c r="P79" s="182"/>
      <c r="Q79" s="182"/>
    </row>
    <row r="80" spans="2:17" ht="21.75" customHeight="1">
      <c r="B80" s="186" t="s">
        <v>31</v>
      </c>
      <c r="C80" s="186"/>
      <c r="D80" s="186"/>
      <c r="E80" s="186"/>
      <c r="F80" s="186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</row>
  </sheetData>
  <sheetProtection/>
  <mergeCells count="296">
    <mergeCell ref="I29:J29"/>
    <mergeCell ref="M46:Q46"/>
    <mergeCell ref="M22:Q22"/>
    <mergeCell ref="M23:Q23"/>
    <mergeCell ref="I24:J24"/>
    <mergeCell ref="M24:Q24"/>
    <mergeCell ref="M27:Q27"/>
    <mergeCell ref="I45:J45"/>
    <mergeCell ref="M45:Q45"/>
    <mergeCell ref="I46:J46"/>
    <mergeCell ref="D19:E19"/>
    <mergeCell ref="F19:H19"/>
    <mergeCell ref="D20:E20"/>
    <mergeCell ref="M44:Q44"/>
    <mergeCell ref="M28:Q28"/>
    <mergeCell ref="F44:H44"/>
    <mergeCell ref="I44:J44"/>
    <mergeCell ref="F29:H29"/>
    <mergeCell ref="M25:Q25"/>
    <mergeCell ref="D23:E23"/>
    <mergeCell ref="D18:E18"/>
    <mergeCell ref="F18:H18"/>
    <mergeCell ref="M18:Q18"/>
    <mergeCell ref="I18:J18"/>
    <mergeCell ref="F6:H6"/>
    <mergeCell ref="F12:H12"/>
    <mergeCell ref="F11:H11"/>
    <mergeCell ref="D11:E11"/>
    <mergeCell ref="K1:P1"/>
    <mergeCell ref="A2:P2"/>
    <mergeCell ref="I8:J8"/>
    <mergeCell ref="D5:E5"/>
    <mergeCell ref="M5:Q5"/>
    <mergeCell ref="I9:J9"/>
    <mergeCell ref="F9:H9"/>
    <mergeCell ref="M9:Q9"/>
    <mergeCell ref="F5:H5"/>
    <mergeCell ref="O3:P3"/>
    <mergeCell ref="I5:J5"/>
    <mergeCell ref="I6:J6"/>
    <mergeCell ref="I13:J13"/>
    <mergeCell ref="I14:J14"/>
    <mergeCell ref="M6:Q6"/>
    <mergeCell ref="I12:J12"/>
    <mergeCell ref="M8:Q8"/>
    <mergeCell ref="B7:Q7"/>
    <mergeCell ref="M12:Q12"/>
    <mergeCell ref="D16:E16"/>
    <mergeCell ref="F16:H16"/>
    <mergeCell ref="D17:E17"/>
    <mergeCell ref="D15:E15"/>
    <mergeCell ref="F17:H17"/>
    <mergeCell ref="M16:Q16"/>
    <mergeCell ref="I17:J17"/>
    <mergeCell ref="I15:J15"/>
    <mergeCell ref="I16:J16"/>
    <mergeCell ref="I21:J21"/>
    <mergeCell ref="M21:Q21"/>
    <mergeCell ref="M19:Q19"/>
    <mergeCell ref="M20:Q20"/>
    <mergeCell ref="I19:J19"/>
    <mergeCell ref="D9:E9"/>
    <mergeCell ref="D10:E10"/>
    <mergeCell ref="F10:H10"/>
    <mergeCell ref="D13:E13"/>
    <mergeCell ref="D14:E14"/>
    <mergeCell ref="F8:H8"/>
    <mergeCell ref="M13:Q13"/>
    <mergeCell ref="M11:Q11"/>
    <mergeCell ref="F15:H15"/>
    <mergeCell ref="M15:Q15"/>
    <mergeCell ref="M17:Q17"/>
    <mergeCell ref="F14:H14"/>
    <mergeCell ref="F13:H13"/>
    <mergeCell ref="M10:Q10"/>
    <mergeCell ref="D6:E6"/>
    <mergeCell ref="M14:Q14"/>
    <mergeCell ref="D8:E8"/>
    <mergeCell ref="D12:E12"/>
    <mergeCell ref="F22:H22"/>
    <mergeCell ref="I22:J22"/>
    <mergeCell ref="I10:J10"/>
    <mergeCell ref="I11:J11"/>
    <mergeCell ref="F20:H20"/>
    <mergeCell ref="I20:J20"/>
    <mergeCell ref="F25:H25"/>
    <mergeCell ref="I25:J25"/>
    <mergeCell ref="D26:E26"/>
    <mergeCell ref="F26:H26"/>
    <mergeCell ref="I28:J28"/>
    <mergeCell ref="D22:E22"/>
    <mergeCell ref="D24:E24"/>
    <mergeCell ref="F24:H24"/>
    <mergeCell ref="I23:J23"/>
    <mergeCell ref="F23:H23"/>
    <mergeCell ref="F30:H30"/>
    <mergeCell ref="D21:E21"/>
    <mergeCell ref="F21:H21"/>
    <mergeCell ref="I26:J26"/>
    <mergeCell ref="M26:Q26"/>
    <mergeCell ref="D30:E30"/>
    <mergeCell ref="D27:E27"/>
    <mergeCell ref="I27:J27"/>
    <mergeCell ref="I30:J30"/>
    <mergeCell ref="D25:E25"/>
    <mergeCell ref="D31:E31"/>
    <mergeCell ref="F31:H31"/>
    <mergeCell ref="I31:J31"/>
    <mergeCell ref="M31:Q31"/>
    <mergeCell ref="F27:H27"/>
    <mergeCell ref="D28:E28"/>
    <mergeCell ref="D29:E29"/>
    <mergeCell ref="M30:Q30"/>
    <mergeCell ref="F28:H28"/>
    <mergeCell ref="M29:Q29"/>
    <mergeCell ref="D32:E32"/>
    <mergeCell ref="F32:H32"/>
    <mergeCell ref="I32:J32"/>
    <mergeCell ref="M32:Q32"/>
    <mergeCell ref="D33:E33"/>
    <mergeCell ref="F33:H33"/>
    <mergeCell ref="I33:J33"/>
    <mergeCell ref="M33:Q33"/>
    <mergeCell ref="I36:J36"/>
    <mergeCell ref="M36:Q36"/>
    <mergeCell ref="D34:E34"/>
    <mergeCell ref="F34:H34"/>
    <mergeCell ref="I34:J34"/>
    <mergeCell ref="M34:Q34"/>
    <mergeCell ref="I35:J35"/>
    <mergeCell ref="M35:Q35"/>
    <mergeCell ref="I38:J38"/>
    <mergeCell ref="D39:E39"/>
    <mergeCell ref="F39:H39"/>
    <mergeCell ref="I39:J39"/>
    <mergeCell ref="F42:H42"/>
    <mergeCell ref="I42:J42"/>
    <mergeCell ref="I40:J40"/>
    <mergeCell ref="F41:H41"/>
    <mergeCell ref="I41:J41"/>
    <mergeCell ref="F40:H40"/>
    <mergeCell ref="D35:E35"/>
    <mergeCell ref="F35:H35"/>
    <mergeCell ref="D36:E36"/>
    <mergeCell ref="D37:E37"/>
    <mergeCell ref="F37:H37"/>
    <mergeCell ref="D41:E41"/>
    <mergeCell ref="D38:E38"/>
    <mergeCell ref="F38:H38"/>
    <mergeCell ref="D40:E40"/>
    <mergeCell ref="F36:H36"/>
    <mergeCell ref="I37:J37"/>
    <mergeCell ref="M37:Q37"/>
    <mergeCell ref="D43:E43"/>
    <mergeCell ref="F43:H43"/>
    <mergeCell ref="D44:E44"/>
    <mergeCell ref="D45:E45"/>
    <mergeCell ref="F45:H45"/>
    <mergeCell ref="I43:J43"/>
    <mergeCell ref="M43:Q43"/>
    <mergeCell ref="M38:Q38"/>
    <mergeCell ref="M39:Q39"/>
    <mergeCell ref="D46:E46"/>
    <mergeCell ref="D47:E47"/>
    <mergeCell ref="F47:H47"/>
    <mergeCell ref="I47:J47"/>
    <mergeCell ref="M47:Q47"/>
    <mergeCell ref="D42:E42"/>
    <mergeCell ref="M42:Q42"/>
    <mergeCell ref="M40:Q40"/>
    <mergeCell ref="M41:Q41"/>
    <mergeCell ref="D48:E48"/>
    <mergeCell ref="F48:H48"/>
    <mergeCell ref="I48:J48"/>
    <mergeCell ref="M48:Q48"/>
    <mergeCell ref="F46:H46"/>
    <mergeCell ref="D49:E49"/>
    <mergeCell ref="F49:H49"/>
    <mergeCell ref="I49:J49"/>
    <mergeCell ref="M49:Q49"/>
    <mergeCell ref="D50:E50"/>
    <mergeCell ref="F50:H50"/>
    <mergeCell ref="I50:J50"/>
    <mergeCell ref="M50:Q50"/>
    <mergeCell ref="D51:E51"/>
    <mergeCell ref="F51:H51"/>
    <mergeCell ref="I51:J51"/>
    <mergeCell ref="M51:Q51"/>
    <mergeCell ref="D52:E52"/>
    <mergeCell ref="F52:H52"/>
    <mergeCell ref="I52:J52"/>
    <mergeCell ref="M52:Q52"/>
    <mergeCell ref="D53:E53"/>
    <mergeCell ref="F53:H53"/>
    <mergeCell ref="I53:J53"/>
    <mergeCell ref="M53:Q53"/>
    <mergeCell ref="D54:E54"/>
    <mergeCell ref="F54:H54"/>
    <mergeCell ref="I54:J54"/>
    <mergeCell ref="M54:Q54"/>
    <mergeCell ref="D55:E55"/>
    <mergeCell ref="F55:H55"/>
    <mergeCell ref="I55:J55"/>
    <mergeCell ref="M55:Q55"/>
    <mergeCell ref="D56:E56"/>
    <mergeCell ref="F56:H56"/>
    <mergeCell ref="I56:J56"/>
    <mergeCell ref="M56:Q56"/>
    <mergeCell ref="D57:E57"/>
    <mergeCell ref="F57:H57"/>
    <mergeCell ref="I57:J57"/>
    <mergeCell ref="M57:Q57"/>
    <mergeCell ref="D58:E58"/>
    <mergeCell ref="F58:H58"/>
    <mergeCell ref="I58:J58"/>
    <mergeCell ref="M58:Q58"/>
    <mergeCell ref="D59:E59"/>
    <mergeCell ref="F59:H59"/>
    <mergeCell ref="I59:J59"/>
    <mergeCell ref="M59:Q59"/>
    <mergeCell ref="D60:E60"/>
    <mergeCell ref="F60:H60"/>
    <mergeCell ref="I60:J60"/>
    <mergeCell ref="M60:Q60"/>
    <mergeCell ref="D61:E61"/>
    <mergeCell ref="F61:H61"/>
    <mergeCell ref="I61:J61"/>
    <mergeCell ref="M61:Q61"/>
    <mergeCell ref="D62:E62"/>
    <mergeCell ref="F62:H62"/>
    <mergeCell ref="I62:J62"/>
    <mergeCell ref="M62:Q62"/>
    <mergeCell ref="B63:G63"/>
    <mergeCell ref="I63:J63"/>
    <mergeCell ref="M63:Q63"/>
    <mergeCell ref="B64:E64"/>
    <mergeCell ref="F64:H64"/>
    <mergeCell ref="I64:J64"/>
    <mergeCell ref="M64:Q64"/>
    <mergeCell ref="B65:Q65"/>
    <mergeCell ref="D66:E66"/>
    <mergeCell ref="F66:H66"/>
    <mergeCell ref="I66:J66"/>
    <mergeCell ref="M66:Q66"/>
    <mergeCell ref="D67:E67"/>
    <mergeCell ref="F67:H67"/>
    <mergeCell ref="I67:J67"/>
    <mergeCell ref="M67:Q67"/>
    <mergeCell ref="D68:E68"/>
    <mergeCell ref="F68:H68"/>
    <mergeCell ref="I68:J68"/>
    <mergeCell ref="M68:Q68"/>
    <mergeCell ref="D69:E69"/>
    <mergeCell ref="F69:H69"/>
    <mergeCell ref="I69:J69"/>
    <mergeCell ref="M69:Q69"/>
    <mergeCell ref="D70:E70"/>
    <mergeCell ref="F70:H70"/>
    <mergeCell ref="I70:J70"/>
    <mergeCell ref="M70:Q70"/>
    <mergeCell ref="D71:E71"/>
    <mergeCell ref="F71:H71"/>
    <mergeCell ref="I71:J71"/>
    <mergeCell ref="M71:Q71"/>
    <mergeCell ref="D72:E72"/>
    <mergeCell ref="F72:H72"/>
    <mergeCell ref="I72:J72"/>
    <mergeCell ref="M72:Q72"/>
    <mergeCell ref="D73:E73"/>
    <mergeCell ref="F73:H73"/>
    <mergeCell ref="I73:J73"/>
    <mergeCell ref="M73:Q73"/>
    <mergeCell ref="D74:E74"/>
    <mergeCell ref="F74:H74"/>
    <mergeCell ref="I74:J74"/>
    <mergeCell ref="M74:Q74"/>
    <mergeCell ref="D75:E75"/>
    <mergeCell ref="F75:H75"/>
    <mergeCell ref="I75:J75"/>
    <mergeCell ref="M75:Q75"/>
    <mergeCell ref="B76:G76"/>
    <mergeCell ref="I76:J76"/>
    <mergeCell ref="M76:Q76"/>
    <mergeCell ref="B80:F80"/>
    <mergeCell ref="G80:Q80"/>
    <mergeCell ref="B78:H78"/>
    <mergeCell ref="I78:J78"/>
    <mergeCell ref="M78:Q78"/>
    <mergeCell ref="B79:E79"/>
    <mergeCell ref="F79:H79"/>
    <mergeCell ref="I79:J79"/>
    <mergeCell ref="M79:Q79"/>
    <mergeCell ref="B77:E77"/>
    <mergeCell ref="F77:H77"/>
    <mergeCell ref="I77:J77"/>
    <mergeCell ref="M77:Q77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4"/>
  <sheetViews>
    <sheetView showGridLines="0" zoomScalePageLayoutView="0" workbookViewId="0" topLeftCell="A1">
      <selection activeCell="AD7" sqref="AD7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04" t="s">
        <v>547</v>
      </c>
      <c r="O1" s="204"/>
      <c r="P1" s="204"/>
      <c r="Q1" s="204"/>
      <c r="R1" s="204"/>
      <c r="S1" s="204"/>
      <c r="T1" s="204"/>
      <c r="U1" s="7"/>
      <c r="V1" s="7"/>
      <c r="W1" s="6"/>
    </row>
    <row r="2" spans="1:23" ht="21.75" customHeight="1">
      <c r="A2" s="205" t="s">
        <v>173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6"/>
    </row>
    <row r="3" ht="6.75" customHeight="1"/>
    <row r="4" spans="1:23" ht="12.75" customHeight="1">
      <c r="A4" s="203" t="s">
        <v>1</v>
      </c>
      <c r="B4" s="203" t="s">
        <v>2</v>
      </c>
      <c r="C4" s="203" t="s">
        <v>61</v>
      </c>
      <c r="D4" s="203" t="s">
        <v>4</v>
      </c>
      <c r="E4" s="203"/>
      <c r="F4" s="203"/>
      <c r="G4" s="203"/>
      <c r="H4" s="203" t="s">
        <v>28</v>
      </c>
      <c r="I4" s="203" t="s">
        <v>32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ht="12.75" customHeight="1">
      <c r="A5" s="203"/>
      <c r="B5" s="203"/>
      <c r="C5" s="203"/>
      <c r="D5" s="203"/>
      <c r="E5" s="203"/>
      <c r="F5" s="203"/>
      <c r="G5" s="203"/>
      <c r="H5" s="203"/>
      <c r="I5" s="203" t="s">
        <v>30</v>
      </c>
      <c r="J5" s="203" t="s">
        <v>24</v>
      </c>
      <c r="K5" s="203"/>
      <c r="L5" s="203"/>
      <c r="M5" s="203"/>
      <c r="N5" s="203"/>
      <c r="O5" s="203"/>
      <c r="P5" s="203"/>
      <c r="Q5" s="203"/>
      <c r="R5" s="203" t="s">
        <v>27</v>
      </c>
      <c r="S5" s="203" t="s">
        <v>24</v>
      </c>
      <c r="T5" s="203"/>
      <c r="U5" s="203"/>
      <c r="V5" s="203"/>
      <c r="W5" s="203"/>
    </row>
    <row r="6" spans="1:23" ht="12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 t="s">
        <v>60</v>
      </c>
      <c r="K6" s="203" t="s">
        <v>24</v>
      </c>
      <c r="L6" s="203"/>
      <c r="M6" s="203" t="s">
        <v>23</v>
      </c>
      <c r="N6" s="203" t="s">
        <v>22</v>
      </c>
      <c r="O6" s="203" t="s">
        <v>21</v>
      </c>
      <c r="P6" s="203" t="s">
        <v>36</v>
      </c>
      <c r="Q6" s="203" t="s">
        <v>33</v>
      </c>
      <c r="R6" s="203"/>
      <c r="S6" s="203" t="s">
        <v>26</v>
      </c>
      <c r="T6" s="203" t="s">
        <v>25</v>
      </c>
      <c r="U6" s="203"/>
      <c r="V6" s="203" t="s">
        <v>29</v>
      </c>
      <c r="W6" s="203" t="s">
        <v>34</v>
      </c>
    </row>
    <row r="7" spans="1:23" ht="61.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172" t="s">
        <v>19</v>
      </c>
      <c r="L7" s="172" t="s">
        <v>59</v>
      </c>
      <c r="M7" s="203"/>
      <c r="N7" s="203"/>
      <c r="O7" s="203"/>
      <c r="P7" s="203"/>
      <c r="Q7" s="203"/>
      <c r="R7" s="203"/>
      <c r="S7" s="203"/>
      <c r="T7" s="203" t="s">
        <v>20</v>
      </c>
      <c r="U7" s="203"/>
      <c r="V7" s="203"/>
      <c r="W7" s="203"/>
    </row>
    <row r="8" spans="1:23" ht="12.75">
      <c r="A8" s="173" t="s">
        <v>5</v>
      </c>
      <c r="B8" s="173" t="s">
        <v>6</v>
      </c>
      <c r="C8" s="173" t="s">
        <v>7</v>
      </c>
      <c r="D8" s="206" t="s">
        <v>8</v>
      </c>
      <c r="E8" s="206"/>
      <c r="F8" s="206"/>
      <c r="G8" s="206"/>
      <c r="H8" s="173" t="s">
        <v>9</v>
      </c>
      <c r="I8" s="173" t="s">
        <v>39</v>
      </c>
      <c r="J8" s="173" t="s">
        <v>38</v>
      </c>
      <c r="K8" s="173" t="s">
        <v>37</v>
      </c>
      <c r="L8" s="173" t="s">
        <v>58</v>
      </c>
      <c r="M8" s="173" t="s">
        <v>57</v>
      </c>
      <c r="N8" s="173" t="s">
        <v>56</v>
      </c>
      <c r="O8" s="173" t="s">
        <v>55</v>
      </c>
      <c r="P8" s="173" t="s">
        <v>54</v>
      </c>
      <c r="Q8" s="173" t="s">
        <v>53</v>
      </c>
      <c r="R8" s="173" t="s">
        <v>52</v>
      </c>
      <c r="S8" s="173" t="s">
        <v>51</v>
      </c>
      <c r="T8" s="206" t="s">
        <v>50</v>
      </c>
      <c r="U8" s="206"/>
      <c r="V8" s="173" t="s">
        <v>49</v>
      </c>
      <c r="W8" s="173" t="s">
        <v>48</v>
      </c>
    </row>
    <row r="9" spans="1:23" ht="12.75" customHeight="1">
      <c r="A9" s="203" t="s">
        <v>418</v>
      </c>
      <c r="B9" s="203" t="s">
        <v>35</v>
      </c>
      <c r="C9" s="203" t="s">
        <v>35</v>
      </c>
      <c r="D9" s="200" t="s">
        <v>419</v>
      </c>
      <c r="E9" s="200"/>
      <c r="F9" s="200" t="s">
        <v>47</v>
      </c>
      <c r="G9" s="200"/>
      <c r="H9" s="119">
        <v>10165712</v>
      </c>
      <c r="I9" s="119">
        <v>7699893</v>
      </c>
      <c r="J9" s="119">
        <v>7125742</v>
      </c>
      <c r="K9" s="119">
        <v>1687548</v>
      </c>
      <c r="L9" s="119">
        <v>5438194</v>
      </c>
      <c r="M9" s="119">
        <v>554151</v>
      </c>
      <c r="N9" s="119">
        <v>20000</v>
      </c>
      <c r="O9" s="119">
        <v>0</v>
      </c>
      <c r="P9" s="119">
        <v>0</v>
      </c>
      <c r="Q9" s="119">
        <v>0</v>
      </c>
      <c r="R9" s="119">
        <v>2465819</v>
      </c>
      <c r="S9" s="119">
        <v>2465819</v>
      </c>
      <c r="T9" s="202">
        <v>0</v>
      </c>
      <c r="U9" s="202"/>
      <c r="V9" s="119">
        <v>0</v>
      </c>
      <c r="W9" s="119">
        <v>0</v>
      </c>
    </row>
    <row r="10" spans="1:23" ht="12.75" customHeight="1">
      <c r="A10" s="203"/>
      <c r="B10" s="203"/>
      <c r="C10" s="203"/>
      <c r="D10" s="200"/>
      <c r="E10" s="200"/>
      <c r="F10" s="200" t="s">
        <v>46</v>
      </c>
      <c r="G10" s="200"/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202">
        <v>0</v>
      </c>
      <c r="U10" s="202"/>
      <c r="V10" s="119">
        <v>0</v>
      </c>
      <c r="W10" s="119">
        <v>0</v>
      </c>
    </row>
    <row r="11" spans="1:23" ht="12.75" customHeight="1">
      <c r="A11" s="203"/>
      <c r="B11" s="203"/>
      <c r="C11" s="203"/>
      <c r="D11" s="200"/>
      <c r="E11" s="200"/>
      <c r="F11" s="200" t="s">
        <v>45</v>
      </c>
      <c r="G11" s="200"/>
      <c r="H11" s="119">
        <v>253837</v>
      </c>
      <c r="I11" s="119">
        <v>153837</v>
      </c>
      <c r="J11" s="119">
        <v>153837</v>
      </c>
      <c r="K11" s="119">
        <v>11200</v>
      </c>
      <c r="L11" s="119">
        <v>142637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100000</v>
      </c>
      <c r="S11" s="119">
        <v>100000</v>
      </c>
      <c r="T11" s="202">
        <v>0</v>
      </c>
      <c r="U11" s="202"/>
      <c r="V11" s="119">
        <v>0</v>
      </c>
      <c r="W11" s="119">
        <v>0</v>
      </c>
    </row>
    <row r="12" spans="1:23" ht="12.75" customHeight="1">
      <c r="A12" s="203"/>
      <c r="B12" s="203"/>
      <c r="C12" s="203"/>
      <c r="D12" s="200"/>
      <c r="E12" s="200"/>
      <c r="F12" s="200" t="s">
        <v>44</v>
      </c>
      <c r="G12" s="200"/>
      <c r="H12" s="119">
        <v>10419549</v>
      </c>
      <c r="I12" s="119">
        <v>7853730</v>
      </c>
      <c r="J12" s="119">
        <v>7279579</v>
      </c>
      <c r="K12" s="119">
        <v>1698748</v>
      </c>
      <c r="L12" s="119">
        <v>5580831</v>
      </c>
      <c r="M12" s="119">
        <v>554151</v>
      </c>
      <c r="N12" s="119">
        <v>20000</v>
      </c>
      <c r="O12" s="119">
        <v>0</v>
      </c>
      <c r="P12" s="119">
        <v>0</v>
      </c>
      <c r="Q12" s="119">
        <v>0</v>
      </c>
      <c r="R12" s="119">
        <v>2565819</v>
      </c>
      <c r="S12" s="119">
        <v>2565819</v>
      </c>
      <c r="T12" s="202">
        <v>0</v>
      </c>
      <c r="U12" s="202"/>
      <c r="V12" s="119">
        <v>0</v>
      </c>
      <c r="W12" s="119">
        <v>0</v>
      </c>
    </row>
    <row r="13" spans="1:23" ht="12.75" customHeight="1">
      <c r="A13" s="203" t="s">
        <v>35</v>
      </c>
      <c r="B13" s="203" t="s">
        <v>423</v>
      </c>
      <c r="C13" s="203" t="s">
        <v>35</v>
      </c>
      <c r="D13" s="200" t="s">
        <v>424</v>
      </c>
      <c r="E13" s="200"/>
      <c r="F13" s="200" t="s">
        <v>47</v>
      </c>
      <c r="G13" s="200"/>
      <c r="H13" s="119">
        <v>7741224</v>
      </c>
      <c r="I13" s="119">
        <v>5275405</v>
      </c>
      <c r="J13" s="119">
        <v>5255405</v>
      </c>
      <c r="K13" s="119">
        <v>1686265</v>
      </c>
      <c r="L13" s="119">
        <v>3569140</v>
      </c>
      <c r="M13" s="119">
        <v>0</v>
      </c>
      <c r="N13" s="119">
        <v>20000</v>
      </c>
      <c r="O13" s="119">
        <v>0</v>
      </c>
      <c r="P13" s="119">
        <v>0</v>
      </c>
      <c r="Q13" s="119">
        <v>0</v>
      </c>
      <c r="R13" s="119">
        <v>2465819</v>
      </c>
      <c r="S13" s="119">
        <v>2465819</v>
      </c>
      <c r="T13" s="202">
        <v>0</v>
      </c>
      <c r="U13" s="202"/>
      <c r="V13" s="119">
        <v>0</v>
      </c>
      <c r="W13" s="119">
        <v>0</v>
      </c>
    </row>
    <row r="14" spans="1:23" ht="12.75" customHeight="1">
      <c r="A14" s="203"/>
      <c r="B14" s="203"/>
      <c r="C14" s="203"/>
      <c r="D14" s="200"/>
      <c r="E14" s="200"/>
      <c r="F14" s="200" t="s">
        <v>46</v>
      </c>
      <c r="G14" s="200"/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202">
        <v>0</v>
      </c>
      <c r="U14" s="202"/>
      <c r="V14" s="119">
        <v>0</v>
      </c>
      <c r="W14" s="119">
        <v>0</v>
      </c>
    </row>
    <row r="15" spans="1:23" ht="12.75" customHeight="1">
      <c r="A15" s="203"/>
      <c r="B15" s="203"/>
      <c r="C15" s="203"/>
      <c r="D15" s="200"/>
      <c r="E15" s="200"/>
      <c r="F15" s="200" t="s">
        <v>45</v>
      </c>
      <c r="G15" s="200"/>
      <c r="H15" s="119">
        <v>253837</v>
      </c>
      <c r="I15" s="119">
        <v>153837</v>
      </c>
      <c r="J15" s="119">
        <v>153837</v>
      </c>
      <c r="K15" s="119">
        <v>11200</v>
      </c>
      <c r="L15" s="119">
        <v>142637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100000</v>
      </c>
      <c r="S15" s="119">
        <v>100000</v>
      </c>
      <c r="T15" s="202">
        <v>0</v>
      </c>
      <c r="U15" s="202"/>
      <c r="V15" s="119">
        <v>0</v>
      </c>
      <c r="W15" s="119">
        <v>0</v>
      </c>
    </row>
    <row r="16" spans="1:23" ht="12.75" customHeight="1">
      <c r="A16" s="203"/>
      <c r="B16" s="203"/>
      <c r="C16" s="203"/>
      <c r="D16" s="200"/>
      <c r="E16" s="200"/>
      <c r="F16" s="200" t="s">
        <v>44</v>
      </c>
      <c r="G16" s="200"/>
      <c r="H16" s="119">
        <v>7995061</v>
      </c>
      <c r="I16" s="119">
        <v>5429242</v>
      </c>
      <c r="J16" s="119">
        <v>5409242</v>
      </c>
      <c r="K16" s="119">
        <v>1697465</v>
      </c>
      <c r="L16" s="119">
        <v>3711777</v>
      </c>
      <c r="M16" s="119">
        <v>0</v>
      </c>
      <c r="N16" s="119">
        <v>20000</v>
      </c>
      <c r="O16" s="119">
        <v>0</v>
      </c>
      <c r="P16" s="119">
        <v>0</v>
      </c>
      <c r="Q16" s="119">
        <v>0</v>
      </c>
      <c r="R16" s="119">
        <v>2565819</v>
      </c>
      <c r="S16" s="119">
        <v>2565819</v>
      </c>
      <c r="T16" s="202">
        <v>0</v>
      </c>
      <c r="U16" s="202"/>
      <c r="V16" s="119">
        <v>0</v>
      </c>
      <c r="W16" s="119">
        <v>0</v>
      </c>
    </row>
    <row r="17" spans="1:23" ht="12.75" customHeight="1">
      <c r="A17" s="203" t="s">
        <v>138</v>
      </c>
      <c r="B17" s="203" t="s">
        <v>35</v>
      </c>
      <c r="C17" s="203" t="s">
        <v>35</v>
      </c>
      <c r="D17" s="200" t="s">
        <v>532</v>
      </c>
      <c r="E17" s="200"/>
      <c r="F17" s="200" t="s">
        <v>47</v>
      </c>
      <c r="G17" s="200"/>
      <c r="H17" s="119">
        <v>2475112</v>
      </c>
      <c r="I17" s="119">
        <v>314737</v>
      </c>
      <c r="J17" s="119">
        <v>299937</v>
      </c>
      <c r="K17" s="119">
        <v>50000</v>
      </c>
      <c r="L17" s="119">
        <v>249937</v>
      </c>
      <c r="M17" s="119">
        <v>0</v>
      </c>
      <c r="N17" s="119">
        <v>0</v>
      </c>
      <c r="O17" s="119">
        <v>14800</v>
      </c>
      <c r="P17" s="119">
        <v>0</v>
      </c>
      <c r="Q17" s="119">
        <v>0</v>
      </c>
      <c r="R17" s="119">
        <v>2160375</v>
      </c>
      <c r="S17" s="119">
        <v>2160375</v>
      </c>
      <c r="T17" s="202">
        <v>1572991</v>
      </c>
      <c r="U17" s="202"/>
      <c r="V17" s="119">
        <v>0</v>
      </c>
      <c r="W17" s="119">
        <v>0</v>
      </c>
    </row>
    <row r="18" spans="1:23" ht="12.75" customHeight="1">
      <c r="A18" s="203"/>
      <c r="B18" s="203"/>
      <c r="C18" s="203"/>
      <c r="D18" s="200"/>
      <c r="E18" s="200"/>
      <c r="F18" s="200" t="s">
        <v>46</v>
      </c>
      <c r="G18" s="200"/>
      <c r="H18" s="119">
        <v>-6000</v>
      </c>
      <c r="I18" s="119">
        <v>-6000</v>
      </c>
      <c r="J18" s="119">
        <v>-6000</v>
      </c>
      <c r="K18" s="119">
        <v>0</v>
      </c>
      <c r="L18" s="119">
        <v>-6000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202">
        <v>0</v>
      </c>
      <c r="U18" s="202"/>
      <c r="V18" s="119">
        <v>0</v>
      </c>
      <c r="W18" s="119">
        <v>0</v>
      </c>
    </row>
    <row r="19" spans="1:23" ht="12.75" customHeight="1">
      <c r="A19" s="203"/>
      <c r="B19" s="203"/>
      <c r="C19" s="203"/>
      <c r="D19" s="200"/>
      <c r="E19" s="200"/>
      <c r="F19" s="200" t="s">
        <v>45</v>
      </c>
      <c r="G19" s="200"/>
      <c r="H19" s="119">
        <v>6000</v>
      </c>
      <c r="I19" s="119">
        <v>6000</v>
      </c>
      <c r="J19" s="119">
        <v>6000</v>
      </c>
      <c r="K19" s="119">
        <v>0</v>
      </c>
      <c r="L19" s="119">
        <v>6000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202">
        <v>0</v>
      </c>
      <c r="U19" s="202"/>
      <c r="V19" s="119">
        <v>0</v>
      </c>
      <c r="W19" s="119">
        <v>0</v>
      </c>
    </row>
    <row r="20" spans="1:23" ht="12.75" customHeight="1">
      <c r="A20" s="203"/>
      <c r="B20" s="203"/>
      <c r="C20" s="203"/>
      <c r="D20" s="200"/>
      <c r="E20" s="200"/>
      <c r="F20" s="200" t="s">
        <v>44</v>
      </c>
      <c r="G20" s="200"/>
      <c r="H20" s="119">
        <v>2475112</v>
      </c>
      <c r="I20" s="119">
        <v>314737</v>
      </c>
      <c r="J20" s="119">
        <v>299937</v>
      </c>
      <c r="K20" s="119">
        <v>50000</v>
      </c>
      <c r="L20" s="119">
        <v>249937</v>
      </c>
      <c r="M20" s="119">
        <v>0</v>
      </c>
      <c r="N20" s="119">
        <v>0</v>
      </c>
      <c r="O20" s="119">
        <v>14800</v>
      </c>
      <c r="P20" s="119">
        <v>0</v>
      </c>
      <c r="Q20" s="119">
        <v>0</v>
      </c>
      <c r="R20" s="119">
        <v>2160375</v>
      </c>
      <c r="S20" s="119">
        <v>2160375</v>
      </c>
      <c r="T20" s="202">
        <v>1572991</v>
      </c>
      <c r="U20" s="202"/>
      <c r="V20" s="119">
        <v>0</v>
      </c>
      <c r="W20" s="119">
        <v>0</v>
      </c>
    </row>
    <row r="21" spans="1:23" ht="12.75" customHeight="1">
      <c r="A21" s="203" t="s">
        <v>35</v>
      </c>
      <c r="B21" s="203" t="s">
        <v>533</v>
      </c>
      <c r="C21" s="203" t="s">
        <v>35</v>
      </c>
      <c r="D21" s="200" t="s">
        <v>534</v>
      </c>
      <c r="E21" s="200"/>
      <c r="F21" s="200" t="s">
        <v>47</v>
      </c>
      <c r="G21" s="200"/>
      <c r="H21" s="119">
        <v>2475112</v>
      </c>
      <c r="I21" s="119">
        <v>314737</v>
      </c>
      <c r="J21" s="119">
        <v>299937</v>
      </c>
      <c r="K21" s="119">
        <v>50000</v>
      </c>
      <c r="L21" s="119">
        <v>249937</v>
      </c>
      <c r="M21" s="119">
        <v>0</v>
      </c>
      <c r="N21" s="119">
        <v>0</v>
      </c>
      <c r="O21" s="119">
        <v>14800</v>
      </c>
      <c r="P21" s="119">
        <v>0</v>
      </c>
      <c r="Q21" s="119">
        <v>0</v>
      </c>
      <c r="R21" s="119">
        <v>2160375</v>
      </c>
      <c r="S21" s="119">
        <v>2160375</v>
      </c>
      <c r="T21" s="202">
        <v>1572991</v>
      </c>
      <c r="U21" s="202"/>
      <c r="V21" s="119">
        <v>0</v>
      </c>
      <c r="W21" s="119">
        <v>0</v>
      </c>
    </row>
    <row r="22" spans="1:23" ht="12.75" customHeight="1">
      <c r="A22" s="203"/>
      <c r="B22" s="203"/>
      <c r="C22" s="203"/>
      <c r="D22" s="200"/>
      <c r="E22" s="200"/>
      <c r="F22" s="200" t="s">
        <v>46</v>
      </c>
      <c r="G22" s="200"/>
      <c r="H22" s="119">
        <v>-6000</v>
      </c>
      <c r="I22" s="119">
        <v>-6000</v>
      </c>
      <c r="J22" s="119">
        <v>-6000</v>
      </c>
      <c r="K22" s="119">
        <v>0</v>
      </c>
      <c r="L22" s="119">
        <v>-6000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202">
        <v>0</v>
      </c>
      <c r="U22" s="202"/>
      <c r="V22" s="119">
        <v>0</v>
      </c>
      <c r="W22" s="119">
        <v>0</v>
      </c>
    </row>
    <row r="23" spans="1:23" ht="12.75" customHeight="1">
      <c r="A23" s="203"/>
      <c r="B23" s="203"/>
      <c r="C23" s="203"/>
      <c r="D23" s="200"/>
      <c r="E23" s="200"/>
      <c r="F23" s="200" t="s">
        <v>45</v>
      </c>
      <c r="G23" s="200"/>
      <c r="H23" s="119">
        <v>6000</v>
      </c>
      <c r="I23" s="119">
        <v>6000</v>
      </c>
      <c r="J23" s="119">
        <v>6000</v>
      </c>
      <c r="K23" s="119">
        <v>0</v>
      </c>
      <c r="L23" s="119">
        <v>6000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202">
        <v>0</v>
      </c>
      <c r="U23" s="202"/>
      <c r="V23" s="119">
        <v>0</v>
      </c>
      <c r="W23" s="119">
        <v>0</v>
      </c>
    </row>
    <row r="24" spans="1:23" ht="12.75" customHeight="1">
      <c r="A24" s="203"/>
      <c r="B24" s="203"/>
      <c r="C24" s="203"/>
      <c r="D24" s="200"/>
      <c r="E24" s="200"/>
      <c r="F24" s="200" t="s">
        <v>44</v>
      </c>
      <c r="G24" s="200"/>
      <c r="H24" s="119">
        <v>2475112</v>
      </c>
      <c r="I24" s="119">
        <v>314737</v>
      </c>
      <c r="J24" s="119">
        <v>299937</v>
      </c>
      <c r="K24" s="119">
        <v>50000</v>
      </c>
      <c r="L24" s="119">
        <v>249937</v>
      </c>
      <c r="M24" s="119">
        <v>0</v>
      </c>
      <c r="N24" s="119">
        <v>0</v>
      </c>
      <c r="O24" s="119">
        <v>14800</v>
      </c>
      <c r="P24" s="119">
        <v>0</v>
      </c>
      <c r="Q24" s="119">
        <v>0</v>
      </c>
      <c r="R24" s="119">
        <v>2160375</v>
      </c>
      <c r="S24" s="119">
        <v>2160375</v>
      </c>
      <c r="T24" s="202">
        <v>1572991</v>
      </c>
      <c r="U24" s="202"/>
      <c r="V24" s="119">
        <v>0</v>
      </c>
      <c r="W24" s="119">
        <v>0</v>
      </c>
    </row>
    <row r="25" spans="1:23" ht="12.75" customHeight="1">
      <c r="A25" s="203" t="s">
        <v>211</v>
      </c>
      <c r="B25" s="203" t="s">
        <v>35</v>
      </c>
      <c r="C25" s="203" t="s">
        <v>35</v>
      </c>
      <c r="D25" s="200" t="s">
        <v>212</v>
      </c>
      <c r="E25" s="200"/>
      <c r="F25" s="200" t="s">
        <v>47</v>
      </c>
      <c r="G25" s="200"/>
      <c r="H25" s="119">
        <v>9681728</v>
      </c>
      <c r="I25" s="119">
        <v>9552644</v>
      </c>
      <c r="J25" s="119">
        <v>9247644</v>
      </c>
      <c r="K25" s="119">
        <v>6469875</v>
      </c>
      <c r="L25" s="119">
        <v>2777769</v>
      </c>
      <c r="M25" s="119">
        <v>0</v>
      </c>
      <c r="N25" s="119">
        <v>305000</v>
      </c>
      <c r="O25" s="119">
        <v>0</v>
      </c>
      <c r="P25" s="119">
        <v>0</v>
      </c>
      <c r="Q25" s="119">
        <v>0</v>
      </c>
      <c r="R25" s="119">
        <v>129084</v>
      </c>
      <c r="S25" s="119">
        <v>129084</v>
      </c>
      <c r="T25" s="202">
        <v>0</v>
      </c>
      <c r="U25" s="202"/>
      <c r="V25" s="119">
        <v>0</v>
      </c>
      <c r="W25" s="119">
        <v>0</v>
      </c>
    </row>
    <row r="26" spans="1:23" ht="12.75" customHeight="1">
      <c r="A26" s="203"/>
      <c r="B26" s="203"/>
      <c r="C26" s="203"/>
      <c r="D26" s="200"/>
      <c r="E26" s="200"/>
      <c r="F26" s="200" t="s">
        <v>46</v>
      </c>
      <c r="G26" s="200"/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202">
        <v>0</v>
      </c>
      <c r="U26" s="202"/>
      <c r="V26" s="119">
        <v>0</v>
      </c>
      <c r="W26" s="119">
        <v>0</v>
      </c>
    </row>
    <row r="27" spans="1:23" ht="12.75" customHeight="1">
      <c r="A27" s="203"/>
      <c r="B27" s="203"/>
      <c r="C27" s="203"/>
      <c r="D27" s="200"/>
      <c r="E27" s="200"/>
      <c r="F27" s="200" t="s">
        <v>45</v>
      </c>
      <c r="G27" s="200"/>
      <c r="H27" s="119">
        <v>15000</v>
      </c>
      <c r="I27" s="119">
        <v>15000</v>
      </c>
      <c r="J27" s="119">
        <v>15000</v>
      </c>
      <c r="K27" s="119">
        <v>0</v>
      </c>
      <c r="L27" s="119">
        <v>15000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202">
        <v>0</v>
      </c>
      <c r="U27" s="202"/>
      <c r="V27" s="119">
        <v>0</v>
      </c>
      <c r="W27" s="119">
        <v>0</v>
      </c>
    </row>
    <row r="28" spans="1:23" ht="12.75" customHeight="1">
      <c r="A28" s="203"/>
      <c r="B28" s="203"/>
      <c r="C28" s="203"/>
      <c r="D28" s="200"/>
      <c r="E28" s="200"/>
      <c r="F28" s="200" t="s">
        <v>44</v>
      </c>
      <c r="G28" s="200"/>
      <c r="H28" s="119">
        <v>9696728</v>
      </c>
      <c r="I28" s="119">
        <v>9567644</v>
      </c>
      <c r="J28" s="119">
        <v>9262644</v>
      </c>
      <c r="K28" s="119">
        <v>6469875</v>
      </c>
      <c r="L28" s="119">
        <v>2792769</v>
      </c>
      <c r="M28" s="119">
        <v>0</v>
      </c>
      <c r="N28" s="119">
        <v>305000</v>
      </c>
      <c r="O28" s="119">
        <v>0</v>
      </c>
      <c r="P28" s="119">
        <v>0</v>
      </c>
      <c r="Q28" s="119">
        <v>0</v>
      </c>
      <c r="R28" s="119">
        <v>129084</v>
      </c>
      <c r="S28" s="119">
        <v>129084</v>
      </c>
      <c r="T28" s="202">
        <v>0</v>
      </c>
      <c r="U28" s="202"/>
      <c r="V28" s="119">
        <v>0</v>
      </c>
      <c r="W28" s="119">
        <v>0</v>
      </c>
    </row>
    <row r="29" spans="1:23" ht="12.75" customHeight="1">
      <c r="A29" s="203" t="s">
        <v>35</v>
      </c>
      <c r="B29" s="203" t="s">
        <v>535</v>
      </c>
      <c r="C29" s="203" t="s">
        <v>35</v>
      </c>
      <c r="D29" s="200" t="s">
        <v>536</v>
      </c>
      <c r="E29" s="200"/>
      <c r="F29" s="200" t="s">
        <v>47</v>
      </c>
      <c r="G29" s="200"/>
      <c r="H29" s="119">
        <v>35000</v>
      </c>
      <c r="I29" s="119">
        <v>35000</v>
      </c>
      <c r="J29" s="119">
        <v>35000</v>
      </c>
      <c r="K29" s="119">
        <v>0</v>
      </c>
      <c r="L29" s="119">
        <v>35000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202">
        <v>0</v>
      </c>
      <c r="U29" s="202"/>
      <c r="V29" s="119">
        <v>0</v>
      </c>
      <c r="W29" s="119">
        <v>0</v>
      </c>
    </row>
    <row r="30" spans="1:23" ht="12.75" customHeight="1">
      <c r="A30" s="203"/>
      <c r="B30" s="203"/>
      <c r="C30" s="203"/>
      <c r="D30" s="200"/>
      <c r="E30" s="200"/>
      <c r="F30" s="200" t="s">
        <v>46</v>
      </c>
      <c r="G30" s="200"/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202">
        <v>0</v>
      </c>
      <c r="U30" s="202"/>
      <c r="V30" s="119">
        <v>0</v>
      </c>
      <c r="W30" s="119">
        <v>0</v>
      </c>
    </row>
    <row r="31" spans="1:23" ht="12.75" customHeight="1">
      <c r="A31" s="203"/>
      <c r="B31" s="203"/>
      <c r="C31" s="203"/>
      <c r="D31" s="200"/>
      <c r="E31" s="200"/>
      <c r="F31" s="200" t="s">
        <v>45</v>
      </c>
      <c r="G31" s="200"/>
      <c r="H31" s="119">
        <v>15000</v>
      </c>
      <c r="I31" s="119">
        <v>15000</v>
      </c>
      <c r="J31" s="119">
        <v>15000</v>
      </c>
      <c r="K31" s="119">
        <v>0</v>
      </c>
      <c r="L31" s="119">
        <v>15000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202">
        <v>0</v>
      </c>
      <c r="U31" s="202"/>
      <c r="V31" s="119">
        <v>0</v>
      </c>
      <c r="W31" s="119">
        <v>0</v>
      </c>
    </row>
    <row r="32" spans="1:23" ht="12.75" customHeight="1">
      <c r="A32" s="203"/>
      <c r="B32" s="203"/>
      <c r="C32" s="203"/>
      <c r="D32" s="200"/>
      <c r="E32" s="200"/>
      <c r="F32" s="200" t="s">
        <v>44</v>
      </c>
      <c r="G32" s="200"/>
      <c r="H32" s="119">
        <v>50000</v>
      </c>
      <c r="I32" s="119">
        <v>50000</v>
      </c>
      <c r="J32" s="119">
        <v>50000</v>
      </c>
      <c r="K32" s="119">
        <v>0</v>
      </c>
      <c r="L32" s="119">
        <v>50000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202">
        <v>0</v>
      </c>
      <c r="U32" s="202"/>
      <c r="V32" s="119">
        <v>0</v>
      </c>
      <c r="W32" s="119">
        <v>0</v>
      </c>
    </row>
    <row r="33" spans="1:23" ht="12.75" customHeight="1">
      <c r="A33" s="203" t="s">
        <v>434</v>
      </c>
      <c r="B33" s="203" t="s">
        <v>35</v>
      </c>
      <c r="C33" s="203" t="s">
        <v>35</v>
      </c>
      <c r="D33" s="200" t="s">
        <v>435</v>
      </c>
      <c r="E33" s="200"/>
      <c r="F33" s="200" t="s">
        <v>47</v>
      </c>
      <c r="G33" s="200"/>
      <c r="H33" s="119">
        <v>7037597</v>
      </c>
      <c r="I33" s="119">
        <v>6438602</v>
      </c>
      <c r="J33" s="119">
        <v>4842220</v>
      </c>
      <c r="K33" s="119">
        <v>4382487</v>
      </c>
      <c r="L33" s="119">
        <v>459733</v>
      </c>
      <c r="M33" s="119">
        <v>0</v>
      </c>
      <c r="N33" s="119">
        <v>195600</v>
      </c>
      <c r="O33" s="119">
        <v>1400782</v>
      </c>
      <c r="P33" s="119">
        <v>0</v>
      </c>
      <c r="Q33" s="119">
        <v>0</v>
      </c>
      <c r="R33" s="119">
        <v>598995</v>
      </c>
      <c r="S33" s="119">
        <v>598995</v>
      </c>
      <c r="T33" s="202">
        <v>598995</v>
      </c>
      <c r="U33" s="202"/>
      <c r="V33" s="119">
        <v>0</v>
      </c>
      <c r="W33" s="119">
        <v>0</v>
      </c>
    </row>
    <row r="34" spans="1:23" ht="12.75" customHeight="1">
      <c r="A34" s="203"/>
      <c r="B34" s="203"/>
      <c r="C34" s="203"/>
      <c r="D34" s="200"/>
      <c r="E34" s="200"/>
      <c r="F34" s="200" t="s">
        <v>46</v>
      </c>
      <c r="G34" s="200"/>
      <c r="H34" s="119">
        <v>-5925</v>
      </c>
      <c r="I34" s="119">
        <v>-5925</v>
      </c>
      <c r="J34" s="119">
        <v>-3285</v>
      </c>
      <c r="K34" s="119">
        <v>-3285</v>
      </c>
      <c r="L34" s="119">
        <v>0</v>
      </c>
      <c r="M34" s="119">
        <v>0</v>
      </c>
      <c r="N34" s="119">
        <v>0</v>
      </c>
      <c r="O34" s="119">
        <v>-2640</v>
      </c>
      <c r="P34" s="119">
        <v>0</v>
      </c>
      <c r="Q34" s="119">
        <v>0</v>
      </c>
      <c r="R34" s="119">
        <v>0</v>
      </c>
      <c r="S34" s="119">
        <v>0</v>
      </c>
      <c r="T34" s="202">
        <v>0</v>
      </c>
      <c r="U34" s="202"/>
      <c r="V34" s="119">
        <v>0</v>
      </c>
      <c r="W34" s="119">
        <v>0</v>
      </c>
    </row>
    <row r="35" spans="1:23" ht="12.75" customHeight="1">
      <c r="A35" s="203"/>
      <c r="B35" s="203"/>
      <c r="C35" s="203"/>
      <c r="D35" s="200"/>
      <c r="E35" s="200"/>
      <c r="F35" s="200" t="s">
        <v>45</v>
      </c>
      <c r="G35" s="200"/>
      <c r="H35" s="119">
        <v>11028</v>
      </c>
      <c r="I35" s="119">
        <v>8388</v>
      </c>
      <c r="J35" s="119">
        <v>8388</v>
      </c>
      <c r="K35" s="119">
        <v>8388</v>
      </c>
      <c r="L35" s="119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2640</v>
      </c>
      <c r="S35" s="119">
        <v>2640</v>
      </c>
      <c r="T35" s="202">
        <v>2640</v>
      </c>
      <c r="U35" s="202"/>
      <c r="V35" s="119">
        <v>0</v>
      </c>
      <c r="W35" s="119">
        <v>0</v>
      </c>
    </row>
    <row r="36" spans="1:23" ht="12.75" customHeight="1">
      <c r="A36" s="203"/>
      <c r="B36" s="203"/>
      <c r="C36" s="203"/>
      <c r="D36" s="200"/>
      <c r="E36" s="200"/>
      <c r="F36" s="200" t="s">
        <v>44</v>
      </c>
      <c r="G36" s="200"/>
      <c r="H36" s="119">
        <v>7042700</v>
      </c>
      <c r="I36" s="119">
        <v>6441065</v>
      </c>
      <c r="J36" s="119">
        <v>4847323</v>
      </c>
      <c r="K36" s="119">
        <v>4387590</v>
      </c>
      <c r="L36" s="119">
        <v>459733</v>
      </c>
      <c r="M36" s="119">
        <v>0</v>
      </c>
      <c r="N36" s="119">
        <v>195600</v>
      </c>
      <c r="O36" s="119">
        <v>1398142</v>
      </c>
      <c r="P36" s="119">
        <v>0</v>
      </c>
      <c r="Q36" s="119">
        <v>0</v>
      </c>
      <c r="R36" s="119">
        <v>601635</v>
      </c>
      <c r="S36" s="119">
        <v>601635</v>
      </c>
      <c r="T36" s="202">
        <v>601635</v>
      </c>
      <c r="U36" s="202"/>
      <c r="V36" s="119">
        <v>0</v>
      </c>
      <c r="W36" s="119">
        <v>0</v>
      </c>
    </row>
    <row r="37" spans="1:23" ht="12.75" customHeight="1">
      <c r="A37" s="203" t="s">
        <v>35</v>
      </c>
      <c r="B37" s="203" t="s">
        <v>442</v>
      </c>
      <c r="C37" s="203" t="s">
        <v>35</v>
      </c>
      <c r="D37" s="200" t="s">
        <v>443</v>
      </c>
      <c r="E37" s="200"/>
      <c r="F37" s="200" t="s">
        <v>47</v>
      </c>
      <c r="G37" s="200"/>
      <c r="H37" s="119">
        <v>4808820</v>
      </c>
      <c r="I37" s="119">
        <v>4808820</v>
      </c>
      <c r="J37" s="119">
        <v>4620220</v>
      </c>
      <c r="K37" s="119">
        <v>4382487</v>
      </c>
      <c r="L37" s="119">
        <v>237733</v>
      </c>
      <c r="M37" s="119">
        <v>0</v>
      </c>
      <c r="N37" s="119">
        <v>188600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202">
        <v>0</v>
      </c>
      <c r="U37" s="202"/>
      <c r="V37" s="119">
        <v>0</v>
      </c>
      <c r="W37" s="119">
        <v>0</v>
      </c>
    </row>
    <row r="38" spans="1:23" ht="12.75" customHeight="1">
      <c r="A38" s="203"/>
      <c r="B38" s="203"/>
      <c r="C38" s="203"/>
      <c r="D38" s="200"/>
      <c r="E38" s="200"/>
      <c r="F38" s="200" t="s">
        <v>46</v>
      </c>
      <c r="G38" s="200"/>
      <c r="H38" s="119">
        <v>-3285</v>
      </c>
      <c r="I38" s="119">
        <v>-3285</v>
      </c>
      <c r="J38" s="119">
        <v>-3285</v>
      </c>
      <c r="K38" s="119">
        <v>-3285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202">
        <v>0</v>
      </c>
      <c r="U38" s="202"/>
      <c r="V38" s="119">
        <v>0</v>
      </c>
      <c r="W38" s="119">
        <v>0</v>
      </c>
    </row>
    <row r="39" spans="1:23" ht="12.75" customHeight="1">
      <c r="A39" s="203"/>
      <c r="B39" s="203"/>
      <c r="C39" s="203"/>
      <c r="D39" s="200"/>
      <c r="E39" s="200"/>
      <c r="F39" s="200" t="s">
        <v>45</v>
      </c>
      <c r="G39" s="200"/>
      <c r="H39" s="119">
        <v>8388</v>
      </c>
      <c r="I39" s="119">
        <v>8388</v>
      </c>
      <c r="J39" s="119">
        <v>8388</v>
      </c>
      <c r="K39" s="119">
        <v>8388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202">
        <v>0</v>
      </c>
      <c r="U39" s="202"/>
      <c r="V39" s="119">
        <v>0</v>
      </c>
      <c r="W39" s="119">
        <v>0</v>
      </c>
    </row>
    <row r="40" spans="1:23" ht="12.75" customHeight="1">
      <c r="A40" s="203"/>
      <c r="B40" s="203"/>
      <c r="C40" s="203"/>
      <c r="D40" s="200"/>
      <c r="E40" s="200"/>
      <c r="F40" s="200" t="s">
        <v>44</v>
      </c>
      <c r="G40" s="200"/>
      <c r="H40" s="119">
        <v>4813923</v>
      </c>
      <c r="I40" s="119">
        <v>4813923</v>
      </c>
      <c r="J40" s="119">
        <v>4625323</v>
      </c>
      <c r="K40" s="119">
        <v>4387590</v>
      </c>
      <c r="L40" s="119">
        <v>237733</v>
      </c>
      <c r="M40" s="119">
        <v>0</v>
      </c>
      <c r="N40" s="119">
        <v>188600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202">
        <v>0</v>
      </c>
      <c r="U40" s="202"/>
      <c r="V40" s="119">
        <v>0</v>
      </c>
      <c r="W40" s="119">
        <v>0</v>
      </c>
    </row>
    <row r="41" spans="1:23" ht="12.75" customHeight="1">
      <c r="A41" s="203" t="s">
        <v>35</v>
      </c>
      <c r="B41" s="203" t="s">
        <v>448</v>
      </c>
      <c r="C41" s="203" t="s">
        <v>35</v>
      </c>
      <c r="D41" s="200" t="s">
        <v>193</v>
      </c>
      <c r="E41" s="200"/>
      <c r="F41" s="200" t="s">
        <v>47</v>
      </c>
      <c r="G41" s="200"/>
      <c r="H41" s="119">
        <v>2031777</v>
      </c>
      <c r="I41" s="119">
        <v>1432782</v>
      </c>
      <c r="J41" s="119">
        <v>25000</v>
      </c>
      <c r="K41" s="119">
        <v>0</v>
      </c>
      <c r="L41" s="119">
        <v>25000</v>
      </c>
      <c r="M41" s="119">
        <v>0</v>
      </c>
      <c r="N41" s="119">
        <v>7000</v>
      </c>
      <c r="O41" s="119">
        <v>1400782</v>
      </c>
      <c r="P41" s="119">
        <v>0</v>
      </c>
      <c r="Q41" s="119">
        <v>0</v>
      </c>
      <c r="R41" s="119">
        <v>598995</v>
      </c>
      <c r="S41" s="119">
        <v>598995</v>
      </c>
      <c r="T41" s="202">
        <v>598995</v>
      </c>
      <c r="U41" s="202"/>
      <c r="V41" s="119">
        <v>0</v>
      </c>
      <c r="W41" s="119">
        <v>0</v>
      </c>
    </row>
    <row r="42" spans="1:23" ht="12.75" customHeight="1">
      <c r="A42" s="203"/>
      <c r="B42" s="203"/>
      <c r="C42" s="203"/>
      <c r="D42" s="200"/>
      <c r="E42" s="200"/>
      <c r="F42" s="200" t="s">
        <v>46</v>
      </c>
      <c r="G42" s="200"/>
      <c r="H42" s="119">
        <v>-2640</v>
      </c>
      <c r="I42" s="119">
        <v>-2640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-2640</v>
      </c>
      <c r="P42" s="119">
        <v>0</v>
      </c>
      <c r="Q42" s="119">
        <v>0</v>
      </c>
      <c r="R42" s="119">
        <v>0</v>
      </c>
      <c r="S42" s="119">
        <v>0</v>
      </c>
      <c r="T42" s="202">
        <v>0</v>
      </c>
      <c r="U42" s="202"/>
      <c r="V42" s="119">
        <v>0</v>
      </c>
      <c r="W42" s="119">
        <v>0</v>
      </c>
    </row>
    <row r="43" spans="1:23" ht="12.75" customHeight="1">
      <c r="A43" s="203"/>
      <c r="B43" s="203"/>
      <c r="C43" s="203"/>
      <c r="D43" s="200"/>
      <c r="E43" s="200"/>
      <c r="F43" s="200" t="s">
        <v>45</v>
      </c>
      <c r="G43" s="200"/>
      <c r="H43" s="119">
        <v>2640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2640</v>
      </c>
      <c r="S43" s="119">
        <v>2640</v>
      </c>
      <c r="T43" s="202">
        <v>2640</v>
      </c>
      <c r="U43" s="202"/>
      <c r="V43" s="119">
        <v>0</v>
      </c>
      <c r="W43" s="119">
        <v>0</v>
      </c>
    </row>
    <row r="44" spans="1:23" ht="12.75" customHeight="1">
      <c r="A44" s="203"/>
      <c r="B44" s="203"/>
      <c r="C44" s="203"/>
      <c r="D44" s="200"/>
      <c r="E44" s="200"/>
      <c r="F44" s="200" t="s">
        <v>44</v>
      </c>
      <c r="G44" s="200"/>
      <c r="H44" s="119">
        <v>2031777</v>
      </c>
      <c r="I44" s="119">
        <v>1430142</v>
      </c>
      <c r="J44" s="119">
        <v>25000</v>
      </c>
      <c r="K44" s="119">
        <v>0</v>
      </c>
      <c r="L44" s="119">
        <v>25000</v>
      </c>
      <c r="M44" s="119">
        <v>0</v>
      </c>
      <c r="N44" s="119">
        <v>7000</v>
      </c>
      <c r="O44" s="119">
        <v>1398142</v>
      </c>
      <c r="P44" s="119">
        <v>0</v>
      </c>
      <c r="Q44" s="119">
        <v>0</v>
      </c>
      <c r="R44" s="119">
        <v>601635</v>
      </c>
      <c r="S44" s="119">
        <v>601635</v>
      </c>
      <c r="T44" s="202">
        <v>601635</v>
      </c>
      <c r="U44" s="202"/>
      <c r="V44" s="119">
        <v>0</v>
      </c>
      <c r="W44" s="119">
        <v>0</v>
      </c>
    </row>
    <row r="45" spans="1:23" ht="12.75" customHeight="1">
      <c r="A45" s="203" t="s">
        <v>194</v>
      </c>
      <c r="B45" s="203" t="s">
        <v>35</v>
      </c>
      <c r="C45" s="203" t="s">
        <v>35</v>
      </c>
      <c r="D45" s="200" t="s">
        <v>195</v>
      </c>
      <c r="E45" s="200"/>
      <c r="F45" s="200" t="s">
        <v>47</v>
      </c>
      <c r="G45" s="200"/>
      <c r="H45" s="119">
        <v>28167772</v>
      </c>
      <c r="I45" s="119">
        <v>26589603</v>
      </c>
      <c r="J45" s="119">
        <v>23655934</v>
      </c>
      <c r="K45" s="119">
        <v>21003441</v>
      </c>
      <c r="L45" s="119">
        <v>2652493</v>
      </c>
      <c r="M45" s="119">
        <v>1630000</v>
      </c>
      <c r="N45" s="119">
        <v>461200</v>
      </c>
      <c r="O45" s="119">
        <v>842469</v>
      </c>
      <c r="P45" s="119">
        <v>0</v>
      </c>
      <c r="Q45" s="119">
        <v>0</v>
      </c>
      <c r="R45" s="119">
        <v>1578169</v>
      </c>
      <c r="S45" s="119">
        <v>1578169</v>
      </c>
      <c r="T45" s="202">
        <v>0</v>
      </c>
      <c r="U45" s="202"/>
      <c r="V45" s="119">
        <v>0</v>
      </c>
      <c r="W45" s="119">
        <v>0</v>
      </c>
    </row>
    <row r="46" spans="1:23" ht="12.75" customHeight="1">
      <c r="A46" s="203"/>
      <c r="B46" s="203"/>
      <c r="C46" s="203"/>
      <c r="D46" s="200"/>
      <c r="E46" s="200"/>
      <c r="F46" s="200" t="s">
        <v>46</v>
      </c>
      <c r="G46" s="200"/>
      <c r="H46" s="119">
        <v>-152863</v>
      </c>
      <c r="I46" s="119">
        <v>-152863</v>
      </c>
      <c r="J46" s="119">
        <v>-141563</v>
      </c>
      <c r="K46" s="119">
        <v>-134463</v>
      </c>
      <c r="L46" s="119">
        <v>-7100</v>
      </c>
      <c r="M46" s="119">
        <v>0</v>
      </c>
      <c r="N46" s="119">
        <v>-11300</v>
      </c>
      <c r="O46" s="119">
        <v>0</v>
      </c>
      <c r="P46" s="119">
        <v>0</v>
      </c>
      <c r="Q46" s="119">
        <v>0</v>
      </c>
      <c r="R46" s="119">
        <v>0</v>
      </c>
      <c r="S46" s="119">
        <v>0</v>
      </c>
      <c r="T46" s="202">
        <v>0</v>
      </c>
      <c r="U46" s="202"/>
      <c r="V46" s="119">
        <v>0</v>
      </c>
      <c r="W46" s="119">
        <v>0</v>
      </c>
    </row>
    <row r="47" spans="1:23" ht="12.75" customHeight="1">
      <c r="A47" s="203"/>
      <c r="B47" s="203"/>
      <c r="C47" s="203"/>
      <c r="D47" s="200"/>
      <c r="E47" s="200"/>
      <c r="F47" s="200" t="s">
        <v>45</v>
      </c>
      <c r="G47" s="200"/>
      <c r="H47" s="119">
        <v>202806</v>
      </c>
      <c r="I47" s="119">
        <v>202806</v>
      </c>
      <c r="J47" s="119">
        <v>101929</v>
      </c>
      <c r="K47" s="119">
        <v>22479</v>
      </c>
      <c r="L47" s="119">
        <v>79450</v>
      </c>
      <c r="M47" s="119">
        <v>0</v>
      </c>
      <c r="N47" s="119">
        <v>1000</v>
      </c>
      <c r="O47" s="119">
        <v>99877</v>
      </c>
      <c r="P47" s="119">
        <v>0</v>
      </c>
      <c r="Q47" s="119">
        <v>0</v>
      </c>
      <c r="R47" s="119">
        <v>0</v>
      </c>
      <c r="S47" s="119">
        <v>0</v>
      </c>
      <c r="T47" s="202">
        <v>0</v>
      </c>
      <c r="U47" s="202"/>
      <c r="V47" s="119">
        <v>0</v>
      </c>
      <c r="W47" s="119">
        <v>0</v>
      </c>
    </row>
    <row r="48" spans="1:23" ht="12.75" customHeight="1">
      <c r="A48" s="203"/>
      <c r="B48" s="203"/>
      <c r="C48" s="203"/>
      <c r="D48" s="200"/>
      <c r="E48" s="200"/>
      <c r="F48" s="200" t="s">
        <v>44</v>
      </c>
      <c r="G48" s="200"/>
      <c r="H48" s="119">
        <v>28217715</v>
      </c>
      <c r="I48" s="119">
        <v>26639546</v>
      </c>
      <c r="J48" s="119">
        <v>23616300</v>
      </c>
      <c r="K48" s="119">
        <v>20891457</v>
      </c>
      <c r="L48" s="119">
        <v>2724843</v>
      </c>
      <c r="M48" s="119">
        <v>1630000</v>
      </c>
      <c r="N48" s="119">
        <v>450900</v>
      </c>
      <c r="O48" s="119">
        <v>942346</v>
      </c>
      <c r="P48" s="119">
        <v>0</v>
      </c>
      <c r="Q48" s="119">
        <v>0</v>
      </c>
      <c r="R48" s="119">
        <v>1578169</v>
      </c>
      <c r="S48" s="119">
        <v>1578169</v>
      </c>
      <c r="T48" s="202">
        <v>0</v>
      </c>
      <c r="U48" s="202"/>
      <c r="V48" s="119">
        <v>0</v>
      </c>
      <c r="W48" s="119">
        <v>0</v>
      </c>
    </row>
    <row r="49" spans="1:23" ht="12.75" customHeight="1">
      <c r="A49" s="203" t="s">
        <v>35</v>
      </c>
      <c r="B49" s="203" t="s">
        <v>196</v>
      </c>
      <c r="C49" s="203" t="s">
        <v>35</v>
      </c>
      <c r="D49" s="200" t="s">
        <v>197</v>
      </c>
      <c r="E49" s="200"/>
      <c r="F49" s="200" t="s">
        <v>47</v>
      </c>
      <c r="G49" s="200"/>
      <c r="H49" s="119">
        <v>3482261</v>
      </c>
      <c r="I49" s="119">
        <v>3482261</v>
      </c>
      <c r="J49" s="119">
        <v>3065376</v>
      </c>
      <c r="K49" s="119">
        <v>2929776</v>
      </c>
      <c r="L49" s="119">
        <v>135600</v>
      </c>
      <c r="M49" s="119">
        <v>0</v>
      </c>
      <c r="N49" s="119">
        <v>150000</v>
      </c>
      <c r="O49" s="119">
        <v>266885</v>
      </c>
      <c r="P49" s="119">
        <v>0</v>
      </c>
      <c r="Q49" s="119">
        <v>0</v>
      </c>
      <c r="R49" s="119">
        <v>0</v>
      </c>
      <c r="S49" s="119">
        <v>0</v>
      </c>
      <c r="T49" s="202">
        <v>0</v>
      </c>
      <c r="U49" s="202"/>
      <c r="V49" s="119">
        <v>0</v>
      </c>
      <c r="W49" s="119">
        <v>0</v>
      </c>
    </row>
    <row r="50" spans="1:23" ht="12.75" customHeight="1">
      <c r="A50" s="203"/>
      <c r="B50" s="203"/>
      <c r="C50" s="203"/>
      <c r="D50" s="200"/>
      <c r="E50" s="200"/>
      <c r="F50" s="200" t="s">
        <v>46</v>
      </c>
      <c r="G50" s="200"/>
      <c r="H50" s="119">
        <v>-8400</v>
      </c>
      <c r="I50" s="119">
        <v>-8400</v>
      </c>
      <c r="J50" s="119">
        <v>-5400</v>
      </c>
      <c r="K50" s="119">
        <v>-5400</v>
      </c>
      <c r="L50" s="119">
        <v>0</v>
      </c>
      <c r="M50" s="119">
        <v>0</v>
      </c>
      <c r="N50" s="119">
        <v>-3000</v>
      </c>
      <c r="O50" s="119">
        <v>0</v>
      </c>
      <c r="P50" s="119">
        <v>0</v>
      </c>
      <c r="Q50" s="119">
        <v>0</v>
      </c>
      <c r="R50" s="119">
        <v>0</v>
      </c>
      <c r="S50" s="119">
        <v>0</v>
      </c>
      <c r="T50" s="202">
        <v>0</v>
      </c>
      <c r="U50" s="202"/>
      <c r="V50" s="119">
        <v>0</v>
      </c>
      <c r="W50" s="119">
        <v>0</v>
      </c>
    </row>
    <row r="51" spans="1:23" ht="12.75" customHeight="1">
      <c r="A51" s="203"/>
      <c r="B51" s="203"/>
      <c r="C51" s="203"/>
      <c r="D51" s="200"/>
      <c r="E51" s="200"/>
      <c r="F51" s="200" t="s">
        <v>45</v>
      </c>
      <c r="G51" s="200"/>
      <c r="H51" s="119">
        <v>13100</v>
      </c>
      <c r="I51" s="119">
        <v>13100</v>
      </c>
      <c r="J51" s="119">
        <v>13100</v>
      </c>
      <c r="K51" s="119">
        <v>4700</v>
      </c>
      <c r="L51" s="119">
        <v>8400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202">
        <v>0</v>
      </c>
      <c r="U51" s="202"/>
      <c r="V51" s="119">
        <v>0</v>
      </c>
      <c r="W51" s="119">
        <v>0</v>
      </c>
    </row>
    <row r="52" spans="1:23" ht="12.75" customHeight="1">
      <c r="A52" s="203"/>
      <c r="B52" s="203"/>
      <c r="C52" s="203"/>
      <c r="D52" s="200"/>
      <c r="E52" s="200"/>
      <c r="F52" s="200" t="s">
        <v>44</v>
      </c>
      <c r="G52" s="200"/>
      <c r="H52" s="119">
        <v>3486961</v>
      </c>
      <c r="I52" s="119">
        <v>3486961</v>
      </c>
      <c r="J52" s="119">
        <v>3073076</v>
      </c>
      <c r="K52" s="119">
        <v>2929076</v>
      </c>
      <c r="L52" s="119">
        <v>144000</v>
      </c>
      <c r="M52" s="119">
        <v>0</v>
      </c>
      <c r="N52" s="119">
        <v>147000</v>
      </c>
      <c r="O52" s="119">
        <v>266885</v>
      </c>
      <c r="P52" s="119">
        <v>0</v>
      </c>
      <c r="Q52" s="119">
        <v>0</v>
      </c>
      <c r="R52" s="119">
        <v>0</v>
      </c>
      <c r="S52" s="119">
        <v>0</v>
      </c>
      <c r="T52" s="202">
        <v>0</v>
      </c>
      <c r="U52" s="202"/>
      <c r="V52" s="119">
        <v>0</v>
      </c>
      <c r="W52" s="119">
        <v>0</v>
      </c>
    </row>
    <row r="53" spans="1:23" ht="12.75" customHeight="1">
      <c r="A53" s="203" t="s">
        <v>35</v>
      </c>
      <c r="B53" s="203" t="s">
        <v>272</v>
      </c>
      <c r="C53" s="203" t="s">
        <v>35</v>
      </c>
      <c r="D53" s="200" t="s">
        <v>273</v>
      </c>
      <c r="E53" s="200"/>
      <c r="F53" s="200" t="s">
        <v>47</v>
      </c>
      <c r="G53" s="200"/>
      <c r="H53" s="119">
        <v>305045</v>
      </c>
      <c r="I53" s="119">
        <v>305045</v>
      </c>
      <c r="J53" s="119">
        <v>285045</v>
      </c>
      <c r="K53" s="119">
        <v>249300</v>
      </c>
      <c r="L53" s="119">
        <v>35745</v>
      </c>
      <c r="M53" s="119">
        <v>0</v>
      </c>
      <c r="N53" s="119">
        <v>20000</v>
      </c>
      <c r="O53" s="119">
        <v>0</v>
      </c>
      <c r="P53" s="119">
        <v>0</v>
      </c>
      <c r="Q53" s="119">
        <v>0</v>
      </c>
      <c r="R53" s="119">
        <v>0</v>
      </c>
      <c r="S53" s="119">
        <v>0</v>
      </c>
      <c r="T53" s="202">
        <v>0</v>
      </c>
      <c r="U53" s="202"/>
      <c r="V53" s="119">
        <v>0</v>
      </c>
      <c r="W53" s="119">
        <v>0</v>
      </c>
    </row>
    <row r="54" spans="1:23" ht="12.75" customHeight="1">
      <c r="A54" s="203"/>
      <c r="B54" s="203"/>
      <c r="C54" s="203"/>
      <c r="D54" s="200"/>
      <c r="E54" s="200"/>
      <c r="F54" s="200" t="s">
        <v>46</v>
      </c>
      <c r="G54" s="200"/>
      <c r="H54" s="119">
        <v>-400</v>
      </c>
      <c r="I54" s="119">
        <v>-400</v>
      </c>
      <c r="J54" s="119">
        <v>-400</v>
      </c>
      <c r="K54" s="119">
        <v>-400</v>
      </c>
      <c r="L54" s="119">
        <v>0</v>
      </c>
      <c r="M54" s="119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  <c r="S54" s="119">
        <v>0</v>
      </c>
      <c r="T54" s="202">
        <v>0</v>
      </c>
      <c r="U54" s="202"/>
      <c r="V54" s="119">
        <v>0</v>
      </c>
      <c r="W54" s="119">
        <v>0</v>
      </c>
    </row>
    <row r="55" spans="1:23" ht="12.75" customHeight="1">
      <c r="A55" s="203"/>
      <c r="B55" s="203"/>
      <c r="C55" s="203"/>
      <c r="D55" s="200"/>
      <c r="E55" s="200"/>
      <c r="F55" s="200" t="s">
        <v>45</v>
      </c>
      <c r="G55" s="200"/>
      <c r="H55" s="119">
        <v>400</v>
      </c>
      <c r="I55" s="119">
        <v>400</v>
      </c>
      <c r="J55" s="119">
        <v>400</v>
      </c>
      <c r="K55" s="119">
        <v>0</v>
      </c>
      <c r="L55" s="119">
        <v>400</v>
      </c>
      <c r="M55" s="119">
        <v>0</v>
      </c>
      <c r="N55" s="119">
        <v>0</v>
      </c>
      <c r="O55" s="119">
        <v>0</v>
      </c>
      <c r="P55" s="119">
        <v>0</v>
      </c>
      <c r="Q55" s="119">
        <v>0</v>
      </c>
      <c r="R55" s="119">
        <v>0</v>
      </c>
      <c r="S55" s="119">
        <v>0</v>
      </c>
      <c r="T55" s="202">
        <v>0</v>
      </c>
      <c r="U55" s="202"/>
      <c r="V55" s="119">
        <v>0</v>
      </c>
      <c r="W55" s="119">
        <v>0</v>
      </c>
    </row>
    <row r="56" spans="1:23" ht="12.75" customHeight="1">
      <c r="A56" s="203"/>
      <c r="B56" s="203"/>
      <c r="C56" s="203"/>
      <c r="D56" s="200"/>
      <c r="E56" s="200"/>
      <c r="F56" s="200" t="s">
        <v>44</v>
      </c>
      <c r="G56" s="200"/>
      <c r="H56" s="119">
        <v>305045</v>
      </c>
      <c r="I56" s="119">
        <v>305045</v>
      </c>
      <c r="J56" s="119">
        <v>285045</v>
      </c>
      <c r="K56" s="119">
        <v>248900</v>
      </c>
      <c r="L56" s="119">
        <v>36145</v>
      </c>
      <c r="M56" s="119">
        <v>0</v>
      </c>
      <c r="N56" s="119">
        <v>20000</v>
      </c>
      <c r="O56" s="119">
        <v>0</v>
      </c>
      <c r="P56" s="119">
        <v>0</v>
      </c>
      <c r="Q56" s="119">
        <v>0</v>
      </c>
      <c r="R56" s="119">
        <v>0</v>
      </c>
      <c r="S56" s="119">
        <v>0</v>
      </c>
      <c r="T56" s="202">
        <v>0</v>
      </c>
      <c r="U56" s="202"/>
      <c r="V56" s="119">
        <v>0</v>
      </c>
      <c r="W56" s="119">
        <v>0</v>
      </c>
    </row>
    <row r="57" spans="1:23" ht="12.75" customHeight="1">
      <c r="A57" s="203" t="s">
        <v>35</v>
      </c>
      <c r="B57" s="203" t="s">
        <v>213</v>
      </c>
      <c r="C57" s="203" t="s">
        <v>35</v>
      </c>
      <c r="D57" s="200" t="s">
        <v>214</v>
      </c>
      <c r="E57" s="200"/>
      <c r="F57" s="200" t="s">
        <v>47</v>
      </c>
      <c r="G57" s="200"/>
      <c r="H57" s="119">
        <v>10422452</v>
      </c>
      <c r="I57" s="119">
        <v>10242452</v>
      </c>
      <c r="J57" s="119">
        <v>8760068</v>
      </c>
      <c r="K57" s="119">
        <v>7816568</v>
      </c>
      <c r="L57" s="119">
        <v>943500</v>
      </c>
      <c r="M57" s="119">
        <v>830000</v>
      </c>
      <c r="N57" s="119">
        <v>76800</v>
      </c>
      <c r="O57" s="119">
        <v>575584</v>
      </c>
      <c r="P57" s="119">
        <v>0</v>
      </c>
      <c r="Q57" s="119">
        <v>0</v>
      </c>
      <c r="R57" s="119">
        <v>180000</v>
      </c>
      <c r="S57" s="119">
        <v>180000</v>
      </c>
      <c r="T57" s="202">
        <v>0</v>
      </c>
      <c r="U57" s="202"/>
      <c r="V57" s="119">
        <v>0</v>
      </c>
      <c r="W57" s="119">
        <v>0</v>
      </c>
    </row>
    <row r="58" spans="1:23" ht="12.75" customHeight="1">
      <c r="A58" s="203"/>
      <c r="B58" s="203"/>
      <c r="C58" s="203"/>
      <c r="D58" s="200"/>
      <c r="E58" s="200"/>
      <c r="F58" s="200" t="s">
        <v>46</v>
      </c>
      <c r="G58" s="200"/>
      <c r="H58" s="119">
        <v>-58815</v>
      </c>
      <c r="I58" s="119">
        <v>-58815</v>
      </c>
      <c r="J58" s="119">
        <v>-58815</v>
      </c>
      <c r="K58" s="119">
        <v>-58815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0</v>
      </c>
      <c r="T58" s="202">
        <v>0</v>
      </c>
      <c r="U58" s="202"/>
      <c r="V58" s="119">
        <v>0</v>
      </c>
      <c r="W58" s="119">
        <v>0</v>
      </c>
    </row>
    <row r="59" spans="1:23" ht="12.75" customHeight="1">
      <c r="A59" s="203"/>
      <c r="B59" s="203"/>
      <c r="C59" s="203"/>
      <c r="D59" s="200"/>
      <c r="E59" s="200"/>
      <c r="F59" s="200" t="s">
        <v>45</v>
      </c>
      <c r="G59" s="200"/>
      <c r="H59" s="119">
        <v>104756</v>
      </c>
      <c r="I59" s="119">
        <v>104756</v>
      </c>
      <c r="J59" s="119">
        <v>4879</v>
      </c>
      <c r="K59" s="119">
        <v>4879</v>
      </c>
      <c r="L59" s="119">
        <v>0</v>
      </c>
      <c r="M59" s="119">
        <v>0</v>
      </c>
      <c r="N59" s="119">
        <v>0</v>
      </c>
      <c r="O59" s="119">
        <v>99877</v>
      </c>
      <c r="P59" s="119">
        <v>0</v>
      </c>
      <c r="Q59" s="119">
        <v>0</v>
      </c>
      <c r="R59" s="119">
        <v>0</v>
      </c>
      <c r="S59" s="119">
        <v>0</v>
      </c>
      <c r="T59" s="202">
        <v>0</v>
      </c>
      <c r="U59" s="202"/>
      <c r="V59" s="119">
        <v>0</v>
      </c>
      <c r="W59" s="119">
        <v>0</v>
      </c>
    </row>
    <row r="60" spans="1:23" ht="12.75" customHeight="1">
      <c r="A60" s="203"/>
      <c r="B60" s="203"/>
      <c r="C60" s="203"/>
      <c r="D60" s="200"/>
      <c r="E60" s="200"/>
      <c r="F60" s="200" t="s">
        <v>44</v>
      </c>
      <c r="G60" s="200"/>
      <c r="H60" s="119">
        <v>10468393</v>
      </c>
      <c r="I60" s="119">
        <v>10288393</v>
      </c>
      <c r="J60" s="119">
        <v>8706132</v>
      </c>
      <c r="K60" s="119">
        <v>7762632</v>
      </c>
      <c r="L60" s="119">
        <v>943500</v>
      </c>
      <c r="M60" s="119">
        <v>830000</v>
      </c>
      <c r="N60" s="119">
        <v>76800</v>
      </c>
      <c r="O60" s="119">
        <v>675461</v>
      </c>
      <c r="P60" s="119">
        <v>0</v>
      </c>
      <c r="Q60" s="119">
        <v>0</v>
      </c>
      <c r="R60" s="119">
        <v>180000</v>
      </c>
      <c r="S60" s="119">
        <v>180000</v>
      </c>
      <c r="T60" s="202">
        <v>0</v>
      </c>
      <c r="U60" s="202"/>
      <c r="V60" s="119">
        <v>0</v>
      </c>
      <c r="W60" s="119">
        <v>0</v>
      </c>
    </row>
    <row r="61" spans="1:23" ht="12.75" customHeight="1">
      <c r="A61" s="203" t="s">
        <v>35</v>
      </c>
      <c r="B61" s="203" t="s">
        <v>537</v>
      </c>
      <c r="C61" s="203" t="s">
        <v>35</v>
      </c>
      <c r="D61" s="200" t="s">
        <v>538</v>
      </c>
      <c r="E61" s="200"/>
      <c r="F61" s="200" t="s">
        <v>47</v>
      </c>
      <c r="G61" s="200"/>
      <c r="H61" s="119">
        <v>865900</v>
      </c>
      <c r="I61" s="119">
        <v>865900</v>
      </c>
      <c r="J61" s="119">
        <v>163400</v>
      </c>
      <c r="K61" s="119">
        <v>156200</v>
      </c>
      <c r="L61" s="119">
        <v>7200</v>
      </c>
      <c r="M61" s="119">
        <v>700000</v>
      </c>
      <c r="N61" s="119">
        <v>2500</v>
      </c>
      <c r="O61" s="119">
        <v>0</v>
      </c>
      <c r="P61" s="119">
        <v>0</v>
      </c>
      <c r="Q61" s="119">
        <v>0</v>
      </c>
      <c r="R61" s="119">
        <v>0</v>
      </c>
      <c r="S61" s="119">
        <v>0</v>
      </c>
      <c r="T61" s="202">
        <v>0</v>
      </c>
      <c r="U61" s="202"/>
      <c r="V61" s="119">
        <v>0</v>
      </c>
      <c r="W61" s="119">
        <v>0</v>
      </c>
    </row>
    <row r="62" spans="1:23" ht="12.75" customHeight="1">
      <c r="A62" s="203"/>
      <c r="B62" s="203"/>
      <c r="C62" s="203"/>
      <c r="D62" s="200"/>
      <c r="E62" s="200"/>
      <c r="F62" s="200" t="s">
        <v>46</v>
      </c>
      <c r="G62" s="200"/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202">
        <v>0</v>
      </c>
      <c r="U62" s="202"/>
      <c r="V62" s="119">
        <v>0</v>
      </c>
      <c r="W62" s="119">
        <v>0</v>
      </c>
    </row>
    <row r="63" spans="1:23" ht="12.75" customHeight="1">
      <c r="A63" s="203"/>
      <c r="B63" s="203"/>
      <c r="C63" s="203"/>
      <c r="D63" s="200"/>
      <c r="E63" s="200"/>
      <c r="F63" s="200" t="s">
        <v>45</v>
      </c>
      <c r="G63" s="200"/>
      <c r="H63" s="119">
        <v>3200</v>
      </c>
      <c r="I63" s="119">
        <v>3200</v>
      </c>
      <c r="J63" s="119">
        <v>3200</v>
      </c>
      <c r="K63" s="119">
        <v>3200</v>
      </c>
      <c r="L63" s="119">
        <v>0</v>
      </c>
      <c r="M63" s="119">
        <v>0</v>
      </c>
      <c r="N63" s="119">
        <v>0</v>
      </c>
      <c r="O63" s="119">
        <v>0</v>
      </c>
      <c r="P63" s="119">
        <v>0</v>
      </c>
      <c r="Q63" s="119">
        <v>0</v>
      </c>
      <c r="R63" s="119">
        <v>0</v>
      </c>
      <c r="S63" s="119">
        <v>0</v>
      </c>
      <c r="T63" s="202">
        <v>0</v>
      </c>
      <c r="U63" s="202"/>
      <c r="V63" s="119">
        <v>0</v>
      </c>
      <c r="W63" s="119">
        <v>0</v>
      </c>
    </row>
    <row r="64" spans="1:23" ht="12.75" customHeight="1">
      <c r="A64" s="203"/>
      <c r="B64" s="203"/>
      <c r="C64" s="203"/>
      <c r="D64" s="200"/>
      <c r="E64" s="200"/>
      <c r="F64" s="200" t="s">
        <v>44</v>
      </c>
      <c r="G64" s="200"/>
      <c r="H64" s="119">
        <v>869100</v>
      </c>
      <c r="I64" s="119">
        <v>869100</v>
      </c>
      <c r="J64" s="119">
        <v>166600</v>
      </c>
      <c r="K64" s="119">
        <v>159400</v>
      </c>
      <c r="L64" s="119">
        <v>7200</v>
      </c>
      <c r="M64" s="119">
        <v>700000</v>
      </c>
      <c r="N64" s="119">
        <v>2500</v>
      </c>
      <c r="O64" s="119">
        <v>0</v>
      </c>
      <c r="P64" s="119">
        <v>0</v>
      </c>
      <c r="Q64" s="119">
        <v>0</v>
      </c>
      <c r="R64" s="119">
        <v>0</v>
      </c>
      <c r="S64" s="119">
        <v>0</v>
      </c>
      <c r="T64" s="202">
        <v>0</v>
      </c>
      <c r="U64" s="202"/>
      <c r="V64" s="119">
        <v>0</v>
      </c>
      <c r="W64" s="119">
        <v>0</v>
      </c>
    </row>
    <row r="65" spans="1:23" ht="12.75" customHeight="1">
      <c r="A65" s="203" t="s">
        <v>35</v>
      </c>
      <c r="B65" s="203" t="s">
        <v>274</v>
      </c>
      <c r="C65" s="203" t="s">
        <v>35</v>
      </c>
      <c r="D65" s="200" t="s">
        <v>275</v>
      </c>
      <c r="E65" s="200"/>
      <c r="F65" s="200" t="s">
        <v>47</v>
      </c>
      <c r="G65" s="200"/>
      <c r="H65" s="119">
        <v>1691500</v>
      </c>
      <c r="I65" s="119">
        <v>1691500</v>
      </c>
      <c r="J65" s="119">
        <v>1660500</v>
      </c>
      <c r="K65" s="119">
        <v>1481500</v>
      </c>
      <c r="L65" s="119">
        <v>179000</v>
      </c>
      <c r="M65" s="119">
        <v>0</v>
      </c>
      <c r="N65" s="119">
        <v>31000</v>
      </c>
      <c r="O65" s="119">
        <v>0</v>
      </c>
      <c r="P65" s="119">
        <v>0</v>
      </c>
      <c r="Q65" s="119">
        <v>0</v>
      </c>
      <c r="R65" s="119">
        <v>0</v>
      </c>
      <c r="S65" s="119">
        <v>0</v>
      </c>
      <c r="T65" s="202">
        <v>0</v>
      </c>
      <c r="U65" s="202"/>
      <c r="V65" s="119">
        <v>0</v>
      </c>
      <c r="W65" s="119">
        <v>0</v>
      </c>
    </row>
    <row r="66" spans="1:23" ht="12.75" customHeight="1">
      <c r="A66" s="203"/>
      <c r="B66" s="203"/>
      <c r="C66" s="203"/>
      <c r="D66" s="200"/>
      <c r="E66" s="200"/>
      <c r="F66" s="200" t="s">
        <v>46</v>
      </c>
      <c r="G66" s="200"/>
      <c r="H66" s="119">
        <v>-28667</v>
      </c>
      <c r="I66" s="119">
        <v>-28667</v>
      </c>
      <c r="J66" s="119">
        <v>-28667</v>
      </c>
      <c r="K66" s="119">
        <v>-21667</v>
      </c>
      <c r="L66" s="119">
        <v>-7000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202">
        <v>0</v>
      </c>
      <c r="U66" s="202"/>
      <c r="V66" s="119">
        <v>0</v>
      </c>
      <c r="W66" s="119">
        <v>0</v>
      </c>
    </row>
    <row r="67" spans="1:23" ht="12.75" customHeight="1">
      <c r="A67" s="203"/>
      <c r="B67" s="203"/>
      <c r="C67" s="203"/>
      <c r="D67" s="200"/>
      <c r="E67" s="200"/>
      <c r="F67" s="200" t="s">
        <v>45</v>
      </c>
      <c r="G67" s="200"/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  <c r="Q67" s="119">
        <v>0</v>
      </c>
      <c r="R67" s="119">
        <v>0</v>
      </c>
      <c r="S67" s="119">
        <v>0</v>
      </c>
      <c r="T67" s="202">
        <v>0</v>
      </c>
      <c r="U67" s="202"/>
      <c r="V67" s="119">
        <v>0</v>
      </c>
      <c r="W67" s="119">
        <v>0</v>
      </c>
    </row>
    <row r="68" spans="1:23" ht="12.75" customHeight="1">
      <c r="A68" s="203"/>
      <c r="B68" s="203"/>
      <c r="C68" s="203"/>
      <c r="D68" s="200"/>
      <c r="E68" s="200"/>
      <c r="F68" s="200" t="s">
        <v>44</v>
      </c>
      <c r="G68" s="200"/>
      <c r="H68" s="119">
        <v>1662833</v>
      </c>
      <c r="I68" s="119">
        <v>1662833</v>
      </c>
      <c r="J68" s="119">
        <v>1631833</v>
      </c>
      <c r="K68" s="119">
        <v>1459833</v>
      </c>
      <c r="L68" s="119">
        <v>172000</v>
      </c>
      <c r="M68" s="119">
        <v>0</v>
      </c>
      <c r="N68" s="119">
        <v>31000</v>
      </c>
      <c r="O68" s="119">
        <v>0</v>
      </c>
      <c r="P68" s="119">
        <v>0</v>
      </c>
      <c r="Q68" s="119">
        <v>0</v>
      </c>
      <c r="R68" s="119">
        <v>0</v>
      </c>
      <c r="S68" s="119">
        <v>0</v>
      </c>
      <c r="T68" s="202">
        <v>0</v>
      </c>
      <c r="U68" s="202"/>
      <c r="V68" s="119">
        <v>0</v>
      </c>
      <c r="W68" s="119">
        <v>0</v>
      </c>
    </row>
    <row r="69" spans="1:23" ht="12.75" customHeight="1">
      <c r="A69" s="203" t="s">
        <v>35</v>
      </c>
      <c r="B69" s="203" t="s">
        <v>215</v>
      </c>
      <c r="C69" s="203" t="s">
        <v>35</v>
      </c>
      <c r="D69" s="200" t="s">
        <v>216</v>
      </c>
      <c r="E69" s="200"/>
      <c r="F69" s="200" t="s">
        <v>47</v>
      </c>
      <c r="G69" s="200"/>
      <c r="H69" s="119">
        <v>5995434</v>
      </c>
      <c r="I69" s="119">
        <v>5620794</v>
      </c>
      <c r="J69" s="119">
        <v>5475794</v>
      </c>
      <c r="K69" s="119">
        <v>5102727</v>
      </c>
      <c r="L69" s="119">
        <v>373067</v>
      </c>
      <c r="M69" s="119">
        <v>100000</v>
      </c>
      <c r="N69" s="119">
        <v>45000</v>
      </c>
      <c r="O69" s="119">
        <v>0</v>
      </c>
      <c r="P69" s="119">
        <v>0</v>
      </c>
      <c r="Q69" s="119">
        <v>0</v>
      </c>
      <c r="R69" s="119">
        <v>374640</v>
      </c>
      <c r="S69" s="119">
        <v>374640</v>
      </c>
      <c r="T69" s="202">
        <v>0</v>
      </c>
      <c r="U69" s="202"/>
      <c r="V69" s="119">
        <v>0</v>
      </c>
      <c r="W69" s="119">
        <v>0</v>
      </c>
    </row>
    <row r="70" spans="1:23" ht="12.75" customHeight="1">
      <c r="A70" s="203"/>
      <c r="B70" s="203"/>
      <c r="C70" s="203"/>
      <c r="D70" s="200"/>
      <c r="E70" s="200"/>
      <c r="F70" s="200" t="s">
        <v>46</v>
      </c>
      <c r="G70" s="200"/>
      <c r="H70" s="119">
        <v>-40050</v>
      </c>
      <c r="I70" s="119">
        <v>-40050</v>
      </c>
      <c r="J70" s="119">
        <v>-31750</v>
      </c>
      <c r="K70" s="119">
        <v>-31650</v>
      </c>
      <c r="L70" s="119">
        <v>-100</v>
      </c>
      <c r="M70" s="119">
        <v>0</v>
      </c>
      <c r="N70" s="119">
        <v>-8300</v>
      </c>
      <c r="O70" s="119">
        <v>0</v>
      </c>
      <c r="P70" s="119">
        <v>0</v>
      </c>
      <c r="Q70" s="119">
        <v>0</v>
      </c>
      <c r="R70" s="119">
        <v>0</v>
      </c>
      <c r="S70" s="119">
        <v>0</v>
      </c>
      <c r="T70" s="202">
        <v>0</v>
      </c>
      <c r="U70" s="202"/>
      <c r="V70" s="119">
        <v>0</v>
      </c>
      <c r="W70" s="119">
        <v>0</v>
      </c>
    </row>
    <row r="71" spans="1:23" ht="12.75" customHeight="1">
      <c r="A71" s="203"/>
      <c r="B71" s="203"/>
      <c r="C71" s="203"/>
      <c r="D71" s="200"/>
      <c r="E71" s="200"/>
      <c r="F71" s="200" t="s">
        <v>45</v>
      </c>
      <c r="G71" s="200"/>
      <c r="H71" s="119">
        <v>27450</v>
      </c>
      <c r="I71" s="119">
        <v>27450</v>
      </c>
      <c r="J71" s="119">
        <v>27450</v>
      </c>
      <c r="K71" s="119">
        <v>0</v>
      </c>
      <c r="L71" s="119">
        <v>27450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  <c r="S71" s="119">
        <v>0</v>
      </c>
      <c r="T71" s="202">
        <v>0</v>
      </c>
      <c r="U71" s="202"/>
      <c r="V71" s="119">
        <v>0</v>
      </c>
      <c r="W71" s="119">
        <v>0</v>
      </c>
    </row>
    <row r="72" spans="1:23" ht="12.75" customHeight="1">
      <c r="A72" s="203"/>
      <c r="B72" s="203"/>
      <c r="C72" s="203"/>
      <c r="D72" s="200"/>
      <c r="E72" s="200"/>
      <c r="F72" s="200" t="s">
        <v>44</v>
      </c>
      <c r="G72" s="200"/>
      <c r="H72" s="119">
        <v>5982834</v>
      </c>
      <c r="I72" s="119">
        <v>5608194</v>
      </c>
      <c r="J72" s="119">
        <v>5471494</v>
      </c>
      <c r="K72" s="119">
        <v>5071077</v>
      </c>
      <c r="L72" s="119">
        <v>400417</v>
      </c>
      <c r="M72" s="119">
        <v>100000</v>
      </c>
      <c r="N72" s="119">
        <v>36700</v>
      </c>
      <c r="O72" s="119">
        <v>0</v>
      </c>
      <c r="P72" s="119">
        <v>0</v>
      </c>
      <c r="Q72" s="119">
        <v>0</v>
      </c>
      <c r="R72" s="119">
        <v>374640</v>
      </c>
      <c r="S72" s="119">
        <v>374640</v>
      </c>
      <c r="T72" s="202">
        <v>0</v>
      </c>
      <c r="U72" s="202"/>
      <c r="V72" s="119">
        <v>0</v>
      </c>
      <c r="W72" s="119">
        <v>0</v>
      </c>
    </row>
    <row r="73" spans="1:23" ht="12.75" customHeight="1">
      <c r="A73" s="203" t="s">
        <v>35</v>
      </c>
      <c r="B73" s="203" t="s">
        <v>276</v>
      </c>
      <c r="C73" s="203" t="s">
        <v>35</v>
      </c>
      <c r="D73" s="200" t="s">
        <v>277</v>
      </c>
      <c r="E73" s="200"/>
      <c r="F73" s="200" t="s">
        <v>47</v>
      </c>
      <c r="G73" s="200"/>
      <c r="H73" s="119">
        <v>2451200</v>
      </c>
      <c r="I73" s="119">
        <v>2451200</v>
      </c>
      <c r="J73" s="119">
        <v>2320800</v>
      </c>
      <c r="K73" s="119">
        <v>2183600</v>
      </c>
      <c r="L73" s="119">
        <v>137200</v>
      </c>
      <c r="M73" s="119">
        <v>0</v>
      </c>
      <c r="N73" s="119">
        <v>130400</v>
      </c>
      <c r="O73" s="119">
        <v>0</v>
      </c>
      <c r="P73" s="119">
        <v>0</v>
      </c>
      <c r="Q73" s="119">
        <v>0</v>
      </c>
      <c r="R73" s="119">
        <v>0</v>
      </c>
      <c r="S73" s="119">
        <v>0</v>
      </c>
      <c r="T73" s="202">
        <v>0</v>
      </c>
      <c r="U73" s="202"/>
      <c r="V73" s="119">
        <v>0</v>
      </c>
      <c r="W73" s="119">
        <v>0</v>
      </c>
    </row>
    <row r="74" spans="1:23" ht="12.75" customHeight="1">
      <c r="A74" s="203"/>
      <c r="B74" s="203"/>
      <c r="C74" s="203"/>
      <c r="D74" s="200"/>
      <c r="E74" s="200"/>
      <c r="F74" s="200" t="s">
        <v>46</v>
      </c>
      <c r="G74" s="200"/>
      <c r="H74" s="119">
        <v>-3100</v>
      </c>
      <c r="I74" s="119">
        <v>-3100</v>
      </c>
      <c r="J74" s="119">
        <v>-3100</v>
      </c>
      <c r="K74" s="119">
        <v>-3100</v>
      </c>
      <c r="L74" s="119">
        <v>0</v>
      </c>
      <c r="M74" s="119">
        <v>0</v>
      </c>
      <c r="N74" s="119">
        <v>0</v>
      </c>
      <c r="O74" s="119">
        <v>0</v>
      </c>
      <c r="P74" s="119">
        <v>0</v>
      </c>
      <c r="Q74" s="119">
        <v>0</v>
      </c>
      <c r="R74" s="119">
        <v>0</v>
      </c>
      <c r="S74" s="119">
        <v>0</v>
      </c>
      <c r="T74" s="202">
        <v>0</v>
      </c>
      <c r="U74" s="202"/>
      <c r="V74" s="119">
        <v>0</v>
      </c>
      <c r="W74" s="119">
        <v>0</v>
      </c>
    </row>
    <row r="75" spans="1:23" ht="12.75" customHeight="1">
      <c r="A75" s="203"/>
      <c r="B75" s="203"/>
      <c r="C75" s="203"/>
      <c r="D75" s="200"/>
      <c r="E75" s="200"/>
      <c r="F75" s="200" t="s">
        <v>45</v>
      </c>
      <c r="G75" s="200"/>
      <c r="H75" s="119">
        <v>7800</v>
      </c>
      <c r="I75" s="119">
        <v>7800</v>
      </c>
      <c r="J75" s="119">
        <v>7800</v>
      </c>
      <c r="K75" s="119">
        <v>4700</v>
      </c>
      <c r="L75" s="119">
        <v>3100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0</v>
      </c>
      <c r="T75" s="202">
        <v>0</v>
      </c>
      <c r="U75" s="202"/>
      <c r="V75" s="119">
        <v>0</v>
      </c>
      <c r="W75" s="119">
        <v>0</v>
      </c>
    </row>
    <row r="76" spans="1:23" ht="12.75" customHeight="1">
      <c r="A76" s="203"/>
      <c r="B76" s="203"/>
      <c r="C76" s="203"/>
      <c r="D76" s="200"/>
      <c r="E76" s="200"/>
      <c r="F76" s="200" t="s">
        <v>44</v>
      </c>
      <c r="G76" s="200"/>
      <c r="H76" s="119">
        <v>2455900</v>
      </c>
      <c r="I76" s="119">
        <v>2455900</v>
      </c>
      <c r="J76" s="119">
        <v>2325500</v>
      </c>
      <c r="K76" s="119">
        <v>2185200</v>
      </c>
      <c r="L76" s="119">
        <v>140300</v>
      </c>
      <c r="M76" s="119">
        <v>0</v>
      </c>
      <c r="N76" s="119">
        <v>130400</v>
      </c>
      <c r="O76" s="119">
        <v>0</v>
      </c>
      <c r="P76" s="119">
        <v>0</v>
      </c>
      <c r="Q76" s="119">
        <v>0</v>
      </c>
      <c r="R76" s="119">
        <v>0</v>
      </c>
      <c r="S76" s="119">
        <v>0</v>
      </c>
      <c r="T76" s="202">
        <v>0</v>
      </c>
      <c r="U76" s="202"/>
      <c r="V76" s="119">
        <v>0</v>
      </c>
      <c r="W76" s="119">
        <v>0</v>
      </c>
    </row>
    <row r="77" spans="1:23" ht="12.75" customHeight="1">
      <c r="A77" s="203" t="s">
        <v>35</v>
      </c>
      <c r="B77" s="203" t="s">
        <v>539</v>
      </c>
      <c r="C77" s="203" t="s">
        <v>35</v>
      </c>
      <c r="D77" s="200" t="s">
        <v>540</v>
      </c>
      <c r="E77" s="200"/>
      <c r="F77" s="200" t="s">
        <v>47</v>
      </c>
      <c r="G77" s="200"/>
      <c r="H77" s="119">
        <v>14000</v>
      </c>
      <c r="I77" s="119">
        <v>14000</v>
      </c>
      <c r="J77" s="119">
        <v>14000</v>
      </c>
      <c r="K77" s="119">
        <v>0</v>
      </c>
      <c r="L77" s="119">
        <v>14000</v>
      </c>
      <c r="M77" s="119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202">
        <v>0</v>
      </c>
      <c r="U77" s="202"/>
      <c r="V77" s="119">
        <v>0</v>
      </c>
      <c r="W77" s="119">
        <v>0</v>
      </c>
    </row>
    <row r="78" spans="1:23" ht="12.75" customHeight="1">
      <c r="A78" s="203"/>
      <c r="B78" s="203"/>
      <c r="C78" s="203"/>
      <c r="D78" s="200"/>
      <c r="E78" s="200"/>
      <c r="F78" s="200" t="s">
        <v>46</v>
      </c>
      <c r="G78" s="200"/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202">
        <v>0</v>
      </c>
      <c r="U78" s="202"/>
      <c r="V78" s="119">
        <v>0</v>
      </c>
      <c r="W78" s="119">
        <v>0</v>
      </c>
    </row>
    <row r="79" spans="1:23" ht="12.75" customHeight="1">
      <c r="A79" s="203"/>
      <c r="B79" s="203"/>
      <c r="C79" s="203"/>
      <c r="D79" s="200"/>
      <c r="E79" s="200"/>
      <c r="F79" s="200" t="s">
        <v>45</v>
      </c>
      <c r="G79" s="200"/>
      <c r="H79" s="119">
        <v>100</v>
      </c>
      <c r="I79" s="119">
        <v>100</v>
      </c>
      <c r="J79" s="119">
        <v>100</v>
      </c>
      <c r="K79" s="119">
        <v>0</v>
      </c>
      <c r="L79" s="119">
        <v>100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202">
        <v>0</v>
      </c>
      <c r="U79" s="202"/>
      <c r="V79" s="119">
        <v>0</v>
      </c>
      <c r="W79" s="119">
        <v>0</v>
      </c>
    </row>
    <row r="80" spans="1:23" ht="12.75" customHeight="1">
      <c r="A80" s="203"/>
      <c r="B80" s="203"/>
      <c r="C80" s="203"/>
      <c r="D80" s="200"/>
      <c r="E80" s="200"/>
      <c r="F80" s="200" t="s">
        <v>44</v>
      </c>
      <c r="G80" s="200"/>
      <c r="H80" s="119">
        <v>14100</v>
      </c>
      <c r="I80" s="119">
        <v>14100</v>
      </c>
      <c r="J80" s="119">
        <v>14100</v>
      </c>
      <c r="K80" s="119">
        <v>0</v>
      </c>
      <c r="L80" s="119">
        <v>14100</v>
      </c>
      <c r="M80" s="119">
        <v>0</v>
      </c>
      <c r="N80" s="119">
        <v>0</v>
      </c>
      <c r="O80" s="119">
        <v>0</v>
      </c>
      <c r="P80" s="119">
        <v>0</v>
      </c>
      <c r="Q80" s="119">
        <v>0</v>
      </c>
      <c r="R80" s="119">
        <v>0</v>
      </c>
      <c r="S80" s="119">
        <v>0</v>
      </c>
      <c r="T80" s="202">
        <v>0</v>
      </c>
      <c r="U80" s="202"/>
      <c r="V80" s="119">
        <v>0</v>
      </c>
      <c r="W80" s="119">
        <v>0</v>
      </c>
    </row>
    <row r="81" spans="1:23" ht="12.75" customHeight="1">
      <c r="A81" s="203" t="s">
        <v>35</v>
      </c>
      <c r="B81" s="203" t="s">
        <v>217</v>
      </c>
      <c r="C81" s="203" t="s">
        <v>35</v>
      </c>
      <c r="D81" s="200" t="s">
        <v>218</v>
      </c>
      <c r="E81" s="200"/>
      <c r="F81" s="200" t="s">
        <v>47</v>
      </c>
      <c r="G81" s="200"/>
      <c r="H81" s="119">
        <v>691400</v>
      </c>
      <c r="I81" s="119">
        <v>691400</v>
      </c>
      <c r="J81" s="119">
        <v>689900</v>
      </c>
      <c r="K81" s="119">
        <v>582000</v>
      </c>
      <c r="L81" s="119">
        <v>107900</v>
      </c>
      <c r="M81" s="119">
        <v>0</v>
      </c>
      <c r="N81" s="119">
        <v>1500</v>
      </c>
      <c r="O81" s="119">
        <v>0</v>
      </c>
      <c r="P81" s="119">
        <v>0</v>
      </c>
      <c r="Q81" s="119">
        <v>0</v>
      </c>
      <c r="R81" s="119">
        <v>0</v>
      </c>
      <c r="S81" s="119">
        <v>0</v>
      </c>
      <c r="T81" s="202">
        <v>0</v>
      </c>
      <c r="U81" s="202"/>
      <c r="V81" s="119">
        <v>0</v>
      </c>
      <c r="W81" s="119">
        <v>0</v>
      </c>
    </row>
    <row r="82" spans="1:23" ht="12.75" customHeight="1">
      <c r="A82" s="203"/>
      <c r="B82" s="203"/>
      <c r="C82" s="203"/>
      <c r="D82" s="200"/>
      <c r="E82" s="200"/>
      <c r="F82" s="200" t="s">
        <v>46</v>
      </c>
      <c r="G82" s="200"/>
      <c r="H82" s="119">
        <v>-9500</v>
      </c>
      <c r="I82" s="119">
        <v>-9500</v>
      </c>
      <c r="J82" s="119">
        <v>-9500</v>
      </c>
      <c r="K82" s="119">
        <v>-9500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0</v>
      </c>
      <c r="T82" s="202">
        <v>0</v>
      </c>
      <c r="U82" s="202"/>
      <c r="V82" s="119">
        <v>0</v>
      </c>
      <c r="W82" s="119">
        <v>0</v>
      </c>
    </row>
    <row r="83" spans="1:23" ht="12.75" customHeight="1">
      <c r="A83" s="203"/>
      <c r="B83" s="203"/>
      <c r="C83" s="203"/>
      <c r="D83" s="200"/>
      <c r="E83" s="200"/>
      <c r="F83" s="200" t="s">
        <v>45</v>
      </c>
      <c r="G83" s="200"/>
      <c r="H83" s="119">
        <v>31500</v>
      </c>
      <c r="I83" s="119">
        <v>31500</v>
      </c>
      <c r="J83" s="119">
        <v>30500</v>
      </c>
      <c r="K83" s="119">
        <v>5000</v>
      </c>
      <c r="L83" s="119">
        <v>25500</v>
      </c>
      <c r="M83" s="119">
        <v>0</v>
      </c>
      <c r="N83" s="119">
        <v>1000</v>
      </c>
      <c r="O83" s="119">
        <v>0</v>
      </c>
      <c r="P83" s="119">
        <v>0</v>
      </c>
      <c r="Q83" s="119">
        <v>0</v>
      </c>
      <c r="R83" s="119">
        <v>0</v>
      </c>
      <c r="S83" s="119">
        <v>0</v>
      </c>
      <c r="T83" s="202">
        <v>0</v>
      </c>
      <c r="U83" s="202"/>
      <c r="V83" s="119">
        <v>0</v>
      </c>
      <c r="W83" s="119">
        <v>0</v>
      </c>
    </row>
    <row r="84" spans="1:23" ht="12.75" customHeight="1">
      <c r="A84" s="203"/>
      <c r="B84" s="203"/>
      <c r="C84" s="203"/>
      <c r="D84" s="200"/>
      <c r="E84" s="200"/>
      <c r="F84" s="200" t="s">
        <v>44</v>
      </c>
      <c r="G84" s="200"/>
      <c r="H84" s="119">
        <v>713400</v>
      </c>
      <c r="I84" s="119">
        <v>713400</v>
      </c>
      <c r="J84" s="119">
        <v>710900</v>
      </c>
      <c r="K84" s="119">
        <v>577500</v>
      </c>
      <c r="L84" s="119">
        <v>133400</v>
      </c>
      <c r="M84" s="119">
        <v>0</v>
      </c>
      <c r="N84" s="119">
        <v>2500</v>
      </c>
      <c r="O84" s="119">
        <v>0</v>
      </c>
      <c r="P84" s="119">
        <v>0</v>
      </c>
      <c r="Q84" s="119">
        <v>0</v>
      </c>
      <c r="R84" s="119">
        <v>0</v>
      </c>
      <c r="S84" s="119">
        <v>0</v>
      </c>
      <c r="T84" s="202">
        <v>0</v>
      </c>
      <c r="U84" s="202"/>
      <c r="V84" s="119">
        <v>0</v>
      </c>
      <c r="W84" s="119">
        <v>0</v>
      </c>
    </row>
    <row r="85" spans="1:23" ht="12.75" customHeight="1">
      <c r="A85" s="203" t="s">
        <v>35</v>
      </c>
      <c r="B85" s="203" t="s">
        <v>541</v>
      </c>
      <c r="C85" s="203" t="s">
        <v>35</v>
      </c>
      <c r="D85" s="200" t="s">
        <v>542</v>
      </c>
      <c r="E85" s="200"/>
      <c r="F85" s="200" t="s">
        <v>47</v>
      </c>
      <c r="G85" s="200"/>
      <c r="H85" s="119">
        <v>410900</v>
      </c>
      <c r="I85" s="119">
        <v>410900</v>
      </c>
      <c r="J85" s="119">
        <v>408400</v>
      </c>
      <c r="K85" s="119">
        <v>295100</v>
      </c>
      <c r="L85" s="119">
        <v>113300</v>
      </c>
      <c r="M85" s="119">
        <v>0</v>
      </c>
      <c r="N85" s="119">
        <v>2500</v>
      </c>
      <c r="O85" s="119">
        <v>0</v>
      </c>
      <c r="P85" s="119">
        <v>0</v>
      </c>
      <c r="Q85" s="119">
        <v>0</v>
      </c>
      <c r="R85" s="119">
        <v>0</v>
      </c>
      <c r="S85" s="119">
        <v>0</v>
      </c>
      <c r="T85" s="202">
        <v>0</v>
      </c>
      <c r="U85" s="202"/>
      <c r="V85" s="119">
        <v>0</v>
      </c>
      <c r="W85" s="119">
        <v>0</v>
      </c>
    </row>
    <row r="86" spans="1:23" ht="12.75" customHeight="1">
      <c r="A86" s="203"/>
      <c r="B86" s="203"/>
      <c r="C86" s="203"/>
      <c r="D86" s="200"/>
      <c r="E86" s="200"/>
      <c r="F86" s="200" t="s">
        <v>46</v>
      </c>
      <c r="G86" s="200"/>
      <c r="H86" s="119">
        <v>-2906</v>
      </c>
      <c r="I86" s="119">
        <v>-2906</v>
      </c>
      <c r="J86" s="119">
        <v>-2906</v>
      </c>
      <c r="K86" s="119">
        <v>-2906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  <c r="Q86" s="119">
        <v>0</v>
      </c>
      <c r="R86" s="119">
        <v>0</v>
      </c>
      <c r="S86" s="119">
        <v>0</v>
      </c>
      <c r="T86" s="202">
        <v>0</v>
      </c>
      <c r="U86" s="202"/>
      <c r="V86" s="119">
        <v>0</v>
      </c>
      <c r="W86" s="119">
        <v>0</v>
      </c>
    </row>
    <row r="87" spans="1:23" ht="12.75" customHeight="1">
      <c r="A87" s="203"/>
      <c r="B87" s="203"/>
      <c r="C87" s="203"/>
      <c r="D87" s="200"/>
      <c r="E87" s="200"/>
      <c r="F87" s="200" t="s">
        <v>45</v>
      </c>
      <c r="G87" s="200"/>
      <c r="H87" s="119">
        <v>14500</v>
      </c>
      <c r="I87" s="119">
        <v>14500</v>
      </c>
      <c r="J87" s="119">
        <v>14500</v>
      </c>
      <c r="K87" s="119">
        <v>0</v>
      </c>
      <c r="L87" s="119">
        <v>14500</v>
      </c>
      <c r="M87" s="119">
        <v>0</v>
      </c>
      <c r="N87" s="119">
        <v>0</v>
      </c>
      <c r="O87" s="119">
        <v>0</v>
      </c>
      <c r="P87" s="119">
        <v>0</v>
      </c>
      <c r="Q87" s="119">
        <v>0</v>
      </c>
      <c r="R87" s="119">
        <v>0</v>
      </c>
      <c r="S87" s="119">
        <v>0</v>
      </c>
      <c r="T87" s="202">
        <v>0</v>
      </c>
      <c r="U87" s="202"/>
      <c r="V87" s="119">
        <v>0</v>
      </c>
      <c r="W87" s="119">
        <v>0</v>
      </c>
    </row>
    <row r="88" spans="1:23" ht="12.75" customHeight="1">
      <c r="A88" s="203"/>
      <c r="B88" s="203"/>
      <c r="C88" s="203"/>
      <c r="D88" s="200"/>
      <c r="E88" s="200"/>
      <c r="F88" s="200" t="s">
        <v>44</v>
      </c>
      <c r="G88" s="200"/>
      <c r="H88" s="119">
        <v>422494</v>
      </c>
      <c r="I88" s="119">
        <v>422494</v>
      </c>
      <c r="J88" s="119">
        <v>419994</v>
      </c>
      <c r="K88" s="119">
        <v>292194</v>
      </c>
      <c r="L88" s="119">
        <v>127800</v>
      </c>
      <c r="M88" s="119">
        <v>0</v>
      </c>
      <c r="N88" s="119">
        <v>2500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202">
        <v>0</v>
      </c>
      <c r="U88" s="202"/>
      <c r="V88" s="119">
        <v>0</v>
      </c>
      <c r="W88" s="119">
        <v>0</v>
      </c>
    </row>
    <row r="89" spans="1:23" ht="12.75" customHeight="1">
      <c r="A89" s="203" t="s">
        <v>35</v>
      </c>
      <c r="B89" s="203" t="s">
        <v>219</v>
      </c>
      <c r="C89" s="203" t="s">
        <v>35</v>
      </c>
      <c r="D89" s="200" t="s">
        <v>220</v>
      </c>
      <c r="E89" s="200"/>
      <c r="F89" s="200" t="s">
        <v>47</v>
      </c>
      <c r="G89" s="200"/>
      <c r="H89" s="119">
        <v>132725</v>
      </c>
      <c r="I89" s="119">
        <v>132725</v>
      </c>
      <c r="J89" s="119">
        <v>131225</v>
      </c>
      <c r="K89" s="119">
        <v>124425</v>
      </c>
      <c r="L89" s="119">
        <v>6800</v>
      </c>
      <c r="M89" s="119">
        <v>0</v>
      </c>
      <c r="N89" s="119">
        <v>1500</v>
      </c>
      <c r="O89" s="119">
        <v>0</v>
      </c>
      <c r="P89" s="119">
        <v>0</v>
      </c>
      <c r="Q89" s="119">
        <v>0</v>
      </c>
      <c r="R89" s="119">
        <v>0</v>
      </c>
      <c r="S89" s="119">
        <v>0</v>
      </c>
      <c r="T89" s="202">
        <v>0</v>
      </c>
      <c r="U89" s="202"/>
      <c r="V89" s="119">
        <v>0</v>
      </c>
      <c r="W89" s="119">
        <v>0</v>
      </c>
    </row>
    <row r="90" spans="1:23" ht="12.75" customHeight="1">
      <c r="A90" s="203"/>
      <c r="B90" s="203"/>
      <c r="C90" s="203"/>
      <c r="D90" s="200"/>
      <c r="E90" s="200"/>
      <c r="F90" s="200" t="s">
        <v>46</v>
      </c>
      <c r="G90" s="200"/>
      <c r="H90" s="119">
        <v>-1025</v>
      </c>
      <c r="I90" s="119">
        <v>-1025</v>
      </c>
      <c r="J90" s="119">
        <v>-1025</v>
      </c>
      <c r="K90" s="119">
        <v>-1025</v>
      </c>
      <c r="L90" s="119">
        <v>0</v>
      </c>
      <c r="M90" s="119">
        <v>0</v>
      </c>
      <c r="N90" s="119">
        <v>0</v>
      </c>
      <c r="O90" s="119">
        <v>0</v>
      </c>
      <c r="P90" s="119">
        <v>0</v>
      </c>
      <c r="Q90" s="119">
        <v>0</v>
      </c>
      <c r="R90" s="119">
        <v>0</v>
      </c>
      <c r="S90" s="119">
        <v>0</v>
      </c>
      <c r="T90" s="202">
        <v>0</v>
      </c>
      <c r="U90" s="202"/>
      <c r="V90" s="119">
        <v>0</v>
      </c>
      <c r="W90" s="119">
        <v>0</v>
      </c>
    </row>
    <row r="91" spans="1:23" ht="12.75" customHeight="1">
      <c r="A91" s="203"/>
      <c r="B91" s="203"/>
      <c r="C91" s="203"/>
      <c r="D91" s="200"/>
      <c r="E91" s="200"/>
      <c r="F91" s="200" t="s">
        <v>45</v>
      </c>
      <c r="G91" s="200"/>
      <c r="H91" s="119">
        <v>0</v>
      </c>
      <c r="I91" s="119">
        <v>0</v>
      </c>
      <c r="J91" s="119">
        <v>0</v>
      </c>
      <c r="K91" s="119">
        <v>0</v>
      </c>
      <c r="L91" s="119">
        <v>0</v>
      </c>
      <c r="M91" s="119">
        <v>0</v>
      </c>
      <c r="N91" s="119">
        <v>0</v>
      </c>
      <c r="O91" s="119">
        <v>0</v>
      </c>
      <c r="P91" s="119">
        <v>0</v>
      </c>
      <c r="Q91" s="119">
        <v>0</v>
      </c>
      <c r="R91" s="119">
        <v>0</v>
      </c>
      <c r="S91" s="119">
        <v>0</v>
      </c>
      <c r="T91" s="202">
        <v>0</v>
      </c>
      <c r="U91" s="202"/>
      <c r="V91" s="119">
        <v>0</v>
      </c>
      <c r="W91" s="119">
        <v>0</v>
      </c>
    </row>
    <row r="92" spans="1:23" ht="12.75" customHeight="1">
      <c r="A92" s="203"/>
      <c r="B92" s="203"/>
      <c r="C92" s="203"/>
      <c r="D92" s="200"/>
      <c r="E92" s="200"/>
      <c r="F92" s="200" t="s">
        <v>44</v>
      </c>
      <c r="G92" s="200"/>
      <c r="H92" s="119">
        <v>131700</v>
      </c>
      <c r="I92" s="119">
        <v>131700</v>
      </c>
      <c r="J92" s="119">
        <v>130200</v>
      </c>
      <c r="K92" s="119">
        <v>123400</v>
      </c>
      <c r="L92" s="119">
        <v>6800</v>
      </c>
      <c r="M92" s="119">
        <v>0</v>
      </c>
      <c r="N92" s="119">
        <v>1500</v>
      </c>
      <c r="O92" s="119">
        <v>0</v>
      </c>
      <c r="P92" s="119">
        <v>0</v>
      </c>
      <c r="Q92" s="119">
        <v>0</v>
      </c>
      <c r="R92" s="119">
        <v>0</v>
      </c>
      <c r="S92" s="119">
        <v>0</v>
      </c>
      <c r="T92" s="202">
        <v>0</v>
      </c>
      <c r="U92" s="202"/>
      <c r="V92" s="119">
        <v>0</v>
      </c>
      <c r="W92" s="119">
        <v>0</v>
      </c>
    </row>
    <row r="93" spans="1:23" ht="12.75" customHeight="1">
      <c r="A93" s="203" t="s">
        <v>13</v>
      </c>
      <c r="B93" s="203" t="s">
        <v>35</v>
      </c>
      <c r="C93" s="203" t="s">
        <v>35</v>
      </c>
      <c r="D93" s="200" t="s">
        <v>14</v>
      </c>
      <c r="E93" s="200"/>
      <c r="F93" s="200" t="s">
        <v>47</v>
      </c>
      <c r="G93" s="200"/>
      <c r="H93" s="119">
        <v>27490159.42</v>
      </c>
      <c r="I93" s="119">
        <v>26494211.42</v>
      </c>
      <c r="J93" s="119">
        <v>25855647</v>
      </c>
      <c r="K93" s="119">
        <v>19494837</v>
      </c>
      <c r="L93" s="119">
        <v>6360810</v>
      </c>
      <c r="M93" s="119">
        <v>0</v>
      </c>
      <c r="N93" s="119">
        <v>66150</v>
      </c>
      <c r="O93" s="119">
        <v>572414.42</v>
      </c>
      <c r="P93" s="119">
        <v>0</v>
      </c>
      <c r="Q93" s="119">
        <v>0</v>
      </c>
      <c r="R93" s="119">
        <v>995948</v>
      </c>
      <c r="S93" s="119">
        <v>995948</v>
      </c>
      <c r="T93" s="202">
        <v>0</v>
      </c>
      <c r="U93" s="202"/>
      <c r="V93" s="119">
        <v>0</v>
      </c>
      <c r="W93" s="119">
        <v>0</v>
      </c>
    </row>
    <row r="94" spans="1:23" ht="12.75" customHeight="1">
      <c r="A94" s="203"/>
      <c r="B94" s="203"/>
      <c r="C94" s="203"/>
      <c r="D94" s="200"/>
      <c r="E94" s="200"/>
      <c r="F94" s="200" t="s">
        <v>46</v>
      </c>
      <c r="G94" s="200"/>
      <c r="H94" s="119">
        <v>-10000</v>
      </c>
      <c r="I94" s="119">
        <v>-10000</v>
      </c>
      <c r="J94" s="119">
        <v>-10000</v>
      </c>
      <c r="K94" s="119">
        <v>0</v>
      </c>
      <c r="L94" s="119">
        <v>-10000</v>
      </c>
      <c r="M94" s="119">
        <v>0</v>
      </c>
      <c r="N94" s="119">
        <v>0</v>
      </c>
      <c r="O94" s="119">
        <v>0</v>
      </c>
      <c r="P94" s="119">
        <v>0</v>
      </c>
      <c r="Q94" s="119">
        <v>0</v>
      </c>
      <c r="R94" s="119">
        <v>0</v>
      </c>
      <c r="S94" s="119">
        <v>0</v>
      </c>
      <c r="T94" s="202">
        <v>0</v>
      </c>
      <c r="U94" s="202"/>
      <c r="V94" s="119">
        <v>0</v>
      </c>
      <c r="W94" s="119">
        <v>0</v>
      </c>
    </row>
    <row r="95" spans="1:23" ht="12.75" customHeight="1">
      <c r="A95" s="203"/>
      <c r="B95" s="203"/>
      <c r="C95" s="203"/>
      <c r="D95" s="200"/>
      <c r="E95" s="200"/>
      <c r="F95" s="200" t="s">
        <v>45</v>
      </c>
      <c r="G95" s="200"/>
      <c r="H95" s="119">
        <v>2707755.98</v>
      </c>
      <c r="I95" s="119">
        <v>495710.98</v>
      </c>
      <c r="J95" s="119">
        <v>424990</v>
      </c>
      <c r="K95" s="119">
        <v>122315</v>
      </c>
      <c r="L95" s="119">
        <v>302675</v>
      </c>
      <c r="M95" s="119">
        <v>0</v>
      </c>
      <c r="N95" s="119">
        <v>0</v>
      </c>
      <c r="O95" s="119">
        <v>70720.98</v>
      </c>
      <c r="P95" s="119">
        <v>0</v>
      </c>
      <c r="Q95" s="119">
        <v>0</v>
      </c>
      <c r="R95" s="119">
        <v>2212045</v>
      </c>
      <c r="S95" s="119">
        <v>2212045</v>
      </c>
      <c r="T95" s="202">
        <v>0</v>
      </c>
      <c r="U95" s="202"/>
      <c r="V95" s="119">
        <v>0</v>
      </c>
      <c r="W95" s="119">
        <v>0</v>
      </c>
    </row>
    <row r="96" spans="1:23" ht="12.75" customHeight="1">
      <c r="A96" s="203"/>
      <c r="B96" s="203"/>
      <c r="C96" s="203"/>
      <c r="D96" s="200"/>
      <c r="E96" s="200"/>
      <c r="F96" s="200" t="s">
        <v>44</v>
      </c>
      <c r="G96" s="200"/>
      <c r="H96" s="119">
        <v>30187915.4</v>
      </c>
      <c r="I96" s="119">
        <v>26979922.4</v>
      </c>
      <c r="J96" s="119">
        <v>26270637</v>
      </c>
      <c r="K96" s="119">
        <v>19617152</v>
      </c>
      <c r="L96" s="119">
        <v>6653485</v>
      </c>
      <c r="M96" s="119">
        <v>0</v>
      </c>
      <c r="N96" s="119">
        <v>66150</v>
      </c>
      <c r="O96" s="119">
        <v>643135.4</v>
      </c>
      <c r="P96" s="119">
        <v>0</v>
      </c>
      <c r="Q96" s="119">
        <v>0</v>
      </c>
      <c r="R96" s="119">
        <v>3207993</v>
      </c>
      <c r="S96" s="119">
        <v>3207993</v>
      </c>
      <c r="T96" s="202">
        <v>0</v>
      </c>
      <c r="U96" s="202"/>
      <c r="V96" s="119">
        <v>0</v>
      </c>
      <c r="W96" s="119">
        <v>0</v>
      </c>
    </row>
    <row r="97" spans="1:23" ht="12.75" customHeight="1">
      <c r="A97" s="203" t="s">
        <v>35</v>
      </c>
      <c r="B97" s="203" t="s">
        <v>170</v>
      </c>
      <c r="C97" s="203" t="s">
        <v>35</v>
      </c>
      <c r="D97" s="200" t="s">
        <v>171</v>
      </c>
      <c r="E97" s="200"/>
      <c r="F97" s="200" t="s">
        <v>47</v>
      </c>
      <c r="G97" s="200"/>
      <c r="H97" s="119">
        <v>25352140.42</v>
      </c>
      <c r="I97" s="119">
        <v>24917140.42</v>
      </c>
      <c r="J97" s="119">
        <v>24280726</v>
      </c>
      <c r="K97" s="119">
        <v>18385972</v>
      </c>
      <c r="L97" s="119">
        <v>5894754</v>
      </c>
      <c r="M97" s="119">
        <v>0</v>
      </c>
      <c r="N97" s="119">
        <v>64000</v>
      </c>
      <c r="O97" s="119">
        <v>572414.42</v>
      </c>
      <c r="P97" s="119">
        <v>0</v>
      </c>
      <c r="Q97" s="119">
        <v>0</v>
      </c>
      <c r="R97" s="119">
        <v>435000</v>
      </c>
      <c r="S97" s="119">
        <v>435000</v>
      </c>
      <c r="T97" s="202">
        <v>0</v>
      </c>
      <c r="U97" s="202"/>
      <c r="V97" s="119">
        <v>0</v>
      </c>
      <c r="W97" s="119">
        <v>0</v>
      </c>
    </row>
    <row r="98" spans="1:23" ht="12.75" customHeight="1">
      <c r="A98" s="203"/>
      <c r="B98" s="203"/>
      <c r="C98" s="203"/>
      <c r="D98" s="200"/>
      <c r="E98" s="200"/>
      <c r="F98" s="200" t="s">
        <v>46</v>
      </c>
      <c r="G98" s="200"/>
      <c r="H98" s="119">
        <v>-10000</v>
      </c>
      <c r="I98" s="119">
        <v>-10000</v>
      </c>
      <c r="J98" s="119">
        <v>-10000</v>
      </c>
      <c r="K98" s="119">
        <v>0</v>
      </c>
      <c r="L98" s="119">
        <v>-10000</v>
      </c>
      <c r="M98" s="119">
        <v>0</v>
      </c>
      <c r="N98" s="119">
        <v>0</v>
      </c>
      <c r="O98" s="119">
        <v>0</v>
      </c>
      <c r="P98" s="119">
        <v>0</v>
      </c>
      <c r="Q98" s="119">
        <v>0</v>
      </c>
      <c r="R98" s="119">
        <v>0</v>
      </c>
      <c r="S98" s="119">
        <v>0</v>
      </c>
      <c r="T98" s="202">
        <v>0</v>
      </c>
      <c r="U98" s="202"/>
      <c r="V98" s="119">
        <v>0</v>
      </c>
      <c r="W98" s="119">
        <v>0</v>
      </c>
    </row>
    <row r="99" spans="1:23" ht="12.75" customHeight="1">
      <c r="A99" s="203"/>
      <c r="B99" s="203"/>
      <c r="C99" s="203"/>
      <c r="D99" s="200"/>
      <c r="E99" s="200"/>
      <c r="F99" s="200" t="s">
        <v>45</v>
      </c>
      <c r="G99" s="200"/>
      <c r="H99" s="119">
        <v>334212.98</v>
      </c>
      <c r="I99" s="119">
        <v>334212.98</v>
      </c>
      <c r="J99" s="119">
        <v>263492</v>
      </c>
      <c r="K99" s="119">
        <v>33492</v>
      </c>
      <c r="L99" s="119">
        <v>230000</v>
      </c>
      <c r="M99" s="119">
        <v>0</v>
      </c>
      <c r="N99" s="119">
        <v>0</v>
      </c>
      <c r="O99" s="119">
        <v>70720.98</v>
      </c>
      <c r="P99" s="119">
        <v>0</v>
      </c>
      <c r="Q99" s="119">
        <v>0</v>
      </c>
      <c r="R99" s="119">
        <v>0</v>
      </c>
      <c r="S99" s="119">
        <v>0</v>
      </c>
      <c r="T99" s="202">
        <v>0</v>
      </c>
      <c r="U99" s="202"/>
      <c r="V99" s="119">
        <v>0</v>
      </c>
      <c r="W99" s="119">
        <v>0</v>
      </c>
    </row>
    <row r="100" spans="1:23" ht="12.75" customHeight="1">
      <c r="A100" s="203"/>
      <c r="B100" s="203"/>
      <c r="C100" s="203"/>
      <c r="D100" s="200"/>
      <c r="E100" s="200"/>
      <c r="F100" s="200" t="s">
        <v>44</v>
      </c>
      <c r="G100" s="200"/>
      <c r="H100" s="119">
        <v>25676353.4</v>
      </c>
      <c r="I100" s="119">
        <v>25241353.4</v>
      </c>
      <c r="J100" s="119">
        <v>24534218</v>
      </c>
      <c r="K100" s="119">
        <v>18419464</v>
      </c>
      <c r="L100" s="119">
        <v>6114754</v>
      </c>
      <c r="M100" s="119">
        <v>0</v>
      </c>
      <c r="N100" s="119">
        <v>64000</v>
      </c>
      <c r="O100" s="119">
        <v>643135.4</v>
      </c>
      <c r="P100" s="119">
        <v>0</v>
      </c>
      <c r="Q100" s="119">
        <v>0</v>
      </c>
      <c r="R100" s="119">
        <v>435000</v>
      </c>
      <c r="S100" s="119">
        <v>435000</v>
      </c>
      <c r="T100" s="202">
        <v>0</v>
      </c>
      <c r="U100" s="202"/>
      <c r="V100" s="119">
        <v>0</v>
      </c>
      <c r="W100" s="119">
        <v>0</v>
      </c>
    </row>
    <row r="101" spans="1:23" ht="12.75" customHeight="1">
      <c r="A101" s="203" t="s">
        <v>35</v>
      </c>
      <c r="B101" s="203" t="s">
        <v>488</v>
      </c>
      <c r="C101" s="203" t="s">
        <v>35</v>
      </c>
      <c r="D101" s="200" t="s">
        <v>489</v>
      </c>
      <c r="E101" s="200"/>
      <c r="F101" s="200" t="s">
        <v>47</v>
      </c>
      <c r="G101" s="200"/>
      <c r="H101" s="119">
        <v>560948</v>
      </c>
      <c r="I101" s="119">
        <v>0</v>
      </c>
      <c r="J101" s="119">
        <v>0</v>
      </c>
      <c r="K101" s="119">
        <v>0</v>
      </c>
      <c r="L101" s="119">
        <v>0</v>
      </c>
      <c r="M101" s="119">
        <v>0</v>
      </c>
      <c r="N101" s="119">
        <v>0</v>
      </c>
      <c r="O101" s="119">
        <v>0</v>
      </c>
      <c r="P101" s="119">
        <v>0</v>
      </c>
      <c r="Q101" s="119">
        <v>0</v>
      </c>
      <c r="R101" s="119">
        <v>560948</v>
      </c>
      <c r="S101" s="119">
        <v>560948</v>
      </c>
      <c r="T101" s="202">
        <v>0</v>
      </c>
      <c r="U101" s="202"/>
      <c r="V101" s="119">
        <v>0</v>
      </c>
      <c r="W101" s="119">
        <v>0</v>
      </c>
    </row>
    <row r="102" spans="1:23" ht="12.75" customHeight="1">
      <c r="A102" s="203"/>
      <c r="B102" s="203"/>
      <c r="C102" s="203"/>
      <c r="D102" s="200"/>
      <c r="E102" s="200"/>
      <c r="F102" s="200" t="s">
        <v>46</v>
      </c>
      <c r="G102" s="200"/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9">
        <v>0</v>
      </c>
      <c r="N102" s="119">
        <v>0</v>
      </c>
      <c r="O102" s="119">
        <v>0</v>
      </c>
      <c r="P102" s="119">
        <v>0</v>
      </c>
      <c r="Q102" s="119">
        <v>0</v>
      </c>
      <c r="R102" s="119">
        <v>0</v>
      </c>
      <c r="S102" s="119">
        <v>0</v>
      </c>
      <c r="T102" s="202">
        <v>0</v>
      </c>
      <c r="U102" s="202"/>
      <c r="V102" s="119">
        <v>0</v>
      </c>
      <c r="W102" s="119">
        <v>0</v>
      </c>
    </row>
    <row r="103" spans="1:23" ht="12.75" customHeight="1">
      <c r="A103" s="203"/>
      <c r="B103" s="203"/>
      <c r="C103" s="203"/>
      <c r="D103" s="200"/>
      <c r="E103" s="200"/>
      <c r="F103" s="200" t="s">
        <v>45</v>
      </c>
      <c r="G103" s="200"/>
      <c r="H103" s="119">
        <v>2338225</v>
      </c>
      <c r="I103" s="119">
        <v>126180</v>
      </c>
      <c r="J103" s="119">
        <v>126180</v>
      </c>
      <c r="K103" s="119">
        <v>84885</v>
      </c>
      <c r="L103" s="119">
        <v>41295</v>
      </c>
      <c r="M103" s="119">
        <v>0</v>
      </c>
      <c r="N103" s="119">
        <v>0</v>
      </c>
      <c r="O103" s="119">
        <v>0</v>
      </c>
      <c r="P103" s="119">
        <v>0</v>
      </c>
      <c r="Q103" s="119">
        <v>0</v>
      </c>
      <c r="R103" s="119">
        <v>2212045</v>
      </c>
      <c r="S103" s="119">
        <v>2212045</v>
      </c>
      <c r="T103" s="202">
        <v>0</v>
      </c>
      <c r="U103" s="202"/>
      <c r="V103" s="119">
        <v>0</v>
      </c>
      <c r="W103" s="119">
        <v>0</v>
      </c>
    </row>
    <row r="104" spans="1:23" ht="12.75" customHeight="1">
      <c r="A104" s="203"/>
      <c r="B104" s="203"/>
      <c r="C104" s="203"/>
      <c r="D104" s="200"/>
      <c r="E104" s="200"/>
      <c r="F104" s="200" t="s">
        <v>44</v>
      </c>
      <c r="G104" s="200"/>
      <c r="H104" s="119">
        <v>2899173</v>
      </c>
      <c r="I104" s="119">
        <v>126180</v>
      </c>
      <c r="J104" s="119">
        <v>126180</v>
      </c>
      <c r="K104" s="119">
        <v>84885</v>
      </c>
      <c r="L104" s="119">
        <v>41295</v>
      </c>
      <c r="M104" s="119">
        <v>0</v>
      </c>
      <c r="N104" s="119">
        <v>0</v>
      </c>
      <c r="O104" s="119">
        <v>0</v>
      </c>
      <c r="P104" s="119">
        <v>0</v>
      </c>
      <c r="Q104" s="119">
        <v>0</v>
      </c>
      <c r="R104" s="119">
        <v>2772993</v>
      </c>
      <c r="S104" s="119">
        <v>2772993</v>
      </c>
      <c r="T104" s="202">
        <v>0</v>
      </c>
      <c r="U104" s="202"/>
      <c r="V104" s="119">
        <v>0</v>
      </c>
      <c r="W104" s="119">
        <v>0</v>
      </c>
    </row>
    <row r="105" spans="1:23" ht="12.75" customHeight="1">
      <c r="A105" s="203" t="s">
        <v>35</v>
      </c>
      <c r="B105" s="203" t="s">
        <v>266</v>
      </c>
      <c r="C105" s="203" t="s">
        <v>35</v>
      </c>
      <c r="D105" s="200" t="s">
        <v>193</v>
      </c>
      <c r="E105" s="200"/>
      <c r="F105" s="200" t="s">
        <v>47</v>
      </c>
      <c r="G105" s="200"/>
      <c r="H105" s="119">
        <v>552802</v>
      </c>
      <c r="I105" s="119">
        <v>552802</v>
      </c>
      <c r="J105" s="119">
        <v>552602</v>
      </c>
      <c r="K105" s="119">
        <v>290060</v>
      </c>
      <c r="L105" s="119">
        <v>262542</v>
      </c>
      <c r="M105" s="119">
        <v>0</v>
      </c>
      <c r="N105" s="119">
        <v>200</v>
      </c>
      <c r="O105" s="119">
        <v>0</v>
      </c>
      <c r="P105" s="119">
        <v>0</v>
      </c>
      <c r="Q105" s="119">
        <v>0</v>
      </c>
      <c r="R105" s="119">
        <v>0</v>
      </c>
      <c r="S105" s="119">
        <v>0</v>
      </c>
      <c r="T105" s="202">
        <v>0</v>
      </c>
      <c r="U105" s="202"/>
      <c r="V105" s="119">
        <v>0</v>
      </c>
      <c r="W105" s="119">
        <v>0</v>
      </c>
    </row>
    <row r="106" spans="1:23" ht="12.75" customHeight="1">
      <c r="A106" s="203"/>
      <c r="B106" s="203"/>
      <c r="C106" s="203"/>
      <c r="D106" s="200"/>
      <c r="E106" s="200"/>
      <c r="F106" s="200" t="s">
        <v>46</v>
      </c>
      <c r="G106" s="200"/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v>0</v>
      </c>
      <c r="N106" s="119">
        <v>0</v>
      </c>
      <c r="O106" s="119">
        <v>0</v>
      </c>
      <c r="P106" s="119">
        <v>0</v>
      </c>
      <c r="Q106" s="119">
        <v>0</v>
      </c>
      <c r="R106" s="119">
        <v>0</v>
      </c>
      <c r="S106" s="119">
        <v>0</v>
      </c>
      <c r="T106" s="202">
        <v>0</v>
      </c>
      <c r="U106" s="202"/>
      <c r="V106" s="119">
        <v>0</v>
      </c>
      <c r="W106" s="119">
        <v>0</v>
      </c>
    </row>
    <row r="107" spans="1:23" ht="12.75" customHeight="1">
      <c r="A107" s="203"/>
      <c r="B107" s="203"/>
      <c r="C107" s="203"/>
      <c r="D107" s="200"/>
      <c r="E107" s="200"/>
      <c r="F107" s="200" t="s">
        <v>45</v>
      </c>
      <c r="G107" s="200"/>
      <c r="H107" s="119">
        <v>35318</v>
      </c>
      <c r="I107" s="119">
        <v>35318</v>
      </c>
      <c r="J107" s="119">
        <v>35318</v>
      </c>
      <c r="K107" s="119">
        <v>3938</v>
      </c>
      <c r="L107" s="119">
        <v>31380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202">
        <v>0</v>
      </c>
      <c r="U107" s="202"/>
      <c r="V107" s="119">
        <v>0</v>
      </c>
      <c r="W107" s="119">
        <v>0</v>
      </c>
    </row>
    <row r="108" spans="1:23" ht="12.75" customHeight="1">
      <c r="A108" s="203"/>
      <c r="B108" s="203"/>
      <c r="C108" s="203"/>
      <c r="D108" s="200"/>
      <c r="E108" s="200"/>
      <c r="F108" s="200" t="s">
        <v>44</v>
      </c>
      <c r="G108" s="200"/>
      <c r="H108" s="119">
        <v>588120</v>
      </c>
      <c r="I108" s="119">
        <v>588120</v>
      </c>
      <c r="J108" s="119">
        <v>587920</v>
      </c>
      <c r="K108" s="119">
        <v>293998</v>
      </c>
      <c r="L108" s="119">
        <v>293922</v>
      </c>
      <c r="M108" s="119">
        <v>0</v>
      </c>
      <c r="N108" s="119">
        <v>200</v>
      </c>
      <c r="O108" s="119">
        <v>0</v>
      </c>
      <c r="P108" s="119">
        <v>0</v>
      </c>
      <c r="Q108" s="119">
        <v>0</v>
      </c>
      <c r="R108" s="119">
        <v>0</v>
      </c>
      <c r="S108" s="119">
        <v>0</v>
      </c>
      <c r="T108" s="202">
        <v>0</v>
      </c>
      <c r="U108" s="202"/>
      <c r="V108" s="119">
        <v>0</v>
      </c>
      <c r="W108" s="119">
        <v>0</v>
      </c>
    </row>
    <row r="109" spans="1:23" ht="12.75" customHeight="1">
      <c r="A109" s="203" t="s">
        <v>200</v>
      </c>
      <c r="B109" s="203" t="s">
        <v>35</v>
      </c>
      <c r="C109" s="203" t="s">
        <v>35</v>
      </c>
      <c r="D109" s="200" t="s">
        <v>201</v>
      </c>
      <c r="E109" s="200"/>
      <c r="F109" s="200" t="s">
        <v>47</v>
      </c>
      <c r="G109" s="200"/>
      <c r="H109" s="119">
        <v>3715884</v>
      </c>
      <c r="I109" s="119">
        <v>3655884</v>
      </c>
      <c r="J109" s="119">
        <v>3214138</v>
      </c>
      <c r="K109" s="119">
        <v>2758781</v>
      </c>
      <c r="L109" s="119">
        <v>455357</v>
      </c>
      <c r="M109" s="119">
        <v>438746</v>
      </c>
      <c r="N109" s="119">
        <v>3000</v>
      </c>
      <c r="O109" s="119">
        <v>0</v>
      </c>
      <c r="P109" s="119">
        <v>0</v>
      </c>
      <c r="Q109" s="119">
        <v>0</v>
      </c>
      <c r="R109" s="119">
        <v>60000</v>
      </c>
      <c r="S109" s="119">
        <v>60000</v>
      </c>
      <c r="T109" s="202">
        <v>0</v>
      </c>
      <c r="U109" s="202"/>
      <c r="V109" s="119">
        <v>0</v>
      </c>
      <c r="W109" s="119">
        <v>0</v>
      </c>
    </row>
    <row r="110" spans="1:23" ht="12.75" customHeight="1">
      <c r="A110" s="203"/>
      <c r="B110" s="203"/>
      <c r="C110" s="203"/>
      <c r="D110" s="200"/>
      <c r="E110" s="200"/>
      <c r="F110" s="200" t="s">
        <v>46</v>
      </c>
      <c r="G110" s="200"/>
      <c r="H110" s="119">
        <v>-44518</v>
      </c>
      <c r="I110" s="119">
        <v>-7618</v>
      </c>
      <c r="J110" s="119">
        <v>-7618</v>
      </c>
      <c r="K110" s="119">
        <v>-7618</v>
      </c>
      <c r="L110" s="119">
        <v>0</v>
      </c>
      <c r="M110" s="119">
        <v>0</v>
      </c>
      <c r="N110" s="119">
        <v>0</v>
      </c>
      <c r="O110" s="119">
        <v>0</v>
      </c>
      <c r="P110" s="119">
        <v>0</v>
      </c>
      <c r="Q110" s="119">
        <v>0</v>
      </c>
      <c r="R110" s="119">
        <v>-36900</v>
      </c>
      <c r="S110" s="119">
        <v>-36900</v>
      </c>
      <c r="T110" s="202">
        <v>0</v>
      </c>
      <c r="U110" s="202"/>
      <c r="V110" s="119">
        <v>0</v>
      </c>
      <c r="W110" s="119">
        <v>0</v>
      </c>
    </row>
    <row r="111" spans="1:23" ht="12.75" customHeight="1">
      <c r="A111" s="203"/>
      <c r="B111" s="203"/>
      <c r="C111" s="203"/>
      <c r="D111" s="200"/>
      <c r="E111" s="200"/>
      <c r="F111" s="200" t="s">
        <v>45</v>
      </c>
      <c r="G111" s="200"/>
      <c r="H111" s="119">
        <v>44518</v>
      </c>
      <c r="I111" s="119">
        <v>44518</v>
      </c>
      <c r="J111" s="119">
        <v>44518</v>
      </c>
      <c r="K111" s="119">
        <v>0</v>
      </c>
      <c r="L111" s="119">
        <v>44518</v>
      </c>
      <c r="M111" s="119">
        <v>0</v>
      </c>
      <c r="N111" s="119">
        <v>0</v>
      </c>
      <c r="O111" s="119">
        <v>0</v>
      </c>
      <c r="P111" s="119">
        <v>0</v>
      </c>
      <c r="Q111" s="119">
        <v>0</v>
      </c>
      <c r="R111" s="119">
        <v>0</v>
      </c>
      <c r="S111" s="119">
        <v>0</v>
      </c>
      <c r="T111" s="202">
        <v>0</v>
      </c>
      <c r="U111" s="202"/>
      <c r="V111" s="119">
        <v>0</v>
      </c>
      <c r="W111" s="119">
        <v>0</v>
      </c>
    </row>
    <row r="112" spans="1:23" ht="12.75" customHeight="1">
      <c r="A112" s="203"/>
      <c r="B112" s="203"/>
      <c r="C112" s="203"/>
      <c r="D112" s="200"/>
      <c r="E112" s="200"/>
      <c r="F112" s="200" t="s">
        <v>44</v>
      </c>
      <c r="G112" s="200"/>
      <c r="H112" s="119">
        <v>3715884</v>
      </c>
      <c r="I112" s="119">
        <v>3692784</v>
      </c>
      <c r="J112" s="119">
        <v>3251038</v>
      </c>
      <c r="K112" s="119">
        <v>2751163</v>
      </c>
      <c r="L112" s="119">
        <v>499875</v>
      </c>
      <c r="M112" s="119">
        <v>438746</v>
      </c>
      <c r="N112" s="119">
        <v>3000</v>
      </c>
      <c r="O112" s="119">
        <v>0</v>
      </c>
      <c r="P112" s="119">
        <v>0</v>
      </c>
      <c r="Q112" s="119">
        <v>0</v>
      </c>
      <c r="R112" s="119">
        <v>23100</v>
      </c>
      <c r="S112" s="119">
        <v>23100</v>
      </c>
      <c r="T112" s="202">
        <v>0</v>
      </c>
      <c r="U112" s="202"/>
      <c r="V112" s="119">
        <v>0</v>
      </c>
      <c r="W112" s="119">
        <v>0</v>
      </c>
    </row>
    <row r="113" spans="1:23" ht="12.75" customHeight="1">
      <c r="A113" s="203" t="s">
        <v>35</v>
      </c>
      <c r="B113" s="203" t="s">
        <v>543</v>
      </c>
      <c r="C113" s="203" t="s">
        <v>35</v>
      </c>
      <c r="D113" s="200" t="s">
        <v>544</v>
      </c>
      <c r="E113" s="200"/>
      <c r="F113" s="200" t="s">
        <v>47</v>
      </c>
      <c r="G113" s="200"/>
      <c r="H113" s="119">
        <v>952220</v>
      </c>
      <c r="I113" s="119">
        <v>892220</v>
      </c>
      <c r="J113" s="119">
        <v>453474</v>
      </c>
      <c r="K113" s="119">
        <v>326406</v>
      </c>
      <c r="L113" s="119">
        <v>127068</v>
      </c>
      <c r="M113" s="119">
        <v>438746</v>
      </c>
      <c r="N113" s="119">
        <v>0</v>
      </c>
      <c r="O113" s="119">
        <v>0</v>
      </c>
      <c r="P113" s="119">
        <v>0</v>
      </c>
      <c r="Q113" s="119">
        <v>0</v>
      </c>
      <c r="R113" s="119">
        <v>60000</v>
      </c>
      <c r="S113" s="119">
        <v>60000</v>
      </c>
      <c r="T113" s="202">
        <v>0</v>
      </c>
      <c r="U113" s="202"/>
      <c r="V113" s="119">
        <v>0</v>
      </c>
      <c r="W113" s="119">
        <v>0</v>
      </c>
    </row>
    <row r="114" spans="1:23" ht="12.75" customHeight="1">
      <c r="A114" s="203"/>
      <c r="B114" s="203"/>
      <c r="C114" s="203"/>
      <c r="D114" s="200"/>
      <c r="E114" s="200"/>
      <c r="F114" s="200" t="s">
        <v>46</v>
      </c>
      <c r="G114" s="200"/>
      <c r="H114" s="119">
        <v>-36900</v>
      </c>
      <c r="I114" s="119">
        <v>0</v>
      </c>
      <c r="J114" s="119">
        <v>0</v>
      </c>
      <c r="K114" s="119">
        <v>0</v>
      </c>
      <c r="L114" s="119">
        <v>0</v>
      </c>
      <c r="M114" s="119">
        <v>0</v>
      </c>
      <c r="N114" s="119">
        <v>0</v>
      </c>
      <c r="O114" s="119">
        <v>0</v>
      </c>
      <c r="P114" s="119">
        <v>0</v>
      </c>
      <c r="Q114" s="119">
        <v>0</v>
      </c>
      <c r="R114" s="119">
        <v>-36900</v>
      </c>
      <c r="S114" s="119">
        <v>-36900</v>
      </c>
      <c r="T114" s="202">
        <v>0</v>
      </c>
      <c r="U114" s="202"/>
      <c r="V114" s="119">
        <v>0</v>
      </c>
      <c r="W114" s="119">
        <v>0</v>
      </c>
    </row>
    <row r="115" spans="1:23" ht="12.75" customHeight="1">
      <c r="A115" s="203"/>
      <c r="B115" s="203"/>
      <c r="C115" s="203"/>
      <c r="D115" s="200"/>
      <c r="E115" s="200"/>
      <c r="F115" s="200" t="s">
        <v>45</v>
      </c>
      <c r="G115" s="200"/>
      <c r="H115" s="119">
        <v>36900</v>
      </c>
      <c r="I115" s="119">
        <v>36900</v>
      </c>
      <c r="J115" s="119">
        <v>36900</v>
      </c>
      <c r="K115" s="119">
        <v>0</v>
      </c>
      <c r="L115" s="119">
        <v>36900</v>
      </c>
      <c r="M115" s="119">
        <v>0</v>
      </c>
      <c r="N115" s="119">
        <v>0</v>
      </c>
      <c r="O115" s="119">
        <v>0</v>
      </c>
      <c r="P115" s="119">
        <v>0</v>
      </c>
      <c r="Q115" s="119">
        <v>0</v>
      </c>
      <c r="R115" s="119">
        <v>0</v>
      </c>
      <c r="S115" s="119">
        <v>0</v>
      </c>
      <c r="T115" s="202">
        <v>0</v>
      </c>
      <c r="U115" s="202"/>
      <c r="V115" s="119">
        <v>0</v>
      </c>
      <c r="W115" s="119">
        <v>0</v>
      </c>
    </row>
    <row r="116" spans="1:23" ht="12.75" customHeight="1">
      <c r="A116" s="203"/>
      <c r="B116" s="203"/>
      <c r="C116" s="203"/>
      <c r="D116" s="200"/>
      <c r="E116" s="200"/>
      <c r="F116" s="200" t="s">
        <v>44</v>
      </c>
      <c r="G116" s="200"/>
      <c r="H116" s="119">
        <v>952220</v>
      </c>
      <c r="I116" s="119">
        <v>929120</v>
      </c>
      <c r="J116" s="119">
        <v>490374</v>
      </c>
      <c r="K116" s="119">
        <v>326406</v>
      </c>
      <c r="L116" s="119">
        <v>163968</v>
      </c>
      <c r="M116" s="119">
        <v>438746</v>
      </c>
      <c r="N116" s="119">
        <v>0</v>
      </c>
      <c r="O116" s="119">
        <v>0</v>
      </c>
      <c r="P116" s="119">
        <v>0</v>
      </c>
      <c r="Q116" s="119">
        <v>0</v>
      </c>
      <c r="R116" s="119">
        <v>23100</v>
      </c>
      <c r="S116" s="119">
        <v>23100</v>
      </c>
      <c r="T116" s="202">
        <v>0</v>
      </c>
      <c r="U116" s="202"/>
      <c r="V116" s="119">
        <v>0</v>
      </c>
      <c r="W116" s="119">
        <v>0</v>
      </c>
    </row>
    <row r="117" spans="1:23" ht="12.75">
      <c r="A117" s="203" t="s">
        <v>35</v>
      </c>
      <c r="B117" s="203" t="s">
        <v>202</v>
      </c>
      <c r="C117" s="203" t="s">
        <v>35</v>
      </c>
      <c r="D117" s="200" t="s">
        <v>203</v>
      </c>
      <c r="E117" s="200"/>
      <c r="F117" s="200" t="s">
        <v>47</v>
      </c>
      <c r="G117" s="200"/>
      <c r="H117" s="119">
        <v>2151875</v>
      </c>
      <c r="I117" s="119">
        <v>2151875</v>
      </c>
      <c r="J117" s="119">
        <v>2148875</v>
      </c>
      <c r="K117" s="119">
        <v>1950875</v>
      </c>
      <c r="L117" s="119">
        <v>198000</v>
      </c>
      <c r="M117" s="119">
        <v>0</v>
      </c>
      <c r="N117" s="119">
        <v>3000</v>
      </c>
      <c r="O117" s="119">
        <v>0</v>
      </c>
      <c r="P117" s="119">
        <v>0</v>
      </c>
      <c r="Q117" s="119">
        <v>0</v>
      </c>
      <c r="R117" s="119">
        <v>0</v>
      </c>
      <c r="S117" s="119">
        <v>0</v>
      </c>
      <c r="T117" s="202">
        <v>0</v>
      </c>
      <c r="U117" s="202"/>
      <c r="V117" s="119">
        <v>0</v>
      </c>
      <c r="W117" s="119">
        <v>0</v>
      </c>
    </row>
    <row r="118" spans="1:23" ht="12.75">
      <c r="A118" s="203"/>
      <c r="B118" s="203"/>
      <c r="C118" s="203"/>
      <c r="D118" s="200"/>
      <c r="E118" s="200"/>
      <c r="F118" s="200" t="s">
        <v>46</v>
      </c>
      <c r="G118" s="200"/>
      <c r="H118" s="119">
        <v>-7618</v>
      </c>
      <c r="I118" s="119">
        <v>-7618</v>
      </c>
      <c r="J118" s="119">
        <v>-7618</v>
      </c>
      <c r="K118" s="119">
        <v>-7618</v>
      </c>
      <c r="L118" s="119">
        <v>0</v>
      </c>
      <c r="M118" s="119">
        <v>0</v>
      </c>
      <c r="N118" s="119">
        <v>0</v>
      </c>
      <c r="O118" s="119">
        <v>0</v>
      </c>
      <c r="P118" s="119">
        <v>0</v>
      </c>
      <c r="Q118" s="119">
        <v>0</v>
      </c>
      <c r="R118" s="119">
        <v>0</v>
      </c>
      <c r="S118" s="119">
        <v>0</v>
      </c>
      <c r="T118" s="202">
        <v>0</v>
      </c>
      <c r="U118" s="202"/>
      <c r="V118" s="119">
        <v>0</v>
      </c>
      <c r="W118" s="119">
        <v>0</v>
      </c>
    </row>
    <row r="119" spans="1:23" ht="12.75">
      <c r="A119" s="203"/>
      <c r="B119" s="203"/>
      <c r="C119" s="203"/>
      <c r="D119" s="200"/>
      <c r="E119" s="200"/>
      <c r="F119" s="200" t="s">
        <v>45</v>
      </c>
      <c r="G119" s="200"/>
      <c r="H119" s="119">
        <v>7618</v>
      </c>
      <c r="I119" s="119">
        <v>7618</v>
      </c>
      <c r="J119" s="119">
        <v>7618</v>
      </c>
      <c r="K119" s="119">
        <v>0</v>
      </c>
      <c r="L119" s="119">
        <v>7618</v>
      </c>
      <c r="M119" s="119">
        <v>0</v>
      </c>
      <c r="N119" s="119">
        <v>0</v>
      </c>
      <c r="O119" s="119">
        <v>0</v>
      </c>
      <c r="P119" s="119">
        <v>0</v>
      </c>
      <c r="Q119" s="119">
        <v>0</v>
      </c>
      <c r="R119" s="119">
        <v>0</v>
      </c>
      <c r="S119" s="119">
        <v>0</v>
      </c>
      <c r="T119" s="202">
        <v>0</v>
      </c>
      <c r="U119" s="202"/>
      <c r="V119" s="119">
        <v>0</v>
      </c>
      <c r="W119" s="119">
        <v>0</v>
      </c>
    </row>
    <row r="120" spans="1:23" ht="12.75">
      <c r="A120" s="203"/>
      <c r="B120" s="203"/>
      <c r="C120" s="203"/>
      <c r="D120" s="200"/>
      <c r="E120" s="200"/>
      <c r="F120" s="200" t="s">
        <v>44</v>
      </c>
      <c r="G120" s="200"/>
      <c r="H120" s="119">
        <v>2151875</v>
      </c>
      <c r="I120" s="119">
        <v>2151875</v>
      </c>
      <c r="J120" s="119">
        <v>2148875</v>
      </c>
      <c r="K120" s="119">
        <v>1943257</v>
      </c>
      <c r="L120" s="119">
        <v>205618</v>
      </c>
      <c r="M120" s="119">
        <v>0</v>
      </c>
      <c r="N120" s="119">
        <v>3000</v>
      </c>
      <c r="O120" s="119">
        <v>0</v>
      </c>
      <c r="P120" s="119">
        <v>0</v>
      </c>
      <c r="Q120" s="119">
        <v>0</v>
      </c>
      <c r="R120" s="119">
        <v>0</v>
      </c>
      <c r="S120" s="119">
        <v>0</v>
      </c>
      <c r="T120" s="202">
        <v>0</v>
      </c>
      <c r="U120" s="202"/>
      <c r="V120" s="119">
        <v>0</v>
      </c>
      <c r="W120" s="119">
        <v>0</v>
      </c>
    </row>
    <row r="121" spans="1:23" ht="12.75">
      <c r="A121" s="203" t="s">
        <v>222</v>
      </c>
      <c r="B121" s="203" t="s">
        <v>35</v>
      </c>
      <c r="C121" s="203" t="s">
        <v>35</v>
      </c>
      <c r="D121" s="200" t="s">
        <v>223</v>
      </c>
      <c r="E121" s="200"/>
      <c r="F121" s="200" t="s">
        <v>47</v>
      </c>
      <c r="G121" s="200"/>
      <c r="H121" s="119">
        <v>8751956</v>
      </c>
      <c r="I121" s="119">
        <v>8717356</v>
      </c>
      <c r="J121" s="119">
        <v>8473956</v>
      </c>
      <c r="K121" s="119">
        <v>7194334</v>
      </c>
      <c r="L121" s="119">
        <v>1279622</v>
      </c>
      <c r="M121" s="119">
        <v>0</v>
      </c>
      <c r="N121" s="119">
        <v>243400</v>
      </c>
      <c r="O121" s="119">
        <v>0</v>
      </c>
      <c r="P121" s="119">
        <v>0</v>
      </c>
      <c r="Q121" s="119">
        <v>0</v>
      </c>
      <c r="R121" s="119">
        <v>34600</v>
      </c>
      <c r="S121" s="119">
        <v>34600</v>
      </c>
      <c r="T121" s="202">
        <v>0</v>
      </c>
      <c r="U121" s="202"/>
      <c r="V121" s="119">
        <v>0</v>
      </c>
      <c r="W121" s="119">
        <v>0</v>
      </c>
    </row>
    <row r="122" spans="1:23" ht="12.75">
      <c r="A122" s="203"/>
      <c r="B122" s="203"/>
      <c r="C122" s="203"/>
      <c r="D122" s="200"/>
      <c r="E122" s="200"/>
      <c r="F122" s="200" t="s">
        <v>46</v>
      </c>
      <c r="G122" s="200"/>
      <c r="H122" s="119">
        <v>-22472</v>
      </c>
      <c r="I122" s="119">
        <v>-22472</v>
      </c>
      <c r="J122" s="119">
        <v>-17472</v>
      </c>
      <c r="K122" s="119">
        <v>-15472</v>
      </c>
      <c r="L122" s="119">
        <v>-2000</v>
      </c>
      <c r="M122" s="119">
        <v>0</v>
      </c>
      <c r="N122" s="119">
        <v>-5000</v>
      </c>
      <c r="O122" s="119">
        <v>0</v>
      </c>
      <c r="P122" s="119">
        <v>0</v>
      </c>
      <c r="Q122" s="119">
        <v>0</v>
      </c>
      <c r="R122" s="119">
        <v>0</v>
      </c>
      <c r="S122" s="119">
        <v>0</v>
      </c>
      <c r="T122" s="202">
        <v>0</v>
      </c>
      <c r="U122" s="202"/>
      <c r="V122" s="119">
        <v>0</v>
      </c>
      <c r="W122" s="119">
        <v>0</v>
      </c>
    </row>
    <row r="123" spans="1:23" ht="12.75">
      <c r="A123" s="203"/>
      <c r="B123" s="203"/>
      <c r="C123" s="203"/>
      <c r="D123" s="200"/>
      <c r="E123" s="200"/>
      <c r="F123" s="200" t="s">
        <v>45</v>
      </c>
      <c r="G123" s="200"/>
      <c r="H123" s="119">
        <v>283788</v>
      </c>
      <c r="I123" s="119">
        <v>248788</v>
      </c>
      <c r="J123" s="119">
        <v>248788</v>
      </c>
      <c r="K123" s="119">
        <v>245688</v>
      </c>
      <c r="L123" s="119">
        <v>3100</v>
      </c>
      <c r="M123" s="119">
        <v>0</v>
      </c>
      <c r="N123" s="119">
        <v>0</v>
      </c>
      <c r="O123" s="119">
        <v>0</v>
      </c>
      <c r="P123" s="119">
        <v>0</v>
      </c>
      <c r="Q123" s="119">
        <v>0</v>
      </c>
      <c r="R123" s="119">
        <v>35000</v>
      </c>
      <c r="S123" s="119">
        <v>35000</v>
      </c>
      <c r="T123" s="202">
        <v>0</v>
      </c>
      <c r="U123" s="202"/>
      <c r="V123" s="119">
        <v>0</v>
      </c>
      <c r="W123" s="119">
        <v>0</v>
      </c>
    </row>
    <row r="124" spans="1:23" ht="12.75">
      <c r="A124" s="203"/>
      <c r="B124" s="203"/>
      <c r="C124" s="203"/>
      <c r="D124" s="200"/>
      <c r="E124" s="200"/>
      <c r="F124" s="200" t="s">
        <v>44</v>
      </c>
      <c r="G124" s="200"/>
      <c r="H124" s="119">
        <v>9013272</v>
      </c>
      <c r="I124" s="119">
        <v>8943672</v>
      </c>
      <c r="J124" s="119">
        <v>8705272</v>
      </c>
      <c r="K124" s="119">
        <v>7424550</v>
      </c>
      <c r="L124" s="119">
        <v>1280722</v>
      </c>
      <c r="M124" s="119">
        <v>0</v>
      </c>
      <c r="N124" s="119">
        <v>238400</v>
      </c>
      <c r="O124" s="119">
        <v>0</v>
      </c>
      <c r="P124" s="119">
        <v>0</v>
      </c>
      <c r="Q124" s="119">
        <v>0</v>
      </c>
      <c r="R124" s="119">
        <v>69600</v>
      </c>
      <c r="S124" s="119">
        <v>69600</v>
      </c>
      <c r="T124" s="202">
        <v>0</v>
      </c>
      <c r="U124" s="202"/>
      <c r="V124" s="119">
        <v>0</v>
      </c>
      <c r="W124" s="119">
        <v>0</v>
      </c>
    </row>
    <row r="125" spans="1:23" ht="12.75">
      <c r="A125" s="203" t="s">
        <v>35</v>
      </c>
      <c r="B125" s="203" t="s">
        <v>224</v>
      </c>
      <c r="C125" s="203" t="s">
        <v>35</v>
      </c>
      <c r="D125" s="200" t="s">
        <v>225</v>
      </c>
      <c r="E125" s="200"/>
      <c r="F125" s="200" t="s">
        <v>47</v>
      </c>
      <c r="G125" s="200"/>
      <c r="H125" s="119">
        <v>5787223</v>
      </c>
      <c r="I125" s="119">
        <v>5787223</v>
      </c>
      <c r="J125" s="119">
        <v>5619223</v>
      </c>
      <c r="K125" s="119">
        <v>4717873</v>
      </c>
      <c r="L125" s="119">
        <v>901350</v>
      </c>
      <c r="M125" s="119">
        <v>0</v>
      </c>
      <c r="N125" s="119">
        <v>168000</v>
      </c>
      <c r="O125" s="119">
        <v>0</v>
      </c>
      <c r="P125" s="119">
        <v>0</v>
      </c>
      <c r="Q125" s="119">
        <v>0</v>
      </c>
      <c r="R125" s="119">
        <v>0</v>
      </c>
      <c r="S125" s="119">
        <v>0</v>
      </c>
      <c r="T125" s="202">
        <v>0</v>
      </c>
      <c r="U125" s="202"/>
      <c r="V125" s="119">
        <v>0</v>
      </c>
      <c r="W125" s="119">
        <v>0</v>
      </c>
    </row>
    <row r="126" spans="1:23" ht="12.75">
      <c r="A126" s="203"/>
      <c r="B126" s="203"/>
      <c r="C126" s="203"/>
      <c r="D126" s="200"/>
      <c r="E126" s="200"/>
      <c r="F126" s="200" t="s">
        <v>46</v>
      </c>
      <c r="G126" s="200"/>
      <c r="H126" s="119">
        <v>-9100</v>
      </c>
      <c r="I126" s="119">
        <v>-9100</v>
      </c>
      <c r="J126" s="119">
        <v>-4100</v>
      </c>
      <c r="K126" s="119">
        <v>-2100</v>
      </c>
      <c r="L126" s="119">
        <v>-2000</v>
      </c>
      <c r="M126" s="119">
        <v>0</v>
      </c>
      <c r="N126" s="119">
        <v>-5000</v>
      </c>
      <c r="O126" s="119">
        <v>0</v>
      </c>
      <c r="P126" s="119">
        <v>0</v>
      </c>
      <c r="Q126" s="119">
        <v>0</v>
      </c>
      <c r="R126" s="119">
        <v>0</v>
      </c>
      <c r="S126" s="119">
        <v>0</v>
      </c>
      <c r="T126" s="202">
        <v>0</v>
      </c>
      <c r="U126" s="202"/>
      <c r="V126" s="119">
        <v>0</v>
      </c>
      <c r="W126" s="119">
        <v>0</v>
      </c>
    </row>
    <row r="127" spans="1:23" ht="12.75">
      <c r="A127" s="203"/>
      <c r="B127" s="203"/>
      <c r="C127" s="203"/>
      <c r="D127" s="200"/>
      <c r="E127" s="200"/>
      <c r="F127" s="200" t="s">
        <v>45</v>
      </c>
      <c r="G127" s="200"/>
      <c r="H127" s="119">
        <v>155085</v>
      </c>
      <c r="I127" s="119">
        <v>120085</v>
      </c>
      <c r="J127" s="119">
        <v>120085</v>
      </c>
      <c r="K127" s="119">
        <v>116985</v>
      </c>
      <c r="L127" s="119">
        <v>3100</v>
      </c>
      <c r="M127" s="119">
        <v>0</v>
      </c>
      <c r="N127" s="119">
        <v>0</v>
      </c>
      <c r="O127" s="119">
        <v>0</v>
      </c>
      <c r="P127" s="119">
        <v>0</v>
      </c>
      <c r="Q127" s="119">
        <v>0</v>
      </c>
      <c r="R127" s="119">
        <v>35000</v>
      </c>
      <c r="S127" s="119">
        <v>35000</v>
      </c>
      <c r="T127" s="202">
        <v>0</v>
      </c>
      <c r="U127" s="202"/>
      <c r="V127" s="119">
        <v>0</v>
      </c>
      <c r="W127" s="119">
        <v>0</v>
      </c>
    </row>
    <row r="128" spans="1:23" ht="12.75">
      <c r="A128" s="203"/>
      <c r="B128" s="203"/>
      <c r="C128" s="203"/>
      <c r="D128" s="200"/>
      <c r="E128" s="200"/>
      <c r="F128" s="200" t="s">
        <v>44</v>
      </c>
      <c r="G128" s="200"/>
      <c r="H128" s="119">
        <v>5933208</v>
      </c>
      <c r="I128" s="119">
        <v>5898208</v>
      </c>
      <c r="J128" s="119">
        <v>5735208</v>
      </c>
      <c r="K128" s="119">
        <v>4832758</v>
      </c>
      <c r="L128" s="119">
        <v>902450</v>
      </c>
      <c r="M128" s="119">
        <v>0</v>
      </c>
      <c r="N128" s="119">
        <v>163000</v>
      </c>
      <c r="O128" s="119">
        <v>0</v>
      </c>
      <c r="P128" s="119">
        <v>0</v>
      </c>
      <c r="Q128" s="119">
        <v>0</v>
      </c>
      <c r="R128" s="119">
        <v>35000</v>
      </c>
      <c r="S128" s="119">
        <v>35000</v>
      </c>
      <c r="T128" s="202">
        <v>0</v>
      </c>
      <c r="U128" s="202"/>
      <c r="V128" s="119">
        <v>0</v>
      </c>
      <c r="W128" s="119">
        <v>0</v>
      </c>
    </row>
    <row r="129" spans="1:23" ht="12.75">
      <c r="A129" s="203" t="s">
        <v>35</v>
      </c>
      <c r="B129" s="203" t="s">
        <v>226</v>
      </c>
      <c r="C129" s="203" t="s">
        <v>35</v>
      </c>
      <c r="D129" s="200" t="s">
        <v>227</v>
      </c>
      <c r="E129" s="200"/>
      <c r="F129" s="200" t="s">
        <v>47</v>
      </c>
      <c r="G129" s="200"/>
      <c r="H129" s="119">
        <v>1707761</v>
      </c>
      <c r="I129" s="119">
        <v>1707761</v>
      </c>
      <c r="J129" s="119">
        <v>1667261</v>
      </c>
      <c r="K129" s="119">
        <v>1426461</v>
      </c>
      <c r="L129" s="119">
        <v>240800</v>
      </c>
      <c r="M129" s="119">
        <v>0</v>
      </c>
      <c r="N129" s="119">
        <v>40500</v>
      </c>
      <c r="O129" s="119">
        <v>0</v>
      </c>
      <c r="P129" s="119">
        <v>0</v>
      </c>
      <c r="Q129" s="119">
        <v>0</v>
      </c>
      <c r="R129" s="119">
        <v>0</v>
      </c>
      <c r="S129" s="119">
        <v>0</v>
      </c>
      <c r="T129" s="202">
        <v>0</v>
      </c>
      <c r="U129" s="202"/>
      <c r="V129" s="119">
        <v>0</v>
      </c>
      <c r="W129" s="119">
        <v>0</v>
      </c>
    </row>
    <row r="130" spans="1:23" ht="12.75">
      <c r="A130" s="203"/>
      <c r="B130" s="203"/>
      <c r="C130" s="203"/>
      <c r="D130" s="200"/>
      <c r="E130" s="200"/>
      <c r="F130" s="200" t="s">
        <v>46</v>
      </c>
      <c r="G130" s="200"/>
      <c r="H130" s="119">
        <v>-13372</v>
      </c>
      <c r="I130" s="119">
        <v>-13372</v>
      </c>
      <c r="J130" s="119">
        <v>-13372</v>
      </c>
      <c r="K130" s="119">
        <v>-13372</v>
      </c>
      <c r="L130" s="119">
        <v>0</v>
      </c>
      <c r="M130" s="119">
        <v>0</v>
      </c>
      <c r="N130" s="119">
        <v>0</v>
      </c>
      <c r="O130" s="119">
        <v>0</v>
      </c>
      <c r="P130" s="119">
        <v>0</v>
      </c>
      <c r="Q130" s="119">
        <v>0</v>
      </c>
      <c r="R130" s="119">
        <v>0</v>
      </c>
      <c r="S130" s="119">
        <v>0</v>
      </c>
      <c r="T130" s="202">
        <v>0</v>
      </c>
      <c r="U130" s="202"/>
      <c r="V130" s="119">
        <v>0</v>
      </c>
      <c r="W130" s="119">
        <v>0</v>
      </c>
    </row>
    <row r="131" spans="1:23" ht="12.75">
      <c r="A131" s="203"/>
      <c r="B131" s="203"/>
      <c r="C131" s="203"/>
      <c r="D131" s="200"/>
      <c r="E131" s="200"/>
      <c r="F131" s="200" t="s">
        <v>45</v>
      </c>
      <c r="G131" s="200"/>
      <c r="H131" s="119">
        <v>128703</v>
      </c>
      <c r="I131" s="119">
        <v>128703</v>
      </c>
      <c r="J131" s="119">
        <v>128703</v>
      </c>
      <c r="K131" s="119">
        <v>128703</v>
      </c>
      <c r="L131" s="119">
        <v>0</v>
      </c>
      <c r="M131" s="119">
        <v>0</v>
      </c>
      <c r="N131" s="119">
        <v>0</v>
      </c>
      <c r="O131" s="119">
        <v>0</v>
      </c>
      <c r="P131" s="119">
        <v>0</v>
      </c>
      <c r="Q131" s="119">
        <v>0</v>
      </c>
      <c r="R131" s="119">
        <v>0</v>
      </c>
      <c r="S131" s="119">
        <v>0</v>
      </c>
      <c r="T131" s="202">
        <v>0</v>
      </c>
      <c r="U131" s="202"/>
      <c r="V131" s="119">
        <v>0</v>
      </c>
      <c r="W131" s="119">
        <v>0</v>
      </c>
    </row>
    <row r="132" spans="1:23" ht="12.75">
      <c r="A132" s="203"/>
      <c r="B132" s="203"/>
      <c r="C132" s="203"/>
      <c r="D132" s="200"/>
      <c r="E132" s="200"/>
      <c r="F132" s="200" t="s">
        <v>44</v>
      </c>
      <c r="G132" s="200"/>
      <c r="H132" s="119">
        <v>1823092</v>
      </c>
      <c r="I132" s="119">
        <v>1823092</v>
      </c>
      <c r="J132" s="119">
        <v>1782592</v>
      </c>
      <c r="K132" s="119">
        <v>1541792</v>
      </c>
      <c r="L132" s="119">
        <v>240800</v>
      </c>
      <c r="M132" s="119">
        <v>0</v>
      </c>
      <c r="N132" s="119">
        <v>40500</v>
      </c>
      <c r="O132" s="119">
        <v>0</v>
      </c>
      <c r="P132" s="119">
        <v>0</v>
      </c>
      <c r="Q132" s="119">
        <v>0</v>
      </c>
      <c r="R132" s="119">
        <v>0</v>
      </c>
      <c r="S132" s="119">
        <v>0</v>
      </c>
      <c r="T132" s="202">
        <v>0</v>
      </c>
      <c r="U132" s="202"/>
      <c r="V132" s="119">
        <v>0</v>
      </c>
      <c r="W132" s="119">
        <v>0</v>
      </c>
    </row>
    <row r="133" spans="1:23" ht="12.75">
      <c r="A133" s="203" t="s">
        <v>206</v>
      </c>
      <c r="B133" s="203" t="s">
        <v>35</v>
      </c>
      <c r="C133" s="203" t="s">
        <v>35</v>
      </c>
      <c r="D133" s="200" t="s">
        <v>207</v>
      </c>
      <c r="E133" s="200"/>
      <c r="F133" s="200" t="s">
        <v>47</v>
      </c>
      <c r="G133" s="200"/>
      <c r="H133" s="119">
        <v>9038635</v>
      </c>
      <c r="I133" s="119">
        <v>6640374</v>
      </c>
      <c r="J133" s="119">
        <v>4931177</v>
      </c>
      <c r="K133" s="119">
        <v>3689401</v>
      </c>
      <c r="L133" s="119">
        <v>1241776</v>
      </c>
      <c r="M133" s="119">
        <v>99549</v>
      </c>
      <c r="N133" s="119">
        <v>1609648</v>
      </c>
      <c r="O133" s="119">
        <v>0</v>
      </c>
      <c r="P133" s="119">
        <v>0</v>
      </c>
      <c r="Q133" s="119">
        <v>0</v>
      </c>
      <c r="R133" s="119">
        <v>2398261</v>
      </c>
      <c r="S133" s="119">
        <v>2398261</v>
      </c>
      <c r="T133" s="202">
        <v>0</v>
      </c>
      <c r="U133" s="202"/>
      <c r="V133" s="119">
        <v>0</v>
      </c>
      <c r="W133" s="119">
        <v>0</v>
      </c>
    </row>
    <row r="134" spans="1:23" ht="12.75">
      <c r="A134" s="203"/>
      <c r="B134" s="203"/>
      <c r="C134" s="203"/>
      <c r="D134" s="200"/>
      <c r="E134" s="200"/>
      <c r="F134" s="200" t="s">
        <v>46</v>
      </c>
      <c r="G134" s="200"/>
      <c r="H134" s="119">
        <v>-10000</v>
      </c>
      <c r="I134" s="119">
        <v>-10000</v>
      </c>
      <c r="J134" s="119">
        <v>-10000</v>
      </c>
      <c r="K134" s="119">
        <v>0</v>
      </c>
      <c r="L134" s="119">
        <v>-10000</v>
      </c>
      <c r="M134" s="119">
        <v>0</v>
      </c>
      <c r="N134" s="119">
        <v>0</v>
      </c>
      <c r="O134" s="119">
        <v>0</v>
      </c>
      <c r="P134" s="119">
        <v>0</v>
      </c>
      <c r="Q134" s="119">
        <v>0</v>
      </c>
      <c r="R134" s="119">
        <v>0</v>
      </c>
      <c r="S134" s="119">
        <v>0</v>
      </c>
      <c r="T134" s="202">
        <v>0</v>
      </c>
      <c r="U134" s="202"/>
      <c r="V134" s="119">
        <v>0</v>
      </c>
      <c r="W134" s="119">
        <v>0</v>
      </c>
    </row>
    <row r="135" spans="1:23" ht="12.75">
      <c r="A135" s="203"/>
      <c r="B135" s="203"/>
      <c r="C135" s="203"/>
      <c r="D135" s="200"/>
      <c r="E135" s="200"/>
      <c r="F135" s="200" t="s">
        <v>45</v>
      </c>
      <c r="G135" s="200"/>
      <c r="H135" s="119">
        <v>10000</v>
      </c>
      <c r="I135" s="119">
        <v>10000</v>
      </c>
      <c r="J135" s="119">
        <v>10000</v>
      </c>
      <c r="K135" s="119">
        <v>10000</v>
      </c>
      <c r="L135" s="119">
        <v>0</v>
      </c>
      <c r="M135" s="119">
        <v>0</v>
      </c>
      <c r="N135" s="119">
        <v>0</v>
      </c>
      <c r="O135" s="119">
        <v>0</v>
      </c>
      <c r="P135" s="119">
        <v>0</v>
      </c>
      <c r="Q135" s="119">
        <v>0</v>
      </c>
      <c r="R135" s="119">
        <v>0</v>
      </c>
      <c r="S135" s="119">
        <v>0</v>
      </c>
      <c r="T135" s="202">
        <v>0</v>
      </c>
      <c r="U135" s="202"/>
      <c r="V135" s="119">
        <v>0</v>
      </c>
      <c r="W135" s="119">
        <v>0</v>
      </c>
    </row>
    <row r="136" spans="1:23" ht="12.75">
      <c r="A136" s="203"/>
      <c r="B136" s="203"/>
      <c r="C136" s="203"/>
      <c r="D136" s="200"/>
      <c r="E136" s="200"/>
      <c r="F136" s="200" t="s">
        <v>44</v>
      </c>
      <c r="G136" s="200"/>
      <c r="H136" s="119">
        <v>9038635</v>
      </c>
      <c r="I136" s="119">
        <v>6640374</v>
      </c>
      <c r="J136" s="119">
        <v>4931177</v>
      </c>
      <c r="K136" s="119">
        <v>3699401</v>
      </c>
      <c r="L136" s="119">
        <v>1231776</v>
      </c>
      <c r="M136" s="119">
        <v>99549</v>
      </c>
      <c r="N136" s="119">
        <v>1609648</v>
      </c>
      <c r="O136" s="119">
        <v>0</v>
      </c>
      <c r="P136" s="119">
        <v>0</v>
      </c>
      <c r="Q136" s="119">
        <v>0</v>
      </c>
      <c r="R136" s="119">
        <v>2398261</v>
      </c>
      <c r="S136" s="119">
        <v>2398261</v>
      </c>
      <c r="T136" s="202">
        <v>0</v>
      </c>
      <c r="U136" s="202"/>
      <c r="V136" s="119">
        <v>0</v>
      </c>
      <c r="W136" s="119">
        <v>0</v>
      </c>
    </row>
    <row r="137" spans="1:23" ht="12.75">
      <c r="A137" s="203" t="s">
        <v>35</v>
      </c>
      <c r="B137" s="203" t="s">
        <v>233</v>
      </c>
      <c r="C137" s="203" t="s">
        <v>35</v>
      </c>
      <c r="D137" s="200" t="s">
        <v>234</v>
      </c>
      <c r="E137" s="200"/>
      <c r="F137" s="200" t="s">
        <v>47</v>
      </c>
      <c r="G137" s="200"/>
      <c r="H137" s="119">
        <v>7847429</v>
      </c>
      <c r="I137" s="119">
        <v>5449168</v>
      </c>
      <c r="J137" s="119">
        <v>4882995</v>
      </c>
      <c r="K137" s="119">
        <v>3643566</v>
      </c>
      <c r="L137" s="119">
        <v>1239429</v>
      </c>
      <c r="M137" s="119">
        <v>0</v>
      </c>
      <c r="N137" s="119">
        <v>566173</v>
      </c>
      <c r="O137" s="119">
        <v>0</v>
      </c>
      <c r="P137" s="119">
        <v>0</v>
      </c>
      <c r="Q137" s="119">
        <v>0</v>
      </c>
      <c r="R137" s="119">
        <v>2398261</v>
      </c>
      <c r="S137" s="119">
        <v>2398261</v>
      </c>
      <c r="T137" s="202">
        <v>0</v>
      </c>
      <c r="U137" s="202"/>
      <c r="V137" s="119">
        <v>0</v>
      </c>
      <c r="W137" s="119">
        <v>0</v>
      </c>
    </row>
    <row r="138" spans="1:23" ht="12.75">
      <c r="A138" s="203"/>
      <c r="B138" s="203"/>
      <c r="C138" s="203"/>
      <c r="D138" s="200"/>
      <c r="E138" s="200"/>
      <c r="F138" s="200" t="s">
        <v>46</v>
      </c>
      <c r="G138" s="200"/>
      <c r="H138" s="119">
        <v>-10000</v>
      </c>
      <c r="I138" s="119">
        <v>-10000</v>
      </c>
      <c r="J138" s="119">
        <v>-10000</v>
      </c>
      <c r="K138" s="119">
        <v>0</v>
      </c>
      <c r="L138" s="119">
        <v>-10000</v>
      </c>
      <c r="M138" s="119">
        <v>0</v>
      </c>
      <c r="N138" s="119">
        <v>0</v>
      </c>
      <c r="O138" s="119">
        <v>0</v>
      </c>
      <c r="P138" s="119">
        <v>0</v>
      </c>
      <c r="Q138" s="119">
        <v>0</v>
      </c>
      <c r="R138" s="119">
        <v>0</v>
      </c>
      <c r="S138" s="119">
        <v>0</v>
      </c>
      <c r="T138" s="202">
        <v>0</v>
      </c>
      <c r="U138" s="202"/>
      <c r="V138" s="119">
        <v>0</v>
      </c>
      <c r="W138" s="119">
        <v>0</v>
      </c>
    </row>
    <row r="139" spans="1:23" ht="12.75">
      <c r="A139" s="203"/>
      <c r="B139" s="203"/>
      <c r="C139" s="203"/>
      <c r="D139" s="200"/>
      <c r="E139" s="200"/>
      <c r="F139" s="200" t="s">
        <v>45</v>
      </c>
      <c r="G139" s="200"/>
      <c r="H139" s="119">
        <v>10000</v>
      </c>
      <c r="I139" s="119">
        <v>10000</v>
      </c>
      <c r="J139" s="119">
        <v>10000</v>
      </c>
      <c r="K139" s="119">
        <v>10000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0</v>
      </c>
      <c r="S139" s="119">
        <v>0</v>
      </c>
      <c r="T139" s="202">
        <v>0</v>
      </c>
      <c r="U139" s="202"/>
      <c r="V139" s="119">
        <v>0</v>
      </c>
      <c r="W139" s="119">
        <v>0</v>
      </c>
    </row>
    <row r="140" spans="1:23" ht="12.75">
      <c r="A140" s="203"/>
      <c r="B140" s="203"/>
      <c r="C140" s="203"/>
      <c r="D140" s="200"/>
      <c r="E140" s="200"/>
      <c r="F140" s="200" t="s">
        <v>44</v>
      </c>
      <c r="G140" s="200"/>
      <c r="H140" s="119">
        <v>7847429</v>
      </c>
      <c r="I140" s="119">
        <v>5449168</v>
      </c>
      <c r="J140" s="119">
        <v>4882995</v>
      </c>
      <c r="K140" s="119">
        <v>3653566</v>
      </c>
      <c r="L140" s="119">
        <v>1229429</v>
      </c>
      <c r="M140" s="119">
        <v>0</v>
      </c>
      <c r="N140" s="119">
        <v>566173</v>
      </c>
      <c r="O140" s="119">
        <v>0</v>
      </c>
      <c r="P140" s="119">
        <v>0</v>
      </c>
      <c r="Q140" s="119">
        <v>0</v>
      </c>
      <c r="R140" s="119">
        <v>2398261</v>
      </c>
      <c r="S140" s="119">
        <v>2398261</v>
      </c>
      <c r="T140" s="202">
        <v>0</v>
      </c>
      <c r="U140" s="202"/>
      <c r="V140" s="119">
        <v>0</v>
      </c>
      <c r="W140" s="119">
        <v>0</v>
      </c>
    </row>
    <row r="141" spans="1:23" ht="12.75">
      <c r="A141" s="199" t="s">
        <v>18</v>
      </c>
      <c r="B141" s="199"/>
      <c r="C141" s="199"/>
      <c r="D141" s="199"/>
      <c r="E141" s="199"/>
      <c r="F141" s="200" t="s">
        <v>47</v>
      </c>
      <c r="G141" s="200"/>
      <c r="H141" s="120">
        <v>117185159.42</v>
      </c>
      <c r="I141" s="75"/>
      <c r="J141" s="120">
        <v>92466243</v>
      </c>
      <c r="K141" s="120">
        <v>67281332</v>
      </c>
      <c r="L141" s="120">
        <v>25184911</v>
      </c>
      <c r="M141" s="120">
        <v>3156466</v>
      </c>
      <c r="N141" s="120">
        <v>3152490</v>
      </c>
      <c r="O141" s="120">
        <v>2848465.42</v>
      </c>
      <c r="P141" s="120">
        <v>827846</v>
      </c>
      <c r="Q141" s="120">
        <v>0</v>
      </c>
      <c r="R141" s="120">
        <v>14733649</v>
      </c>
      <c r="S141" s="120">
        <v>14733649</v>
      </c>
      <c r="T141" s="201">
        <v>4421890</v>
      </c>
      <c r="U141" s="201"/>
      <c r="V141" s="120">
        <v>0</v>
      </c>
      <c r="W141" s="119">
        <v>0</v>
      </c>
    </row>
    <row r="142" spans="1:23" ht="12.75">
      <c r="A142" s="199"/>
      <c r="B142" s="199"/>
      <c r="C142" s="199"/>
      <c r="D142" s="199"/>
      <c r="E142" s="199"/>
      <c r="F142" s="200" t="s">
        <v>46</v>
      </c>
      <c r="G142" s="200"/>
      <c r="H142" s="120">
        <v>-251778</v>
      </c>
      <c r="I142" s="120">
        <v>-214878</v>
      </c>
      <c r="J142" s="120">
        <v>-195938</v>
      </c>
      <c r="K142" s="120">
        <v>-160838</v>
      </c>
      <c r="L142" s="120">
        <v>-35100</v>
      </c>
      <c r="M142" s="120">
        <v>0</v>
      </c>
      <c r="N142" s="120">
        <v>-16300</v>
      </c>
      <c r="O142" s="120">
        <v>-2640</v>
      </c>
      <c r="P142" s="120">
        <v>0</v>
      </c>
      <c r="Q142" s="120">
        <v>0</v>
      </c>
      <c r="R142" s="120">
        <v>-36900</v>
      </c>
      <c r="S142" s="120">
        <v>-36900</v>
      </c>
      <c r="T142" s="201">
        <v>0</v>
      </c>
      <c r="U142" s="201"/>
      <c r="V142" s="120">
        <v>0</v>
      </c>
      <c r="W142" s="119">
        <v>0</v>
      </c>
    </row>
    <row r="143" spans="1:23" ht="12.75">
      <c r="A143" s="199"/>
      <c r="B143" s="199"/>
      <c r="C143" s="199"/>
      <c r="D143" s="199"/>
      <c r="E143" s="199"/>
      <c r="F143" s="200" t="s">
        <v>45</v>
      </c>
      <c r="G143" s="200"/>
      <c r="H143" s="120">
        <v>3534732.98</v>
      </c>
      <c r="I143" s="120">
        <v>1185047.98</v>
      </c>
      <c r="J143" s="120">
        <v>1013450</v>
      </c>
      <c r="K143" s="120">
        <v>420070</v>
      </c>
      <c r="L143" s="120">
        <v>593380</v>
      </c>
      <c r="M143" s="120">
        <v>0</v>
      </c>
      <c r="N143" s="120">
        <v>1000</v>
      </c>
      <c r="O143" s="120">
        <v>170597.98</v>
      </c>
      <c r="P143" s="120">
        <v>0</v>
      </c>
      <c r="Q143" s="120">
        <v>0</v>
      </c>
      <c r="R143" s="120">
        <v>2349685</v>
      </c>
      <c r="S143" s="120">
        <v>2349685</v>
      </c>
      <c r="T143" s="201">
        <v>2640</v>
      </c>
      <c r="U143" s="201"/>
      <c r="V143" s="120">
        <v>0</v>
      </c>
      <c r="W143" s="119">
        <v>0</v>
      </c>
    </row>
    <row r="144" spans="1:23" ht="12.75">
      <c r="A144" s="199"/>
      <c r="B144" s="199"/>
      <c r="C144" s="199"/>
      <c r="D144" s="199"/>
      <c r="E144" s="199"/>
      <c r="F144" s="200" t="s">
        <v>44</v>
      </c>
      <c r="G144" s="200"/>
      <c r="H144" s="120">
        <v>120468114.4</v>
      </c>
      <c r="I144" s="75"/>
      <c r="J144" s="120">
        <v>93283755</v>
      </c>
      <c r="K144" s="120">
        <v>67540564</v>
      </c>
      <c r="L144" s="120">
        <v>25743191</v>
      </c>
      <c r="M144" s="120">
        <v>3156466</v>
      </c>
      <c r="N144" s="120">
        <v>3137190</v>
      </c>
      <c r="O144" s="120">
        <v>3016423.4</v>
      </c>
      <c r="P144" s="120">
        <v>827846</v>
      </c>
      <c r="Q144" s="120">
        <v>0</v>
      </c>
      <c r="R144" s="120">
        <v>17046434</v>
      </c>
      <c r="S144" s="120">
        <v>17046434</v>
      </c>
      <c r="T144" s="201">
        <v>4424530</v>
      </c>
      <c r="U144" s="201"/>
      <c r="V144" s="120">
        <v>0</v>
      </c>
      <c r="W144" s="119">
        <v>0</v>
      </c>
    </row>
  </sheetData>
  <sheetProtection/>
  <mergeCells count="431">
    <mergeCell ref="F115:G115"/>
    <mergeCell ref="T115:U115"/>
    <mergeCell ref="F116:G116"/>
    <mergeCell ref="T116:U116"/>
    <mergeCell ref="F112:G112"/>
    <mergeCell ref="T112:U112"/>
    <mergeCell ref="F113:G113"/>
    <mergeCell ref="T113:U113"/>
    <mergeCell ref="F114:G114"/>
    <mergeCell ref="T114:U114"/>
    <mergeCell ref="A109:A112"/>
    <mergeCell ref="B109:B112"/>
    <mergeCell ref="C109:C112"/>
    <mergeCell ref="D109:E112"/>
    <mergeCell ref="F109:G109"/>
    <mergeCell ref="T109:U109"/>
    <mergeCell ref="F110:G110"/>
    <mergeCell ref="T110:U110"/>
    <mergeCell ref="F111:G111"/>
    <mergeCell ref="T111:U111"/>
    <mergeCell ref="F106:G106"/>
    <mergeCell ref="T106:U106"/>
    <mergeCell ref="F107:G107"/>
    <mergeCell ref="T107:U107"/>
    <mergeCell ref="F108:G108"/>
    <mergeCell ref="T108:U108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F61:G61"/>
    <mergeCell ref="T61:U61"/>
    <mergeCell ref="F62:G62"/>
    <mergeCell ref="T62:U62"/>
    <mergeCell ref="F63:G63"/>
    <mergeCell ref="T63:U63"/>
    <mergeCell ref="A57:A60"/>
    <mergeCell ref="B57:B60"/>
    <mergeCell ref="C57:C60"/>
    <mergeCell ref="D57:E60"/>
    <mergeCell ref="A61:A64"/>
    <mergeCell ref="B61:B64"/>
    <mergeCell ref="C61:C64"/>
    <mergeCell ref="D61:E64"/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T17:U17"/>
    <mergeCell ref="T11:U11"/>
    <mergeCell ref="F12:G12"/>
    <mergeCell ref="T12:U12"/>
    <mergeCell ref="T18:U18"/>
    <mergeCell ref="T13:U13"/>
    <mergeCell ref="D17:E20"/>
    <mergeCell ref="F18:G18"/>
    <mergeCell ref="B13:B16"/>
    <mergeCell ref="C13:C16"/>
    <mergeCell ref="D13:E16"/>
    <mergeCell ref="F13:G13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3:G33"/>
    <mergeCell ref="T33:U33"/>
    <mergeCell ref="F34:G34"/>
    <mergeCell ref="T34:U34"/>
    <mergeCell ref="F35:G35"/>
    <mergeCell ref="T35:U35"/>
    <mergeCell ref="F36:G36"/>
    <mergeCell ref="T36:U36"/>
    <mergeCell ref="A33:A36"/>
    <mergeCell ref="B33:B36"/>
    <mergeCell ref="C33:C36"/>
    <mergeCell ref="D33:E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51:G51"/>
    <mergeCell ref="T51:U51"/>
    <mergeCell ref="F46:G46"/>
    <mergeCell ref="T46:U46"/>
    <mergeCell ref="F47:G47"/>
    <mergeCell ref="T47:U47"/>
    <mergeCell ref="F48:G48"/>
    <mergeCell ref="T48:U48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60:G60"/>
    <mergeCell ref="T60:U60"/>
    <mergeCell ref="F52:G52"/>
    <mergeCell ref="T52:U52"/>
    <mergeCell ref="A53:A56"/>
    <mergeCell ref="B53:B56"/>
    <mergeCell ref="C53:C56"/>
    <mergeCell ref="D53:E56"/>
    <mergeCell ref="F53:G53"/>
    <mergeCell ref="T53:U53"/>
    <mergeCell ref="F58:G58"/>
    <mergeCell ref="T58:U58"/>
    <mergeCell ref="F59:G59"/>
    <mergeCell ref="F55:G55"/>
    <mergeCell ref="T55:U55"/>
    <mergeCell ref="F56:G56"/>
    <mergeCell ref="T56:U56"/>
    <mergeCell ref="F57:G57"/>
    <mergeCell ref="T57:U57"/>
    <mergeCell ref="T59:U59"/>
    <mergeCell ref="A113:A116"/>
    <mergeCell ref="B113:B116"/>
    <mergeCell ref="C113:C116"/>
    <mergeCell ref="D113:E116"/>
    <mergeCell ref="A117:A120"/>
    <mergeCell ref="B117:B120"/>
    <mergeCell ref="C117:C120"/>
    <mergeCell ref="D117:E120"/>
    <mergeCell ref="F117:G117"/>
    <mergeCell ref="T117:U117"/>
    <mergeCell ref="F118:G118"/>
    <mergeCell ref="T118:U118"/>
    <mergeCell ref="F119:G119"/>
    <mergeCell ref="T119:U119"/>
    <mergeCell ref="F120:G120"/>
    <mergeCell ref="T120:U120"/>
    <mergeCell ref="A121:A124"/>
    <mergeCell ref="B121:B124"/>
    <mergeCell ref="C121:C124"/>
    <mergeCell ref="D121:E124"/>
    <mergeCell ref="F121:G121"/>
    <mergeCell ref="T121:U121"/>
    <mergeCell ref="F122:G122"/>
    <mergeCell ref="T122:U122"/>
    <mergeCell ref="F123:G123"/>
    <mergeCell ref="T123:U123"/>
    <mergeCell ref="F124:G124"/>
    <mergeCell ref="T124:U124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A129:A132"/>
    <mergeCell ref="B129:B132"/>
    <mergeCell ref="C129:C132"/>
    <mergeCell ref="D129:E132"/>
    <mergeCell ref="F129:G129"/>
    <mergeCell ref="T129:U129"/>
    <mergeCell ref="F130:G130"/>
    <mergeCell ref="T130:U130"/>
    <mergeCell ref="F131:G131"/>
    <mergeCell ref="T131:U131"/>
    <mergeCell ref="F132:G132"/>
    <mergeCell ref="T132:U132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F136:G136"/>
    <mergeCell ref="T136:U136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F139:G139"/>
    <mergeCell ref="T139:U139"/>
    <mergeCell ref="F140:G140"/>
    <mergeCell ref="T140:U140"/>
    <mergeCell ref="A141:E144"/>
    <mergeCell ref="F141:G141"/>
    <mergeCell ref="T141:U141"/>
    <mergeCell ref="F142:G142"/>
    <mergeCell ref="T142:U142"/>
    <mergeCell ref="F143:G143"/>
    <mergeCell ref="T143:U143"/>
    <mergeCell ref="F144:G144"/>
    <mergeCell ref="T144:U144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3"/>
  <sheetViews>
    <sheetView workbookViewId="0" topLeftCell="A1">
      <selection activeCell="V6" sqref="V6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3"/>
      <c r="B1" s="63"/>
      <c r="C1" s="63"/>
      <c r="D1" s="63"/>
      <c r="E1" s="63"/>
      <c r="F1" s="63"/>
      <c r="G1" s="63"/>
      <c r="H1" s="63"/>
      <c r="I1" s="63"/>
      <c r="J1" s="222" t="s">
        <v>548</v>
      </c>
      <c r="K1" s="222"/>
      <c r="L1" s="222"/>
      <c r="M1" s="222"/>
      <c r="N1" s="222"/>
      <c r="O1" s="222"/>
    </row>
    <row r="2" spans="1:15" ht="15.75">
      <c r="A2" s="230" t="s">
        <v>153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4"/>
      <c r="O2" s="64"/>
    </row>
    <row r="3" spans="1:15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3" t="s">
        <v>0</v>
      </c>
      <c r="N3" s="223"/>
      <c r="O3" s="223"/>
    </row>
    <row r="4" spans="1:15" ht="12.75" customHeight="1">
      <c r="A4" s="218" t="s">
        <v>113</v>
      </c>
      <c r="B4" s="218" t="s">
        <v>1</v>
      </c>
      <c r="C4" s="218" t="s">
        <v>112</v>
      </c>
      <c r="D4" s="218" t="s">
        <v>135</v>
      </c>
      <c r="E4" s="218" t="s">
        <v>134</v>
      </c>
      <c r="F4" s="227" t="s">
        <v>110</v>
      </c>
      <c r="G4" s="228"/>
      <c r="H4" s="228"/>
      <c r="I4" s="228"/>
      <c r="J4" s="228"/>
      <c r="K4" s="228"/>
      <c r="L4" s="228"/>
      <c r="M4" s="228"/>
      <c r="N4" s="229"/>
      <c r="O4" s="218" t="s">
        <v>109</v>
      </c>
    </row>
    <row r="5" spans="1:15" ht="12.75" customHeight="1">
      <c r="A5" s="218"/>
      <c r="B5" s="218"/>
      <c r="C5" s="218"/>
      <c r="D5" s="218"/>
      <c r="E5" s="218"/>
      <c r="F5" s="218" t="s">
        <v>152</v>
      </c>
      <c r="G5" s="218" t="s">
        <v>108</v>
      </c>
      <c r="H5" s="218"/>
      <c r="I5" s="218"/>
      <c r="J5" s="218"/>
      <c r="K5" s="218"/>
      <c r="L5" s="218"/>
      <c r="M5" s="218"/>
      <c r="N5" s="218"/>
      <c r="O5" s="218"/>
    </row>
    <row r="6" spans="1:15" ht="12.75" customHeight="1">
      <c r="A6" s="218"/>
      <c r="B6" s="218"/>
      <c r="C6" s="218"/>
      <c r="D6" s="218"/>
      <c r="E6" s="218"/>
      <c r="F6" s="218"/>
      <c r="G6" s="218" t="s">
        <v>107</v>
      </c>
      <c r="H6" s="231" t="s">
        <v>229</v>
      </c>
      <c r="I6" s="234" t="s">
        <v>409</v>
      </c>
      <c r="J6" s="218" t="s">
        <v>106</v>
      </c>
      <c r="K6" s="62" t="s">
        <v>25</v>
      </c>
      <c r="L6" s="218" t="s">
        <v>133</v>
      </c>
      <c r="M6" s="218"/>
      <c r="N6" s="218" t="s">
        <v>104</v>
      </c>
      <c r="O6" s="218"/>
    </row>
    <row r="7" spans="1:15" ht="12.75" customHeight="1">
      <c r="A7" s="218"/>
      <c r="B7" s="218"/>
      <c r="C7" s="218"/>
      <c r="D7" s="218"/>
      <c r="E7" s="218"/>
      <c r="F7" s="218"/>
      <c r="G7" s="218"/>
      <c r="H7" s="232"/>
      <c r="I7" s="235"/>
      <c r="J7" s="218"/>
      <c r="K7" s="219" t="s">
        <v>103</v>
      </c>
      <c r="L7" s="218"/>
      <c r="M7" s="218"/>
      <c r="N7" s="218"/>
      <c r="O7" s="218"/>
    </row>
    <row r="8" spans="1:15" ht="12.75">
      <c r="A8" s="218"/>
      <c r="B8" s="218"/>
      <c r="C8" s="218"/>
      <c r="D8" s="218"/>
      <c r="E8" s="218"/>
      <c r="F8" s="218"/>
      <c r="G8" s="218"/>
      <c r="H8" s="232"/>
      <c r="I8" s="235"/>
      <c r="J8" s="218"/>
      <c r="K8" s="219"/>
      <c r="L8" s="218"/>
      <c r="M8" s="218"/>
      <c r="N8" s="218"/>
      <c r="O8" s="218"/>
    </row>
    <row r="9" spans="1:15" ht="69" customHeight="1">
      <c r="A9" s="218"/>
      <c r="B9" s="218"/>
      <c r="C9" s="218"/>
      <c r="D9" s="218"/>
      <c r="E9" s="218"/>
      <c r="F9" s="218"/>
      <c r="G9" s="218"/>
      <c r="H9" s="233"/>
      <c r="I9" s="236"/>
      <c r="J9" s="218"/>
      <c r="K9" s="219"/>
      <c r="L9" s="218"/>
      <c r="M9" s="218"/>
      <c r="N9" s="218"/>
      <c r="O9" s="218"/>
    </row>
    <row r="10" spans="1:15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20">
        <v>12</v>
      </c>
      <c r="M10" s="221"/>
      <c r="N10" s="21">
        <v>13</v>
      </c>
      <c r="O10" s="21">
        <v>14</v>
      </c>
    </row>
    <row r="11" spans="1:15" ht="78.75">
      <c r="A11" s="19" t="s">
        <v>102</v>
      </c>
      <c r="B11" s="19">
        <v>600</v>
      </c>
      <c r="C11" s="19">
        <v>60014</v>
      </c>
      <c r="D11" s="20" t="s">
        <v>132</v>
      </c>
      <c r="E11" s="33">
        <v>422470</v>
      </c>
      <c r="F11" s="33">
        <f>F12</f>
        <v>422470</v>
      </c>
      <c r="G11" s="33">
        <v>168633</v>
      </c>
      <c r="H11" s="33">
        <v>0</v>
      </c>
      <c r="I11" s="33">
        <v>0</v>
      </c>
      <c r="J11" s="33">
        <v>0</v>
      </c>
      <c r="K11" s="33">
        <v>0</v>
      </c>
      <c r="L11" s="216" t="s">
        <v>408</v>
      </c>
      <c r="M11" s="217"/>
      <c r="N11" s="33">
        <v>0</v>
      </c>
      <c r="O11" s="34" t="s">
        <v>131</v>
      </c>
    </row>
    <row r="12" spans="1:15" ht="12.75">
      <c r="A12" s="19"/>
      <c r="B12" s="19"/>
      <c r="C12" s="19"/>
      <c r="D12" s="18" t="s">
        <v>116</v>
      </c>
      <c r="E12" s="33">
        <v>422470</v>
      </c>
      <c r="F12" s="33">
        <f>G12+J12++L12+N12</f>
        <v>422470</v>
      </c>
      <c r="G12" s="33">
        <f>G11</f>
        <v>168633</v>
      </c>
      <c r="H12" s="33">
        <v>0</v>
      </c>
      <c r="I12" s="33">
        <v>0</v>
      </c>
      <c r="J12" s="33">
        <v>0</v>
      </c>
      <c r="K12" s="33">
        <v>0</v>
      </c>
      <c r="L12" s="208">
        <v>253837</v>
      </c>
      <c r="M12" s="209"/>
      <c r="N12" s="33">
        <v>0</v>
      </c>
      <c r="O12" s="34"/>
    </row>
    <row r="13" spans="1:15" ht="12.75">
      <c r="A13" s="19"/>
      <c r="B13" s="19"/>
      <c r="C13" s="19"/>
      <c r="D13" s="18" t="s">
        <v>115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208">
        <v>0</v>
      </c>
      <c r="M13" s="209"/>
      <c r="N13" s="33">
        <f>N11</f>
        <v>0</v>
      </c>
      <c r="O13" s="34"/>
    </row>
    <row r="14" spans="1:15" ht="87.75">
      <c r="A14" s="19" t="s">
        <v>101</v>
      </c>
      <c r="B14" s="19">
        <v>700</v>
      </c>
      <c r="C14" s="19">
        <v>70005</v>
      </c>
      <c r="D14" s="27" t="s">
        <v>130</v>
      </c>
      <c r="E14" s="33">
        <v>14145</v>
      </c>
      <c r="F14" s="33">
        <v>14145</v>
      </c>
      <c r="G14" s="33">
        <v>14145</v>
      </c>
      <c r="H14" s="33">
        <v>0</v>
      </c>
      <c r="I14" s="33">
        <v>0</v>
      </c>
      <c r="J14" s="33">
        <v>0</v>
      </c>
      <c r="K14" s="33">
        <v>0</v>
      </c>
      <c r="L14" s="216" t="s">
        <v>70</v>
      </c>
      <c r="M14" s="217"/>
      <c r="N14" s="33">
        <v>0</v>
      </c>
      <c r="O14" s="34" t="s">
        <v>69</v>
      </c>
    </row>
    <row r="15" spans="1:15" ht="12.75">
      <c r="A15" s="19"/>
      <c r="B15" s="19"/>
      <c r="C15" s="19"/>
      <c r="D15" s="18" t="s">
        <v>116</v>
      </c>
      <c r="E15" s="33">
        <v>0</v>
      </c>
      <c r="F15" s="33">
        <f>G15+J15++L15+N15</f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208">
        <v>0</v>
      </c>
      <c r="M15" s="209"/>
      <c r="N15" s="33">
        <v>0</v>
      </c>
      <c r="O15" s="34"/>
    </row>
    <row r="16" spans="1:15" ht="12.75">
      <c r="A16" s="19"/>
      <c r="B16" s="19"/>
      <c r="C16" s="19"/>
      <c r="D16" s="18" t="s">
        <v>115</v>
      </c>
      <c r="E16" s="33">
        <v>14145</v>
      </c>
      <c r="F16" s="33">
        <v>14145</v>
      </c>
      <c r="G16" s="33">
        <v>14145</v>
      </c>
      <c r="H16" s="33">
        <v>0</v>
      </c>
      <c r="I16" s="33">
        <v>0</v>
      </c>
      <c r="J16" s="33">
        <v>0</v>
      </c>
      <c r="K16" s="33">
        <v>0</v>
      </c>
      <c r="L16" s="208">
        <v>0</v>
      </c>
      <c r="M16" s="209"/>
      <c r="N16" s="33">
        <f>N14</f>
        <v>0</v>
      </c>
      <c r="O16" s="34"/>
    </row>
    <row r="17" spans="1:15" ht="67.5">
      <c r="A17" s="19" t="s">
        <v>100</v>
      </c>
      <c r="B17" s="19">
        <v>700</v>
      </c>
      <c r="C17" s="19">
        <v>70005</v>
      </c>
      <c r="D17" s="20" t="s">
        <v>129</v>
      </c>
      <c r="E17" s="33">
        <v>59655</v>
      </c>
      <c r="F17" s="33">
        <f>G17</f>
        <v>59655</v>
      </c>
      <c r="G17" s="33">
        <f>SUM(G18:G19)</f>
        <v>59655</v>
      </c>
      <c r="H17" s="33">
        <v>0</v>
      </c>
      <c r="I17" s="33">
        <v>0</v>
      </c>
      <c r="J17" s="33">
        <v>0</v>
      </c>
      <c r="K17" s="33">
        <v>0</v>
      </c>
      <c r="L17" s="216" t="s">
        <v>70</v>
      </c>
      <c r="M17" s="217"/>
      <c r="N17" s="33">
        <v>0</v>
      </c>
      <c r="O17" s="34" t="s">
        <v>69</v>
      </c>
    </row>
    <row r="18" spans="1:15" ht="12.75">
      <c r="A18" s="19"/>
      <c r="B18" s="19"/>
      <c r="C18" s="19"/>
      <c r="D18" s="18" t="s">
        <v>116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08">
        <v>0</v>
      </c>
      <c r="M18" s="209"/>
      <c r="N18" s="33">
        <v>0</v>
      </c>
      <c r="O18" s="34"/>
    </row>
    <row r="19" spans="1:15" ht="12.75">
      <c r="A19" s="19"/>
      <c r="B19" s="19"/>
      <c r="C19" s="19"/>
      <c r="D19" s="18" t="s">
        <v>115</v>
      </c>
      <c r="E19" s="33">
        <f>E17</f>
        <v>59655</v>
      </c>
      <c r="F19" s="33">
        <f>G19</f>
        <v>59655</v>
      </c>
      <c r="G19" s="33">
        <v>59655</v>
      </c>
      <c r="H19" s="33">
        <v>0</v>
      </c>
      <c r="I19" s="33">
        <v>0</v>
      </c>
      <c r="J19" s="33">
        <v>0</v>
      </c>
      <c r="K19" s="33">
        <v>0</v>
      </c>
      <c r="L19" s="208">
        <v>0</v>
      </c>
      <c r="M19" s="209"/>
      <c r="N19" s="33">
        <f>N17</f>
        <v>0</v>
      </c>
      <c r="O19" s="34"/>
    </row>
    <row r="20" spans="1:15" ht="56.25">
      <c r="A20" s="19" t="s">
        <v>99</v>
      </c>
      <c r="B20" s="31" t="s">
        <v>182</v>
      </c>
      <c r="C20" s="19" t="s">
        <v>183</v>
      </c>
      <c r="D20" s="18" t="s">
        <v>187</v>
      </c>
      <c r="E20" s="33">
        <f>SUM(E21:E23)</f>
        <v>4608709</v>
      </c>
      <c r="F20" s="33">
        <f>G20+J20+N20</f>
        <v>1865378</v>
      </c>
      <c r="G20" s="33">
        <f>SUM(G21:G23)</f>
        <v>279807</v>
      </c>
      <c r="H20" s="33">
        <v>0</v>
      </c>
      <c r="I20" s="33">
        <v>0</v>
      </c>
      <c r="J20" s="33">
        <v>0</v>
      </c>
      <c r="K20" s="33">
        <v>0</v>
      </c>
      <c r="L20" s="216" t="s">
        <v>70</v>
      </c>
      <c r="M20" s="217"/>
      <c r="N20" s="33">
        <f>SUM(N21:N23)</f>
        <v>1585571</v>
      </c>
      <c r="O20" s="34" t="s">
        <v>69</v>
      </c>
    </row>
    <row r="21" spans="1:15" ht="22.5">
      <c r="A21" s="19"/>
      <c r="B21" s="19"/>
      <c r="C21" s="19"/>
      <c r="D21" s="18" t="s">
        <v>186</v>
      </c>
      <c r="E21" s="33">
        <v>44403</v>
      </c>
      <c r="F21" s="33">
        <f>G21+J21+N21</f>
        <v>14800</v>
      </c>
      <c r="G21" s="33">
        <v>2220</v>
      </c>
      <c r="H21" s="33">
        <v>0</v>
      </c>
      <c r="I21" s="33">
        <v>0</v>
      </c>
      <c r="J21" s="33">
        <v>0</v>
      </c>
      <c r="K21" s="33">
        <v>0</v>
      </c>
      <c r="L21" s="208">
        <v>0</v>
      </c>
      <c r="M21" s="209"/>
      <c r="N21" s="33">
        <v>12580</v>
      </c>
      <c r="O21" s="34"/>
    </row>
    <row r="22" spans="1:15" ht="22.5">
      <c r="A22" s="19"/>
      <c r="B22" s="19"/>
      <c r="C22" s="19"/>
      <c r="D22" s="18" t="s">
        <v>184</v>
      </c>
      <c r="E22" s="33">
        <v>3879660</v>
      </c>
      <c r="F22" s="33">
        <f>G22+J22+N22</f>
        <v>1572991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08">
        <v>0</v>
      </c>
      <c r="M22" s="209"/>
      <c r="N22" s="33">
        <v>1572991</v>
      </c>
      <c r="O22" s="34"/>
    </row>
    <row r="23" spans="1:15" ht="22.5">
      <c r="A23" s="19"/>
      <c r="B23" s="19"/>
      <c r="C23" s="19"/>
      <c r="D23" s="18" t="s">
        <v>185</v>
      </c>
      <c r="E23" s="33">
        <v>684646</v>
      </c>
      <c r="F23" s="33">
        <f>G23+J23+N23</f>
        <v>277587</v>
      </c>
      <c r="G23" s="33">
        <v>277587</v>
      </c>
      <c r="H23" s="33">
        <v>0</v>
      </c>
      <c r="I23" s="33">
        <v>0</v>
      </c>
      <c r="J23" s="33">
        <v>0</v>
      </c>
      <c r="K23" s="33">
        <v>0</v>
      </c>
      <c r="L23" s="208">
        <v>0</v>
      </c>
      <c r="M23" s="209"/>
      <c r="N23" s="33">
        <v>0</v>
      </c>
      <c r="O23" s="34"/>
    </row>
    <row r="24" spans="1:15" ht="78.75">
      <c r="A24" s="19" t="s">
        <v>98</v>
      </c>
      <c r="B24" s="19">
        <v>700</v>
      </c>
      <c r="C24" s="19">
        <v>70005</v>
      </c>
      <c r="D24" s="20" t="s">
        <v>142</v>
      </c>
      <c r="E24" s="33">
        <v>155800</v>
      </c>
      <c r="F24" s="33">
        <f>G24</f>
        <v>155800</v>
      </c>
      <c r="G24" s="33">
        <f>SUM(G25:G26)</f>
        <v>155800</v>
      </c>
      <c r="H24" s="33">
        <v>0</v>
      </c>
      <c r="I24" s="33">
        <v>0</v>
      </c>
      <c r="J24" s="33">
        <v>0</v>
      </c>
      <c r="K24" s="33">
        <v>0</v>
      </c>
      <c r="L24" s="216" t="s">
        <v>70</v>
      </c>
      <c r="M24" s="217"/>
      <c r="N24" s="33">
        <v>0</v>
      </c>
      <c r="O24" s="34" t="s">
        <v>69</v>
      </c>
    </row>
    <row r="25" spans="1:15" ht="12.75">
      <c r="A25" s="19"/>
      <c r="B25" s="19"/>
      <c r="C25" s="19"/>
      <c r="D25" s="18" t="s">
        <v>116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08">
        <v>0</v>
      </c>
      <c r="M25" s="209"/>
      <c r="N25" s="33">
        <v>0</v>
      </c>
      <c r="O25" s="34"/>
    </row>
    <row r="26" spans="1:15" ht="12.75">
      <c r="A26" s="19"/>
      <c r="B26" s="19"/>
      <c r="C26" s="19"/>
      <c r="D26" s="18" t="s">
        <v>115</v>
      </c>
      <c r="E26" s="33">
        <f>E24</f>
        <v>155800</v>
      </c>
      <c r="F26" s="33">
        <f>G26</f>
        <v>155800</v>
      </c>
      <c r="G26" s="33">
        <v>155800</v>
      </c>
      <c r="H26" s="33">
        <v>0</v>
      </c>
      <c r="I26" s="33">
        <v>0</v>
      </c>
      <c r="J26" s="33">
        <v>0</v>
      </c>
      <c r="K26" s="33">
        <v>0</v>
      </c>
      <c r="L26" s="208">
        <v>0</v>
      </c>
      <c r="M26" s="209"/>
      <c r="N26" s="33">
        <f>N24</f>
        <v>0</v>
      </c>
      <c r="O26" s="34"/>
    </row>
    <row r="27" spans="1:15" ht="67.5">
      <c r="A27" s="19" t="s">
        <v>97</v>
      </c>
      <c r="B27" s="19">
        <v>700</v>
      </c>
      <c r="C27" s="19">
        <v>70005</v>
      </c>
      <c r="D27" s="20" t="s">
        <v>253</v>
      </c>
      <c r="E27" s="33">
        <v>153750</v>
      </c>
      <c r="F27" s="33">
        <f>G27</f>
        <v>102000</v>
      </c>
      <c r="G27" s="33">
        <v>102000</v>
      </c>
      <c r="H27" s="33">
        <v>0</v>
      </c>
      <c r="I27" s="33">
        <v>0</v>
      </c>
      <c r="J27" s="33">
        <v>0</v>
      </c>
      <c r="K27" s="33">
        <v>0</v>
      </c>
      <c r="L27" s="216" t="s">
        <v>70</v>
      </c>
      <c r="M27" s="217"/>
      <c r="N27" s="33">
        <v>0</v>
      </c>
      <c r="O27" s="34" t="s">
        <v>69</v>
      </c>
    </row>
    <row r="28" spans="1:15" ht="12.75">
      <c r="A28" s="19"/>
      <c r="B28" s="19"/>
      <c r="C28" s="19"/>
      <c r="D28" s="18" t="s">
        <v>116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208">
        <v>0</v>
      </c>
      <c r="M28" s="209"/>
      <c r="N28" s="33">
        <v>0</v>
      </c>
      <c r="O28" s="34"/>
    </row>
    <row r="29" spans="1:15" ht="12.75">
      <c r="A29" s="19"/>
      <c r="B29" s="19"/>
      <c r="C29" s="19"/>
      <c r="D29" s="18" t="s">
        <v>115</v>
      </c>
      <c r="E29" s="33">
        <f>E27</f>
        <v>153750</v>
      </c>
      <c r="F29" s="33">
        <f>G29</f>
        <v>102000</v>
      </c>
      <c r="G29" s="33">
        <v>102000</v>
      </c>
      <c r="H29" s="33">
        <v>0</v>
      </c>
      <c r="I29" s="33">
        <v>0</v>
      </c>
      <c r="J29" s="33">
        <v>0</v>
      </c>
      <c r="K29" s="33">
        <v>0</v>
      </c>
      <c r="L29" s="208">
        <v>0</v>
      </c>
      <c r="M29" s="209"/>
      <c r="N29" s="33">
        <f>N27</f>
        <v>0</v>
      </c>
      <c r="O29" s="34"/>
    </row>
    <row r="30" spans="1:15" ht="56.25">
      <c r="A30" s="19" t="s">
        <v>96</v>
      </c>
      <c r="B30" s="19">
        <v>700</v>
      </c>
      <c r="C30" s="19">
        <v>70005</v>
      </c>
      <c r="D30" s="20" t="s">
        <v>136</v>
      </c>
      <c r="E30" s="33">
        <v>108184</v>
      </c>
      <c r="F30" s="33">
        <v>108184</v>
      </c>
      <c r="G30" s="33">
        <v>108184</v>
      </c>
      <c r="H30" s="33">
        <v>0</v>
      </c>
      <c r="I30" s="33">
        <v>0</v>
      </c>
      <c r="J30" s="33">
        <v>0</v>
      </c>
      <c r="K30" s="33">
        <v>0</v>
      </c>
      <c r="L30" s="216" t="s">
        <v>70</v>
      </c>
      <c r="M30" s="217"/>
      <c r="N30" s="33">
        <v>0</v>
      </c>
      <c r="O30" s="34" t="s">
        <v>69</v>
      </c>
    </row>
    <row r="31" spans="1:15" ht="12.75">
      <c r="A31" s="19"/>
      <c r="B31" s="19"/>
      <c r="C31" s="19"/>
      <c r="D31" s="18" t="s">
        <v>116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208">
        <v>0</v>
      </c>
      <c r="M31" s="209"/>
      <c r="N31" s="33">
        <v>0</v>
      </c>
      <c r="O31" s="34"/>
    </row>
    <row r="32" spans="1:15" ht="12.75">
      <c r="A32" s="19"/>
      <c r="B32" s="19"/>
      <c r="C32" s="19"/>
      <c r="D32" s="18" t="s">
        <v>115</v>
      </c>
      <c r="E32" s="33">
        <f>E30</f>
        <v>108184</v>
      </c>
      <c r="F32" s="33">
        <f>F30</f>
        <v>108184</v>
      </c>
      <c r="G32" s="33">
        <f>G30</f>
        <v>108184</v>
      </c>
      <c r="H32" s="33">
        <v>0</v>
      </c>
      <c r="I32" s="33">
        <v>0</v>
      </c>
      <c r="J32" s="33">
        <v>0</v>
      </c>
      <c r="K32" s="33">
        <v>0</v>
      </c>
      <c r="L32" s="208">
        <v>0</v>
      </c>
      <c r="M32" s="209"/>
      <c r="N32" s="33">
        <f>N30</f>
        <v>0</v>
      </c>
      <c r="O32" s="34"/>
    </row>
    <row r="33" spans="1:15" ht="67.5">
      <c r="A33" s="19" t="s">
        <v>95</v>
      </c>
      <c r="B33" s="19">
        <v>710</v>
      </c>
      <c r="C33" s="19">
        <v>71095</v>
      </c>
      <c r="D33" s="18" t="s">
        <v>143</v>
      </c>
      <c r="E33" s="33">
        <f>SUM(E34:E35)</f>
        <v>3002600</v>
      </c>
      <c r="F33" s="33">
        <f>G33+J33+N33</f>
        <v>1990317</v>
      </c>
      <c r="G33" s="33">
        <f>SUM(G34:G35)</f>
        <v>298547</v>
      </c>
      <c r="H33" s="33">
        <v>0</v>
      </c>
      <c r="I33" s="33">
        <v>0</v>
      </c>
      <c r="J33" s="33">
        <v>0</v>
      </c>
      <c r="K33" s="33">
        <v>0</v>
      </c>
      <c r="L33" s="216" t="s">
        <v>70</v>
      </c>
      <c r="M33" s="217"/>
      <c r="N33" s="33">
        <f>SUM(N34:N35)</f>
        <v>1691770</v>
      </c>
      <c r="O33" s="34" t="s">
        <v>69</v>
      </c>
    </row>
    <row r="34" spans="1:15" ht="12.75">
      <c r="A34" s="19"/>
      <c r="B34" s="19"/>
      <c r="C34" s="19"/>
      <c r="D34" s="18" t="s">
        <v>116</v>
      </c>
      <c r="E34" s="33">
        <v>18000</v>
      </c>
      <c r="F34" s="33">
        <f>G34+J34+N34</f>
        <v>18000</v>
      </c>
      <c r="G34" s="33">
        <v>2700</v>
      </c>
      <c r="H34" s="33">
        <v>0</v>
      </c>
      <c r="I34" s="33">
        <v>0</v>
      </c>
      <c r="J34" s="33">
        <v>0</v>
      </c>
      <c r="K34" s="33">
        <v>0</v>
      </c>
      <c r="L34" s="208">
        <v>0</v>
      </c>
      <c r="M34" s="209"/>
      <c r="N34" s="33">
        <v>15300</v>
      </c>
      <c r="O34" s="34"/>
    </row>
    <row r="35" spans="1:15" ht="12.75">
      <c r="A35" s="19"/>
      <c r="B35" s="19"/>
      <c r="C35" s="19"/>
      <c r="D35" s="18" t="s">
        <v>115</v>
      </c>
      <c r="E35" s="33">
        <v>2984600</v>
      </c>
      <c r="F35" s="33">
        <f>G35+J35+N35</f>
        <v>1972317</v>
      </c>
      <c r="G35" s="33">
        <v>295847</v>
      </c>
      <c r="H35" s="33">
        <v>0</v>
      </c>
      <c r="I35" s="33">
        <v>0</v>
      </c>
      <c r="J35" s="33">
        <v>0</v>
      </c>
      <c r="K35" s="33">
        <v>0</v>
      </c>
      <c r="L35" s="208">
        <v>0</v>
      </c>
      <c r="M35" s="209"/>
      <c r="N35" s="33">
        <v>1676470</v>
      </c>
      <c r="O35" s="34"/>
    </row>
    <row r="36" spans="1:15" ht="56.25">
      <c r="A36" s="19" t="s">
        <v>94</v>
      </c>
      <c r="B36" s="19">
        <v>720</v>
      </c>
      <c r="C36" s="19">
        <v>72095</v>
      </c>
      <c r="D36" s="18" t="s">
        <v>128</v>
      </c>
      <c r="E36" s="33">
        <v>25215</v>
      </c>
      <c r="F36" s="33">
        <f>G36+J36+N36</f>
        <v>3075</v>
      </c>
      <c r="G36" s="33">
        <v>3075</v>
      </c>
      <c r="H36" s="33">
        <v>0</v>
      </c>
      <c r="I36" s="33">
        <v>0</v>
      </c>
      <c r="J36" s="33">
        <v>0</v>
      </c>
      <c r="K36" s="33">
        <v>0</v>
      </c>
      <c r="L36" s="216" t="s">
        <v>70</v>
      </c>
      <c r="M36" s="217"/>
      <c r="N36" s="33">
        <v>0</v>
      </c>
      <c r="O36" s="34" t="s">
        <v>69</v>
      </c>
    </row>
    <row r="37" spans="1:15" ht="12.75">
      <c r="A37" s="19"/>
      <c r="B37" s="19"/>
      <c r="C37" s="19"/>
      <c r="D37" s="18" t="s">
        <v>116</v>
      </c>
      <c r="E37" s="33">
        <f>E36</f>
        <v>25215</v>
      </c>
      <c r="F37" s="33">
        <f>F36</f>
        <v>3075</v>
      </c>
      <c r="G37" s="33">
        <f>G36</f>
        <v>3075</v>
      </c>
      <c r="H37" s="33">
        <v>0</v>
      </c>
      <c r="I37" s="33">
        <v>0</v>
      </c>
      <c r="J37" s="33">
        <v>0</v>
      </c>
      <c r="K37" s="33">
        <v>0</v>
      </c>
      <c r="L37" s="208">
        <v>0</v>
      </c>
      <c r="M37" s="209"/>
      <c r="N37" s="33">
        <v>0</v>
      </c>
      <c r="O37" s="34"/>
    </row>
    <row r="38" spans="1:15" ht="12.75">
      <c r="A38" s="19"/>
      <c r="B38" s="19"/>
      <c r="C38" s="19"/>
      <c r="D38" s="18" t="s">
        <v>115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208">
        <v>0</v>
      </c>
      <c r="M38" s="209"/>
      <c r="N38" s="33">
        <f>N36</f>
        <v>0</v>
      </c>
      <c r="O38" s="34"/>
    </row>
    <row r="39" spans="1:15" ht="33.75" customHeight="1">
      <c r="A39" s="19" t="s">
        <v>93</v>
      </c>
      <c r="B39" s="19">
        <v>750</v>
      </c>
      <c r="C39" s="19">
        <v>75020</v>
      </c>
      <c r="D39" s="18" t="s">
        <v>127</v>
      </c>
      <c r="E39" s="33">
        <v>59040</v>
      </c>
      <c r="F39" s="33">
        <f>G39+J39+N39</f>
        <v>59040</v>
      </c>
      <c r="G39" s="33">
        <v>59040</v>
      </c>
      <c r="H39" s="33">
        <v>0</v>
      </c>
      <c r="I39" s="33">
        <v>0</v>
      </c>
      <c r="J39" s="33">
        <v>0</v>
      </c>
      <c r="K39" s="33">
        <v>0</v>
      </c>
      <c r="L39" s="216" t="s">
        <v>70</v>
      </c>
      <c r="M39" s="217"/>
      <c r="N39" s="33">
        <v>0</v>
      </c>
      <c r="O39" s="34" t="s">
        <v>69</v>
      </c>
    </row>
    <row r="40" spans="1:15" ht="12.75">
      <c r="A40" s="19"/>
      <c r="B40" s="19"/>
      <c r="C40" s="19"/>
      <c r="D40" s="18" t="s">
        <v>116</v>
      </c>
      <c r="E40" s="33">
        <f>E39</f>
        <v>59040</v>
      </c>
      <c r="F40" s="33">
        <f>F39</f>
        <v>59040</v>
      </c>
      <c r="G40" s="33">
        <f>G39</f>
        <v>59040</v>
      </c>
      <c r="H40" s="33">
        <v>0</v>
      </c>
      <c r="I40" s="33">
        <v>0</v>
      </c>
      <c r="J40" s="33">
        <v>0</v>
      </c>
      <c r="K40" s="33">
        <v>0</v>
      </c>
      <c r="L40" s="208">
        <v>0</v>
      </c>
      <c r="M40" s="209"/>
      <c r="N40" s="33">
        <v>0</v>
      </c>
      <c r="O40" s="34"/>
    </row>
    <row r="41" spans="1:15" ht="12.75">
      <c r="A41" s="19"/>
      <c r="B41" s="19"/>
      <c r="C41" s="19"/>
      <c r="D41" s="18" t="s">
        <v>115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208">
        <v>0</v>
      </c>
      <c r="M41" s="209"/>
      <c r="N41" s="33">
        <f>N39</f>
        <v>0</v>
      </c>
      <c r="O41" s="34"/>
    </row>
    <row r="42" spans="1:15" ht="78.75">
      <c r="A42" s="19" t="s">
        <v>92</v>
      </c>
      <c r="B42" s="19">
        <v>750</v>
      </c>
      <c r="C42" s="19">
        <v>75020</v>
      </c>
      <c r="D42" s="18" t="s">
        <v>126</v>
      </c>
      <c r="E42" s="33">
        <v>49084</v>
      </c>
      <c r="F42" s="33">
        <f>G42</f>
        <v>49084</v>
      </c>
      <c r="G42" s="33">
        <f>SUM(G43:G44)</f>
        <v>49084</v>
      </c>
      <c r="H42" s="33">
        <v>0</v>
      </c>
      <c r="I42" s="33">
        <v>0</v>
      </c>
      <c r="J42" s="33">
        <v>0</v>
      </c>
      <c r="K42" s="33">
        <v>0</v>
      </c>
      <c r="L42" s="216" t="s">
        <v>70</v>
      </c>
      <c r="M42" s="217"/>
      <c r="N42" s="33">
        <v>0</v>
      </c>
      <c r="O42" s="34" t="s">
        <v>69</v>
      </c>
    </row>
    <row r="43" spans="1:15" ht="12.75">
      <c r="A43" s="19"/>
      <c r="B43" s="19"/>
      <c r="C43" s="19"/>
      <c r="D43" s="18" t="s">
        <v>116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208">
        <v>0</v>
      </c>
      <c r="M43" s="209"/>
      <c r="N43" s="33">
        <v>0</v>
      </c>
      <c r="O43" s="34"/>
    </row>
    <row r="44" spans="1:15" ht="12.75">
      <c r="A44" s="19"/>
      <c r="B44" s="19"/>
      <c r="C44" s="19"/>
      <c r="D44" s="18" t="s">
        <v>115</v>
      </c>
      <c r="E44" s="33">
        <f>E42</f>
        <v>49084</v>
      </c>
      <c r="F44" s="33">
        <f>G44</f>
        <v>49084</v>
      </c>
      <c r="G44" s="33">
        <v>49084</v>
      </c>
      <c r="H44" s="33">
        <v>0</v>
      </c>
      <c r="I44" s="33">
        <v>0</v>
      </c>
      <c r="J44" s="33">
        <v>0</v>
      </c>
      <c r="K44" s="33">
        <v>0</v>
      </c>
      <c r="L44" s="208">
        <v>0</v>
      </c>
      <c r="M44" s="209"/>
      <c r="N44" s="33">
        <f>N42</f>
        <v>0</v>
      </c>
      <c r="O44" s="34"/>
    </row>
    <row r="45" spans="1:15" ht="67.5">
      <c r="A45" s="19" t="s">
        <v>90</v>
      </c>
      <c r="B45" s="19">
        <v>754</v>
      </c>
      <c r="C45" s="19">
        <v>75495</v>
      </c>
      <c r="D45" s="18" t="s">
        <v>139</v>
      </c>
      <c r="E45" s="33">
        <f>SUM(E46:E47)</f>
        <v>2857501</v>
      </c>
      <c r="F45" s="33">
        <f>G45+J45+N45</f>
        <v>1999777</v>
      </c>
      <c r="G45" s="33">
        <f>SUM(G46:G47)</f>
        <v>0</v>
      </c>
      <c r="H45" s="33">
        <v>0</v>
      </c>
      <c r="I45" s="33">
        <v>0</v>
      </c>
      <c r="J45" s="33">
        <v>0</v>
      </c>
      <c r="K45" s="33">
        <v>0</v>
      </c>
      <c r="L45" s="216" t="s">
        <v>70</v>
      </c>
      <c r="M45" s="217"/>
      <c r="N45" s="33">
        <f>SUM(N46:N47)</f>
        <v>1999777</v>
      </c>
      <c r="O45" s="34" t="s">
        <v>69</v>
      </c>
    </row>
    <row r="46" spans="1:15" ht="12.75">
      <c r="A46" s="19"/>
      <c r="B46" s="19"/>
      <c r="C46" s="19"/>
      <c r="D46" s="18" t="s">
        <v>116</v>
      </c>
      <c r="E46" s="33">
        <v>2255866</v>
      </c>
      <c r="F46" s="33">
        <f>G46+J46+N46</f>
        <v>1398142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208">
        <v>0</v>
      </c>
      <c r="M46" s="209"/>
      <c r="N46" s="33">
        <v>1398142</v>
      </c>
      <c r="O46" s="34"/>
    </row>
    <row r="47" spans="1:15" ht="12.75">
      <c r="A47" s="19"/>
      <c r="B47" s="19"/>
      <c r="C47" s="19"/>
      <c r="D47" s="18" t="s">
        <v>115</v>
      </c>
      <c r="E47" s="33">
        <v>601635</v>
      </c>
      <c r="F47" s="33">
        <f>G47+J47+N47</f>
        <v>601635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208">
        <v>0</v>
      </c>
      <c r="M47" s="209"/>
      <c r="N47" s="33">
        <v>601635</v>
      </c>
      <c r="O47" s="34"/>
    </row>
    <row r="48" spans="1:15" ht="69.75" customHeight="1">
      <c r="A48" s="19" t="s">
        <v>89</v>
      </c>
      <c r="B48" s="19">
        <v>801</v>
      </c>
      <c r="C48" s="19">
        <v>80102</v>
      </c>
      <c r="D48" s="25" t="s">
        <v>144</v>
      </c>
      <c r="E48" s="33">
        <v>383804</v>
      </c>
      <c r="F48" s="33">
        <f>F49</f>
        <v>266885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216" t="s">
        <v>249</v>
      </c>
      <c r="M48" s="217"/>
      <c r="N48" s="33">
        <v>252658</v>
      </c>
      <c r="O48" s="34" t="s">
        <v>69</v>
      </c>
    </row>
    <row r="49" spans="1:15" ht="12.75">
      <c r="A49" s="19"/>
      <c r="B49" s="19"/>
      <c r="C49" s="19"/>
      <c r="D49" s="18" t="s">
        <v>116</v>
      </c>
      <c r="E49" s="33">
        <f>E48</f>
        <v>383804</v>
      </c>
      <c r="F49" s="33">
        <f>G49+J49+L49+N49</f>
        <v>266885</v>
      </c>
      <c r="G49" s="33">
        <f>G48</f>
        <v>0</v>
      </c>
      <c r="H49" s="33">
        <v>0</v>
      </c>
      <c r="I49" s="33">
        <v>0</v>
      </c>
      <c r="J49" s="33">
        <v>0</v>
      </c>
      <c r="K49" s="33">
        <v>0</v>
      </c>
      <c r="L49" s="208">
        <v>14227</v>
      </c>
      <c r="M49" s="209"/>
      <c r="N49" s="33">
        <f>N48</f>
        <v>252658</v>
      </c>
      <c r="O49" s="34"/>
    </row>
    <row r="50" spans="1:15" ht="12.75">
      <c r="A50" s="19"/>
      <c r="B50" s="19"/>
      <c r="C50" s="19"/>
      <c r="D50" s="18" t="s">
        <v>115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208">
        <v>0</v>
      </c>
      <c r="M50" s="209"/>
      <c r="N50" s="33">
        <v>0</v>
      </c>
      <c r="O50" s="34"/>
    </row>
    <row r="51" spans="1:15" ht="80.25" customHeight="1">
      <c r="A51" s="19" t="s">
        <v>88</v>
      </c>
      <c r="B51" s="19">
        <v>801</v>
      </c>
      <c r="C51" s="19">
        <v>80115</v>
      </c>
      <c r="D51" s="18" t="s">
        <v>125</v>
      </c>
      <c r="E51" s="33">
        <v>1893108</v>
      </c>
      <c r="F51" s="33">
        <f>F52</f>
        <v>675461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216" t="s">
        <v>417</v>
      </c>
      <c r="M51" s="217"/>
      <c r="N51" s="33">
        <v>606126</v>
      </c>
      <c r="O51" s="34" t="s">
        <v>69</v>
      </c>
    </row>
    <row r="52" spans="1:15" ht="16.5" customHeight="1">
      <c r="A52" s="19"/>
      <c r="B52" s="19"/>
      <c r="C52" s="19"/>
      <c r="D52" s="18" t="s">
        <v>116</v>
      </c>
      <c r="E52" s="33">
        <f>E51</f>
        <v>1893108</v>
      </c>
      <c r="F52" s="33">
        <f>G52+J52+L52+N52</f>
        <v>675461</v>
      </c>
      <c r="G52" s="33">
        <f>G51</f>
        <v>0</v>
      </c>
      <c r="H52" s="33">
        <v>0</v>
      </c>
      <c r="I52" s="33">
        <v>0</v>
      </c>
      <c r="J52" s="33">
        <v>0</v>
      </c>
      <c r="K52" s="33">
        <v>0</v>
      </c>
      <c r="L52" s="208">
        <v>69335</v>
      </c>
      <c r="M52" s="209"/>
      <c r="N52" s="33">
        <f>N51</f>
        <v>606126</v>
      </c>
      <c r="O52" s="34"/>
    </row>
    <row r="53" spans="1:15" ht="20.25" customHeight="1">
      <c r="A53" s="19"/>
      <c r="B53" s="19"/>
      <c r="C53" s="19"/>
      <c r="D53" s="18" t="s">
        <v>115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208">
        <v>0</v>
      </c>
      <c r="M53" s="209"/>
      <c r="N53" s="33">
        <v>0</v>
      </c>
      <c r="O53" s="34"/>
    </row>
    <row r="54" spans="1:15" ht="95.25" customHeight="1">
      <c r="A54" s="19" t="s">
        <v>87</v>
      </c>
      <c r="B54" s="19">
        <v>801</v>
      </c>
      <c r="C54" s="19">
        <v>80195</v>
      </c>
      <c r="D54" s="18" t="s">
        <v>124</v>
      </c>
      <c r="E54" s="33">
        <v>387640</v>
      </c>
      <c r="F54" s="33">
        <v>109200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216" t="s">
        <v>154</v>
      </c>
      <c r="M54" s="217"/>
      <c r="N54" s="33">
        <v>0</v>
      </c>
      <c r="O54" s="74" t="s">
        <v>123</v>
      </c>
    </row>
    <row r="55" spans="1:15" ht="20.25" customHeight="1">
      <c r="A55" s="19"/>
      <c r="B55" s="19"/>
      <c r="C55" s="19"/>
      <c r="D55" s="18" t="s">
        <v>116</v>
      </c>
      <c r="E55" s="33">
        <v>387640</v>
      </c>
      <c r="F55" s="33">
        <f>F54</f>
        <v>109200</v>
      </c>
      <c r="G55" s="33">
        <f>G54</f>
        <v>0</v>
      </c>
      <c r="H55" s="33">
        <v>0</v>
      </c>
      <c r="I55" s="33">
        <v>0</v>
      </c>
      <c r="J55" s="33">
        <v>0</v>
      </c>
      <c r="K55" s="33">
        <v>0</v>
      </c>
      <c r="L55" s="208">
        <v>109200</v>
      </c>
      <c r="M55" s="209"/>
      <c r="N55" s="33">
        <f>N54</f>
        <v>0</v>
      </c>
      <c r="O55" s="34"/>
    </row>
    <row r="56" spans="1:15" ht="20.25" customHeight="1">
      <c r="A56" s="19"/>
      <c r="B56" s="19"/>
      <c r="C56" s="19"/>
      <c r="D56" s="18" t="s">
        <v>115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208">
        <v>0</v>
      </c>
      <c r="M56" s="209"/>
      <c r="N56" s="33">
        <v>0</v>
      </c>
      <c r="O56" s="34"/>
    </row>
    <row r="57" spans="1:15" ht="45" customHeight="1">
      <c r="A57" s="19" t="s">
        <v>86</v>
      </c>
      <c r="B57" s="19">
        <v>801</v>
      </c>
      <c r="C57" s="19">
        <v>80195</v>
      </c>
      <c r="D57" s="20" t="s">
        <v>140</v>
      </c>
      <c r="E57" s="33">
        <v>1023529</v>
      </c>
      <c r="F57" s="33">
        <v>1023529</v>
      </c>
      <c r="G57" s="33">
        <v>518515</v>
      </c>
      <c r="H57" s="33">
        <v>0</v>
      </c>
      <c r="I57" s="33">
        <v>0</v>
      </c>
      <c r="J57" s="33">
        <v>0</v>
      </c>
      <c r="K57" s="33">
        <v>0</v>
      </c>
      <c r="L57" s="216" t="s">
        <v>145</v>
      </c>
      <c r="M57" s="217"/>
      <c r="N57" s="33">
        <v>0</v>
      </c>
      <c r="O57" s="34" t="s">
        <v>69</v>
      </c>
    </row>
    <row r="58" spans="1:15" ht="12.75">
      <c r="A58" s="19"/>
      <c r="B58" s="19"/>
      <c r="C58" s="19"/>
      <c r="D58" s="18" t="s">
        <v>116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208">
        <v>0</v>
      </c>
      <c r="M58" s="209"/>
      <c r="N58" s="33">
        <v>0</v>
      </c>
      <c r="O58" s="34"/>
    </row>
    <row r="59" spans="1:15" ht="12.75">
      <c r="A59" s="19"/>
      <c r="B59" s="19"/>
      <c r="C59" s="19"/>
      <c r="D59" s="18" t="s">
        <v>115</v>
      </c>
      <c r="E59" s="33">
        <f>E57</f>
        <v>1023529</v>
      </c>
      <c r="F59" s="33">
        <f>F57</f>
        <v>1023529</v>
      </c>
      <c r="G59" s="33">
        <f>G57</f>
        <v>518515</v>
      </c>
      <c r="H59" s="33">
        <v>0</v>
      </c>
      <c r="I59" s="33">
        <v>0</v>
      </c>
      <c r="J59" s="33">
        <v>0</v>
      </c>
      <c r="K59" s="33">
        <v>0</v>
      </c>
      <c r="L59" s="208">
        <v>505014</v>
      </c>
      <c r="M59" s="209"/>
      <c r="N59" s="33">
        <f>N57</f>
        <v>0</v>
      </c>
      <c r="O59" s="34"/>
    </row>
    <row r="60" spans="1:15" ht="56.25">
      <c r="A60" s="19" t="s">
        <v>85</v>
      </c>
      <c r="B60" s="19">
        <v>851</v>
      </c>
      <c r="C60" s="19">
        <v>85195</v>
      </c>
      <c r="D60" s="20" t="s">
        <v>178</v>
      </c>
      <c r="E60" s="33">
        <v>1118255</v>
      </c>
      <c r="F60" s="33">
        <v>637608</v>
      </c>
      <c r="G60" s="33">
        <v>637608</v>
      </c>
      <c r="H60" s="33">
        <v>436469</v>
      </c>
      <c r="I60" s="33">
        <v>0</v>
      </c>
      <c r="J60" s="33">
        <v>0</v>
      </c>
      <c r="K60" s="33">
        <v>0</v>
      </c>
      <c r="L60" s="216" t="s">
        <v>177</v>
      </c>
      <c r="M60" s="217"/>
      <c r="N60" s="33">
        <v>0</v>
      </c>
      <c r="O60" s="34" t="s">
        <v>69</v>
      </c>
    </row>
    <row r="61" spans="1:15" ht="12.75">
      <c r="A61" s="19"/>
      <c r="B61" s="19"/>
      <c r="C61" s="19"/>
      <c r="D61" s="18" t="s">
        <v>116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208">
        <v>0</v>
      </c>
      <c r="M61" s="209"/>
      <c r="N61" s="33">
        <v>0</v>
      </c>
      <c r="O61" s="34"/>
    </row>
    <row r="62" spans="1:15" ht="12.75">
      <c r="A62" s="19"/>
      <c r="B62" s="19"/>
      <c r="C62" s="19"/>
      <c r="D62" s="18" t="s">
        <v>115</v>
      </c>
      <c r="E62" s="33">
        <f>E60</f>
        <v>1118255</v>
      </c>
      <c r="F62" s="33">
        <f>F60</f>
        <v>637608</v>
      </c>
      <c r="G62" s="33">
        <f>G60</f>
        <v>637608</v>
      </c>
      <c r="H62" s="33">
        <f>H60</f>
        <v>436469</v>
      </c>
      <c r="I62" s="33">
        <v>0</v>
      </c>
      <c r="J62" s="33">
        <v>0</v>
      </c>
      <c r="K62" s="33">
        <v>0</v>
      </c>
      <c r="L62" s="208">
        <v>0</v>
      </c>
      <c r="M62" s="209"/>
      <c r="N62" s="33">
        <f>N60</f>
        <v>0</v>
      </c>
      <c r="O62" s="34"/>
    </row>
    <row r="63" spans="1:15" ht="45">
      <c r="A63" s="19" t="s">
        <v>84</v>
      </c>
      <c r="B63" s="19">
        <v>851</v>
      </c>
      <c r="C63" s="19">
        <v>85111</v>
      </c>
      <c r="D63" s="20" t="s">
        <v>191</v>
      </c>
      <c r="E63" s="33">
        <v>1314072</v>
      </c>
      <c r="F63" s="33">
        <v>538066</v>
      </c>
      <c r="G63" s="33">
        <v>538066</v>
      </c>
      <c r="H63" s="33">
        <v>0</v>
      </c>
      <c r="I63" s="33">
        <v>0</v>
      </c>
      <c r="J63" s="33">
        <v>0</v>
      </c>
      <c r="K63" s="33">
        <v>0</v>
      </c>
      <c r="L63" s="216" t="s">
        <v>177</v>
      </c>
      <c r="M63" s="217"/>
      <c r="N63" s="33">
        <v>0</v>
      </c>
      <c r="O63" s="34" t="s">
        <v>69</v>
      </c>
    </row>
    <row r="64" spans="1:15" ht="12.75">
      <c r="A64" s="19"/>
      <c r="B64" s="19"/>
      <c r="C64" s="19"/>
      <c r="D64" s="18" t="s">
        <v>116</v>
      </c>
      <c r="E64" s="33">
        <v>0</v>
      </c>
      <c r="F64" s="33">
        <v>0</v>
      </c>
      <c r="G64" s="33">
        <v>0</v>
      </c>
      <c r="H64" s="33" t="s">
        <v>251</v>
      </c>
      <c r="I64" s="33">
        <v>0</v>
      </c>
      <c r="J64" s="33">
        <v>0</v>
      </c>
      <c r="K64" s="33">
        <v>0</v>
      </c>
      <c r="L64" s="208">
        <v>0</v>
      </c>
      <c r="M64" s="209"/>
      <c r="N64" s="33">
        <v>0</v>
      </c>
      <c r="O64" s="34"/>
    </row>
    <row r="65" spans="1:15" ht="12.75">
      <c r="A65" s="19"/>
      <c r="B65" s="19"/>
      <c r="C65" s="19"/>
      <c r="D65" s="18" t="s">
        <v>115</v>
      </c>
      <c r="E65" s="33">
        <f>E63</f>
        <v>1314072</v>
      </c>
      <c r="F65" s="33">
        <f>F63</f>
        <v>538066</v>
      </c>
      <c r="G65" s="33">
        <f>G63</f>
        <v>538066</v>
      </c>
      <c r="H65" s="33">
        <v>0</v>
      </c>
      <c r="I65" s="33">
        <v>0</v>
      </c>
      <c r="J65" s="33">
        <v>0</v>
      </c>
      <c r="K65" s="33">
        <v>0</v>
      </c>
      <c r="L65" s="208">
        <v>0</v>
      </c>
      <c r="M65" s="209"/>
      <c r="N65" s="33">
        <f>N63</f>
        <v>0</v>
      </c>
      <c r="O65" s="34"/>
    </row>
    <row r="66" spans="1:15" ht="72.75" customHeight="1">
      <c r="A66" s="19" t="s">
        <v>82</v>
      </c>
      <c r="B66" s="19">
        <v>852</v>
      </c>
      <c r="C66" s="19">
        <v>85203</v>
      </c>
      <c r="D66" s="27" t="s">
        <v>141</v>
      </c>
      <c r="E66" s="33">
        <f>SUM(E67:E68)</f>
        <v>1686946</v>
      </c>
      <c r="F66" s="33">
        <f>SUM(F67:F68)</f>
        <v>560948</v>
      </c>
      <c r="G66" s="33">
        <v>43000</v>
      </c>
      <c r="H66" s="33">
        <f>SUM(H67:H68)</f>
        <v>0</v>
      </c>
      <c r="I66" s="33">
        <f>SUM(I67:I68)</f>
        <v>0</v>
      </c>
      <c r="J66" s="33">
        <f>SUM(J67:J68)</f>
        <v>0</v>
      </c>
      <c r="K66" s="33">
        <f>SUM(K67:K68)</f>
        <v>0</v>
      </c>
      <c r="L66" s="216" t="s">
        <v>414</v>
      </c>
      <c r="M66" s="217"/>
      <c r="N66" s="33">
        <f>SUM(N67:N68)</f>
        <v>0</v>
      </c>
      <c r="O66" s="34" t="s">
        <v>69</v>
      </c>
    </row>
    <row r="67" spans="1:15" ht="12.75">
      <c r="A67" s="19"/>
      <c r="B67" s="19"/>
      <c r="C67" s="19"/>
      <c r="D67" s="18" t="s">
        <v>116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208">
        <v>0</v>
      </c>
      <c r="M67" s="209"/>
      <c r="N67" s="33">
        <v>0</v>
      </c>
      <c r="O67" s="34"/>
    </row>
    <row r="68" spans="1:15" ht="12.75">
      <c r="A68" s="19"/>
      <c r="B68" s="19"/>
      <c r="C68" s="19"/>
      <c r="D68" s="18" t="s">
        <v>115</v>
      </c>
      <c r="E68" s="33">
        <v>1686946</v>
      </c>
      <c r="F68" s="33">
        <v>560948</v>
      </c>
      <c r="G68" s="33">
        <v>31980</v>
      </c>
      <c r="H68" s="33">
        <v>0</v>
      </c>
      <c r="I68" s="33">
        <v>0</v>
      </c>
      <c r="J68" s="33">
        <v>0</v>
      </c>
      <c r="K68" s="33">
        <v>0</v>
      </c>
      <c r="L68" s="208">
        <v>528968</v>
      </c>
      <c r="M68" s="209"/>
      <c r="N68" s="33">
        <v>0</v>
      </c>
      <c r="O68" s="34"/>
    </row>
    <row r="69" spans="1:15" ht="63" customHeight="1">
      <c r="A69" s="19" t="s">
        <v>81</v>
      </c>
      <c r="B69" s="19">
        <v>852</v>
      </c>
      <c r="C69" s="19">
        <v>85295</v>
      </c>
      <c r="D69" s="18" t="s">
        <v>146</v>
      </c>
      <c r="E69" s="33">
        <f>SUM(E70:E71)</f>
        <v>440318</v>
      </c>
      <c r="F69" s="33">
        <f>F70</f>
        <v>152318</v>
      </c>
      <c r="G69" s="33">
        <v>152318</v>
      </c>
      <c r="H69" s="33">
        <v>0</v>
      </c>
      <c r="I69" s="33">
        <v>0</v>
      </c>
      <c r="J69" s="33">
        <v>0</v>
      </c>
      <c r="K69" s="33">
        <v>0</v>
      </c>
      <c r="L69" s="216" t="s">
        <v>147</v>
      </c>
      <c r="M69" s="217"/>
      <c r="N69" s="33">
        <v>0</v>
      </c>
      <c r="O69" s="34" t="s">
        <v>122</v>
      </c>
    </row>
    <row r="70" spans="1:15" ht="12.75">
      <c r="A70" s="19"/>
      <c r="B70" s="19"/>
      <c r="C70" s="19"/>
      <c r="D70" s="18" t="s">
        <v>116</v>
      </c>
      <c r="E70" s="33">
        <v>440318</v>
      </c>
      <c r="F70" s="33">
        <f>G70+J70+L70+N70</f>
        <v>152318</v>
      </c>
      <c r="G70" s="33">
        <f>G69</f>
        <v>152318</v>
      </c>
      <c r="H70" s="33">
        <v>0</v>
      </c>
      <c r="I70" s="33">
        <v>0</v>
      </c>
      <c r="J70" s="33">
        <v>0</v>
      </c>
      <c r="K70" s="33">
        <v>0</v>
      </c>
      <c r="L70" s="208">
        <v>0</v>
      </c>
      <c r="M70" s="209"/>
      <c r="N70" s="33">
        <f>N69</f>
        <v>0</v>
      </c>
      <c r="O70" s="34"/>
    </row>
    <row r="71" spans="1:15" ht="12.75">
      <c r="A71" s="19"/>
      <c r="B71" s="19"/>
      <c r="C71" s="19"/>
      <c r="D71" s="18" t="s">
        <v>115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208">
        <v>0</v>
      </c>
      <c r="M71" s="209"/>
      <c r="N71" s="33">
        <v>0</v>
      </c>
      <c r="O71" s="34"/>
    </row>
    <row r="72" spans="1:15" ht="60" customHeight="1">
      <c r="A72" s="19" t="s">
        <v>80</v>
      </c>
      <c r="B72" s="19">
        <v>852</v>
      </c>
      <c r="C72" s="19">
        <v>85295</v>
      </c>
      <c r="D72" s="18" t="s">
        <v>148</v>
      </c>
      <c r="E72" s="33">
        <f>SUM(E73:E74)</f>
        <v>1341923.2</v>
      </c>
      <c r="F72" s="33">
        <f>SUM(F73:F74)</f>
        <v>185574</v>
      </c>
      <c r="G72" s="33">
        <f>SUM(G73:G74)</f>
        <v>121494</v>
      </c>
      <c r="H72" s="33">
        <v>0</v>
      </c>
      <c r="I72" s="33">
        <v>0</v>
      </c>
      <c r="J72" s="33">
        <v>0</v>
      </c>
      <c r="K72" s="33">
        <v>0</v>
      </c>
      <c r="L72" s="216" t="s">
        <v>410</v>
      </c>
      <c r="M72" s="217"/>
      <c r="N72" s="33">
        <v>0</v>
      </c>
      <c r="O72" s="34" t="s">
        <v>121</v>
      </c>
    </row>
    <row r="73" spans="1:15" ht="12.75">
      <c r="A73" s="19"/>
      <c r="B73" s="19"/>
      <c r="C73" s="19"/>
      <c r="D73" s="18" t="s">
        <v>116</v>
      </c>
      <c r="E73" s="33">
        <v>986871.4</v>
      </c>
      <c r="F73" s="33">
        <f>G73+J73+L73+N73</f>
        <v>185574</v>
      </c>
      <c r="G73" s="33">
        <v>121494</v>
      </c>
      <c r="H73" s="33">
        <v>0</v>
      </c>
      <c r="I73" s="33">
        <v>0</v>
      </c>
      <c r="J73" s="33">
        <v>0</v>
      </c>
      <c r="K73" s="33">
        <v>0</v>
      </c>
      <c r="L73" s="208">
        <v>64080</v>
      </c>
      <c r="M73" s="209"/>
      <c r="N73" s="33">
        <f>N72</f>
        <v>0</v>
      </c>
      <c r="O73" s="34"/>
    </row>
    <row r="74" spans="1:15" ht="12.75">
      <c r="A74" s="19"/>
      <c r="B74" s="19"/>
      <c r="C74" s="19"/>
      <c r="D74" s="18" t="s">
        <v>115</v>
      </c>
      <c r="E74" s="33">
        <v>355051.8</v>
      </c>
      <c r="F74" s="33">
        <f>G74+J74+L74+N74</f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208">
        <v>0</v>
      </c>
      <c r="M74" s="209"/>
      <c r="N74" s="33">
        <v>0</v>
      </c>
      <c r="O74" s="34"/>
    </row>
    <row r="75" spans="1:15" ht="45" customHeight="1">
      <c r="A75" s="19" t="s">
        <v>79</v>
      </c>
      <c r="B75" s="19">
        <v>852</v>
      </c>
      <c r="C75" s="19">
        <v>85295</v>
      </c>
      <c r="D75" s="18" t="s">
        <v>149</v>
      </c>
      <c r="E75" s="33">
        <f>SUM(E76:E77)</f>
        <v>1382342.6</v>
      </c>
      <c r="F75" s="33">
        <f>SUM(F76:F77)</f>
        <v>225330</v>
      </c>
      <c r="G75" s="33">
        <f>SUM(G76:G77)</f>
        <v>156978</v>
      </c>
      <c r="H75" s="33">
        <v>0</v>
      </c>
      <c r="I75" s="33">
        <v>0</v>
      </c>
      <c r="J75" s="33">
        <v>0</v>
      </c>
      <c r="K75" s="33">
        <v>0</v>
      </c>
      <c r="L75" s="216" t="s">
        <v>256</v>
      </c>
      <c r="M75" s="217"/>
      <c r="N75" s="33">
        <v>0</v>
      </c>
      <c r="O75" s="34" t="s">
        <v>120</v>
      </c>
    </row>
    <row r="76" spans="1:15" ht="12.75">
      <c r="A76" s="19"/>
      <c r="B76" s="19"/>
      <c r="C76" s="19"/>
      <c r="D76" s="18" t="s">
        <v>116</v>
      </c>
      <c r="E76" s="33">
        <v>1223090</v>
      </c>
      <c r="F76" s="33">
        <f>G76+J76+L76+N76</f>
        <v>225330</v>
      </c>
      <c r="G76" s="33">
        <v>156978</v>
      </c>
      <c r="H76" s="33">
        <v>0</v>
      </c>
      <c r="I76" s="33">
        <v>0</v>
      </c>
      <c r="J76" s="33">
        <v>0</v>
      </c>
      <c r="K76" s="33">
        <v>0</v>
      </c>
      <c r="L76" s="208">
        <v>68352</v>
      </c>
      <c r="M76" s="209"/>
      <c r="N76" s="33">
        <f>N75</f>
        <v>0</v>
      </c>
      <c r="O76" s="34"/>
    </row>
    <row r="77" spans="1:15" ht="12.75">
      <c r="A77" s="19"/>
      <c r="B77" s="19"/>
      <c r="C77" s="19"/>
      <c r="D77" s="18" t="s">
        <v>115</v>
      </c>
      <c r="E77" s="33">
        <v>159252.6</v>
      </c>
      <c r="F77" s="33">
        <f>G77+J77+L77+N77</f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208">
        <v>0</v>
      </c>
      <c r="M77" s="209"/>
      <c r="N77" s="33">
        <v>0</v>
      </c>
      <c r="O77" s="34"/>
    </row>
    <row r="78" spans="1:15" ht="67.5">
      <c r="A78" s="19" t="s">
        <v>78</v>
      </c>
      <c r="B78" s="19">
        <v>854</v>
      </c>
      <c r="C78" s="19">
        <v>85406</v>
      </c>
      <c r="D78" s="18" t="s">
        <v>119</v>
      </c>
      <c r="E78" s="33">
        <v>34600</v>
      </c>
      <c r="F78" s="33">
        <f>G78</f>
        <v>34600</v>
      </c>
      <c r="G78" s="33">
        <f>SUM(G79:G80)</f>
        <v>34600</v>
      </c>
      <c r="H78" s="33">
        <v>0</v>
      </c>
      <c r="I78" s="33">
        <v>0</v>
      </c>
      <c r="J78" s="33">
        <v>0</v>
      </c>
      <c r="K78" s="33">
        <v>0</v>
      </c>
      <c r="L78" s="216" t="s">
        <v>70</v>
      </c>
      <c r="M78" s="217"/>
      <c r="N78" s="33">
        <v>0</v>
      </c>
      <c r="O78" s="34" t="s">
        <v>69</v>
      </c>
    </row>
    <row r="79" spans="1:15" ht="12.75">
      <c r="A79" s="19"/>
      <c r="B79" s="19"/>
      <c r="C79" s="19"/>
      <c r="D79" s="18" t="s">
        <v>116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208">
        <v>0</v>
      </c>
      <c r="M79" s="209"/>
      <c r="N79" s="33">
        <v>0</v>
      </c>
      <c r="O79" s="34"/>
    </row>
    <row r="80" spans="1:15" ht="12.75">
      <c r="A80" s="19"/>
      <c r="B80" s="19"/>
      <c r="C80" s="19"/>
      <c r="D80" s="18" t="s">
        <v>115</v>
      </c>
      <c r="E80" s="33">
        <f>E78</f>
        <v>34600</v>
      </c>
      <c r="F80" s="33">
        <f>G80</f>
        <v>34600</v>
      </c>
      <c r="G80" s="33">
        <v>34600</v>
      </c>
      <c r="H80" s="33">
        <v>0</v>
      </c>
      <c r="I80" s="33">
        <v>0</v>
      </c>
      <c r="J80" s="33">
        <v>0</v>
      </c>
      <c r="K80" s="33">
        <v>0</v>
      </c>
      <c r="L80" s="208">
        <v>0</v>
      </c>
      <c r="M80" s="209"/>
      <c r="N80" s="33">
        <f>N78</f>
        <v>0</v>
      </c>
      <c r="O80" s="34"/>
    </row>
    <row r="81" spans="1:15" ht="89.25" customHeight="1">
      <c r="A81" s="19" t="s">
        <v>76</v>
      </c>
      <c r="B81" s="14">
        <v>900</v>
      </c>
      <c r="C81" s="14">
        <v>90095</v>
      </c>
      <c r="D81" s="25" t="s">
        <v>137</v>
      </c>
      <c r="E81" s="33">
        <v>137450</v>
      </c>
      <c r="F81" s="33">
        <f>G81+J81+N81</f>
        <v>90150</v>
      </c>
      <c r="G81" s="33">
        <v>90150</v>
      </c>
      <c r="H81" s="33">
        <v>0</v>
      </c>
      <c r="I81" s="33">
        <v>0</v>
      </c>
      <c r="J81" s="33">
        <v>0</v>
      </c>
      <c r="K81" s="33">
        <v>0</v>
      </c>
      <c r="L81" s="216" t="s">
        <v>70</v>
      </c>
      <c r="M81" s="217"/>
      <c r="N81" s="33">
        <v>0</v>
      </c>
      <c r="O81" s="34" t="s">
        <v>69</v>
      </c>
    </row>
    <row r="82" spans="1:15" ht="12.75">
      <c r="A82" s="19"/>
      <c r="B82" s="19"/>
      <c r="C82" s="19"/>
      <c r="D82" s="18" t="s">
        <v>116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208">
        <v>0</v>
      </c>
      <c r="M82" s="209"/>
      <c r="N82" s="33">
        <v>0</v>
      </c>
      <c r="O82" s="34"/>
    </row>
    <row r="83" spans="1:15" ht="12.75">
      <c r="A83" s="19"/>
      <c r="B83" s="19"/>
      <c r="C83" s="19"/>
      <c r="D83" s="18" t="s">
        <v>115</v>
      </c>
      <c r="E83" s="33">
        <f>E81</f>
        <v>137450</v>
      </c>
      <c r="F83" s="33">
        <v>90150</v>
      </c>
      <c r="G83" s="33">
        <v>90150</v>
      </c>
      <c r="H83" s="33">
        <v>0</v>
      </c>
      <c r="I83" s="33">
        <v>0</v>
      </c>
      <c r="J83" s="33">
        <v>0</v>
      </c>
      <c r="K83" s="33">
        <v>0</v>
      </c>
      <c r="L83" s="208">
        <v>0</v>
      </c>
      <c r="M83" s="209"/>
      <c r="N83" s="33">
        <f>N81</f>
        <v>0</v>
      </c>
      <c r="O83" s="34"/>
    </row>
    <row r="84" spans="1:15" ht="56.25">
      <c r="A84" s="19" t="s">
        <v>179</v>
      </c>
      <c r="B84" s="14">
        <v>926</v>
      </c>
      <c r="C84" s="14">
        <v>92695</v>
      </c>
      <c r="D84" s="15" t="s">
        <v>150</v>
      </c>
      <c r="E84" s="33">
        <f>(E85+E86)</f>
        <v>7000</v>
      </c>
      <c r="F84" s="33">
        <f>(F85+F86)</f>
        <v>1000</v>
      </c>
      <c r="G84" s="33">
        <v>1000</v>
      </c>
      <c r="H84" s="33">
        <v>0</v>
      </c>
      <c r="I84" s="33">
        <v>0</v>
      </c>
      <c r="J84" s="33">
        <v>0</v>
      </c>
      <c r="K84" s="33">
        <v>0</v>
      </c>
      <c r="L84" s="216" t="s">
        <v>117</v>
      </c>
      <c r="M84" s="217"/>
      <c r="N84" s="33">
        <f>(N85+N86)</f>
        <v>0</v>
      </c>
      <c r="O84" s="34" t="s">
        <v>69</v>
      </c>
    </row>
    <row r="85" spans="1:15" ht="12.75">
      <c r="A85" s="19"/>
      <c r="B85" s="19"/>
      <c r="C85" s="19"/>
      <c r="D85" s="18" t="s">
        <v>116</v>
      </c>
      <c r="E85" s="33">
        <v>7000</v>
      </c>
      <c r="F85" s="33">
        <f>G85+J85++L85+N85</f>
        <v>1000</v>
      </c>
      <c r="G85" s="33">
        <f>G84</f>
        <v>1000</v>
      </c>
      <c r="H85" s="33">
        <v>0</v>
      </c>
      <c r="I85" s="33">
        <v>0</v>
      </c>
      <c r="J85" s="33">
        <v>0</v>
      </c>
      <c r="K85" s="33">
        <v>0</v>
      </c>
      <c r="L85" s="208">
        <v>0</v>
      </c>
      <c r="M85" s="209"/>
      <c r="N85" s="33">
        <v>0</v>
      </c>
      <c r="O85" s="34"/>
    </row>
    <row r="86" spans="1:15" ht="12.75">
      <c r="A86" s="19"/>
      <c r="B86" s="19"/>
      <c r="C86" s="19"/>
      <c r="D86" s="18" t="s">
        <v>115</v>
      </c>
      <c r="E86" s="33">
        <v>0</v>
      </c>
      <c r="F86" s="33">
        <f>G86+J86+L86+N86</f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208">
        <v>0</v>
      </c>
      <c r="M86" s="209"/>
      <c r="N86" s="33">
        <v>0</v>
      </c>
      <c r="O86" s="34"/>
    </row>
    <row r="87" spans="1:15" ht="54.75" customHeight="1">
      <c r="A87" s="19" t="s">
        <v>192</v>
      </c>
      <c r="B87" s="14">
        <v>926</v>
      </c>
      <c r="C87" s="14">
        <v>92695</v>
      </c>
      <c r="D87" s="15" t="s">
        <v>151</v>
      </c>
      <c r="E87" s="33">
        <f>(E88+E89)</f>
        <v>7000</v>
      </c>
      <c r="F87" s="33">
        <f>(F88+F89)</f>
        <v>1000</v>
      </c>
      <c r="G87" s="33">
        <v>1000</v>
      </c>
      <c r="H87" s="33">
        <v>0</v>
      </c>
      <c r="I87" s="33">
        <v>0</v>
      </c>
      <c r="J87" s="33">
        <v>0</v>
      </c>
      <c r="K87" s="33">
        <v>0</v>
      </c>
      <c r="L87" s="216" t="s">
        <v>117</v>
      </c>
      <c r="M87" s="217"/>
      <c r="N87" s="33">
        <f>(N88+N89)</f>
        <v>0</v>
      </c>
      <c r="O87" s="34" t="s">
        <v>69</v>
      </c>
    </row>
    <row r="88" spans="1:15" ht="12.75">
      <c r="A88" s="19"/>
      <c r="B88" s="19"/>
      <c r="C88" s="19"/>
      <c r="D88" s="18" t="s">
        <v>116</v>
      </c>
      <c r="E88" s="33">
        <v>7000</v>
      </c>
      <c r="F88" s="33">
        <f>G88+J88++L88+N88</f>
        <v>1000</v>
      </c>
      <c r="G88" s="33">
        <f>G87</f>
        <v>1000</v>
      </c>
      <c r="H88" s="33">
        <v>0</v>
      </c>
      <c r="I88" s="33">
        <v>0</v>
      </c>
      <c r="J88" s="33">
        <v>0</v>
      </c>
      <c r="K88" s="33">
        <v>0</v>
      </c>
      <c r="L88" s="208">
        <v>0</v>
      </c>
      <c r="M88" s="209"/>
      <c r="N88" s="33">
        <v>0</v>
      </c>
      <c r="O88" s="34"/>
    </row>
    <row r="89" spans="1:15" ht="12.75">
      <c r="A89" s="19"/>
      <c r="B89" s="19"/>
      <c r="C89" s="19"/>
      <c r="D89" s="18" t="s">
        <v>115</v>
      </c>
      <c r="E89" s="33">
        <v>0</v>
      </c>
      <c r="F89" s="33">
        <f>G89+J89+L89+N89</f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208">
        <v>0</v>
      </c>
      <c r="M89" s="209"/>
      <c r="N89" s="33">
        <v>0</v>
      </c>
      <c r="O89" s="34"/>
    </row>
    <row r="90" spans="1:15" ht="56.25">
      <c r="A90" s="19" t="s">
        <v>248</v>
      </c>
      <c r="B90" s="14">
        <v>926</v>
      </c>
      <c r="C90" s="14">
        <v>92695</v>
      </c>
      <c r="D90" s="15" t="s">
        <v>118</v>
      </c>
      <c r="E90" s="33">
        <f>(E91+E92)</f>
        <v>7000</v>
      </c>
      <c r="F90" s="33">
        <f>(F91+F92)</f>
        <v>1000</v>
      </c>
      <c r="G90" s="33">
        <v>1000</v>
      </c>
      <c r="H90" s="33">
        <v>0</v>
      </c>
      <c r="I90" s="33">
        <v>0</v>
      </c>
      <c r="J90" s="33">
        <v>0</v>
      </c>
      <c r="K90" s="33">
        <v>0</v>
      </c>
      <c r="L90" s="216" t="s">
        <v>117</v>
      </c>
      <c r="M90" s="217"/>
      <c r="N90" s="33">
        <f>(N91+N92)</f>
        <v>0</v>
      </c>
      <c r="O90" s="34" t="s">
        <v>69</v>
      </c>
    </row>
    <row r="91" spans="1:15" ht="12.75">
      <c r="A91" s="19"/>
      <c r="B91" s="19"/>
      <c r="C91" s="19"/>
      <c r="D91" s="18" t="s">
        <v>116</v>
      </c>
      <c r="E91" s="33">
        <v>7000</v>
      </c>
      <c r="F91" s="33">
        <f>G91+J91++L91+N91</f>
        <v>1000</v>
      </c>
      <c r="G91" s="33">
        <f>G90</f>
        <v>1000</v>
      </c>
      <c r="H91" s="33">
        <v>0</v>
      </c>
      <c r="I91" s="33">
        <v>0</v>
      </c>
      <c r="J91" s="33">
        <v>0</v>
      </c>
      <c r="K91" s="33">
        <v>0</v>
      </c>
      <c r="L91" s="208">
        <v>0</v>
      </c>
      <c r="M91" s="209"/>
      <c r="N91" s="33">
        <v>0</v>
      </c>
      <c r="O91" s="34"/>
    </row>
    <row r="92" spans="1:15" ht="12.75">
      <c r="A92" s="19"/>
      <c r="B92" s="19"/>
      <c r="C92" s="19"/>
      <c r="D92" s="18" t="s">
        <v>115</v>
      </c>
      <c r="E92" s="33">
        <v>0</v>
      </c>
      <c r="F92" s="33">
        <f>G92+J92+L92+N92</f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208">
        <v>0</v>
      </c>
      <c r="M92" s="209"/>
      <c r="N92" s="33">
        <v>0</v>
      </c>
      <c r="O92" s="34"/>
    </row>
    <row r="93" spans="1:15" ht="21" customHeight="1">
      <c r="A93" s="227" t="s">
        <v>68</v>
      </c>
      <c r="B93" s="228"/>
      <c r="C93" s="228"/>
      <c r="D93" s="229"/>
      <c r="E93" s="35">
        <f aca="true" t="shared" si="0" ref="E93:G94">SUM(E11+E14+E17+E20+E24+E30+E33+E36+E39+E42+E45+E48+E51+E54+E57+E60+E63+E66+E69+E72+E75+E78+E81+E84+E87+E90+E27)</f>
        <v>22681140.8</v>
      </c>
      <c r="F93" s="35">
        <f t="shared" si="0"/>
        <v>11331594</v>
      </c>
      <c r="G93" s="35">
        <f t="shared" si="0"/>
        <v>3593699</v>
      </c>
      <c r="H93" s="35">
        <f>SUM(H11+H14+H17+H20+H24+H30+H33+H36+H39+H42+H45+H48+H51+H54+H57+H60+H63+H66+H69+H72+H75+H78+H81+H84+H87+H90)</f>
        <v>436469</v>
      </c>
      <c r="I93" s="35">
        <f>SUM(I11+I14+I17+I20+I24+I30+I33+I36+I39+I42+I45+I48+I51+I54+I57+I60+I63+I66+I69+I72+I75+I78+I81+I84+I87+I90)</f>
        <v>0</v>
      </c>
      <c r="J93" s="35">
        <f>SUM(J11+J14+J17+J20+J24+J30+J33+J36+J39+J42+J45+J48+J51+J54+J57+J60+J63+J66+J69+J72+J75+J78+J81+J84+J87+J90)</f>
        <v>0</v>
      </c>
      <c r="K93" s="35">
        <f>SUM(K11+K14+K17+K20+K24+K30+K33+K36+K39+K42+K45+K48+K51+K54+K57+K60+K63+K66+K69+K72+K75+K78+K81+K84+K87+K90)</f>
        <v>0</v>
      </c>
      <c r="L93" s="210">
        <v>1602761</v>
      </c>
      <c r="M93" s="211"/>
      <c r="N93" s="35">
        <f>SUM(N11+N14+N17+N20+N24+N30+N33+N36+N39+N42+N45+N48+N51+N54+N57+N60+N63+N66+N69+N72+N75+N78+N81+N84+N87+N90)</f>
        <v>6135902</v>
      </c>
      <c r="O93" s="36" t="s">
        <v>67</v>
      </c>
    </row>
    <row r="94" spans="1:15" ht="21" customHeight="1">
      <c r="A94" s="224" t="s">
        <v>68</v>
      </c>
      <c r="B94" s="225"/>
      <c r="C94" s="226"/>
      <c r="D94" s="17" t="s">
        <v>116</v>
      </c>
      <c r="E94" s="35">
        <f t="shared" si="0"/>
        <v>8160825.4</v>
      </c>
      <c r="F94" s="35">
        <f t="shared" si="0"/>
        <v>3533295</v>
      </c>
      <c r="G94" s="35">
        <f t="shared" si="0"/>
        <v>669458</v>
      </c>
      <c r="H94" s="35" t="s">
        <v>252</v>
      </c>
      <c r="I94" s="35">
        <f>SUM(I12+I15+I18+I21+I25+I31+I34+I37+I40+I43+I46+I49+I52+I55+I58+I61+I64+I67+I70+I73+I76+I79+I82+I85+I88+I91)</f>
        <v>0</v>
      </c>
      <c r="J94" s="35">
        <f>SUM(J12+J15+J18+J21+J25+J31+J34+J37+J40+J43+J46+J49+J52+J55+J58+J61+J64+J67+J70+J73+J76+J79+J82+J85+J88+J91)</f>
        <v>0</v>
      </c>
      <c r="K94" s="35">
        <f>SUM(K12+K15+K18+K21+K25+K31+K34+K37+K40+K43+K46+K49+K52+K55+K58+K61+K64+K67+K70+K73+K76+K79+K82+K85+K88+K91)</f>
        <v>0</v>
      </c>
      <c r="L94" s="212">
        <v>568779</v>
      </c>
      <c r="M94" s="213"/>
      <c r="N94" s="35">
        <f>SUM(N12+N15+N18+N21+N25+N31+N34+N37+N40+N43+N46+N49+N52+N55+N58+N61+N64+N67+N70+N73+N76+N79+N82+N85+N88+N91)</f>
        <v>2284806</v>
      </c>
      <c r="O94" s="37" t="s">
        <v>67</v>
      </c>
    </row>
    <row r="95" spans="1:15" ht="21" customHeight="1">
      <c r="A95" s="224" t="s">
        <v>68</v>
      </c>
      <c r="B95" s="225"/>
      <c r="C95" s="226"/>
      <c r="D95" s="17" t="s">
        <v>115</v>
      </c>
      <c r="E95" s="35">
        <f>SUM(E13+E16+E19+E22+E23+E26+E32+E35+E38+E41+E44+E47+E50+E53+E56+E59+E62+E65+E68+E71+E74+E77+E80+E83+E86+E89+E92+E29)</f>
        <v>14520315.4</v>
      </c>
      <c r="F95" s="35">
        <f>SUM(F13+F16+F19+F22+F23+F26+F32+F35+F38+F41+F44+F47+F50+F53+F56+F59+F62+F65+F68+F71+F74+F77+F80+F83+F86+F89+F92+F29)</f>
        <v>7798299</v>
      </c>
      <c r="G95" s="35">
        <f>SUM(G13+G16+G19+G22+G23+G26+G32+G35+G38+G41+G44+G47+G50+G53+G56+G59+G62+G65+G68+G71+G74+G77+G80+G83+G86+G89+G92+G29)</f>
        <v>2913221</v>
      </c>
      <c r="H95" s="35">
        <f>SUM(H13+H16+H19+H22+H23+H26+H32+H35+H38+H41+H44+H47+H50+H53+H56+H59+H62+H65+H68+H71+H74+H77+H80+H83+H86+H89+H92+H29)</f>
        <v>436469</v>
      </c>
      <c r="I95" s="35">
        <f>SUM(I13+I16+I19+I22+I26+I32+I35+I38+I41+I44+I47+I50+I53+I56+I59+I62+I65+I68+I71+I74+I77+I80+I83+I86+I89+I92)</f>
        <v>0</v>
      </c>
      <c r="J95" s="35">
        <f>SUM(J13+J16+J19+J22+J23+J26+J32+J35+J38+J41+J44+J47+J50+J53+J56+J59+J62+J65+J68+J71+J74+J77+J80+J83+J86+J89+J92)</f>
        <v>0</v>
      </c>
      <c r="K95" s="35">
        <f>SUM(K13+K16+K19+K22+K23+K26+K32+K35+K38+K41+K44+K47+K50+K53+K56+K59+K62+K65+K68+K71+K74+K77+K80+K83+K86+K89+K92)</f>
        <v>0</v>
      </c>
      <c r="L95" s="212">
        <v>1033982</v>
      </c>
      <c r="M95" s="213"/>
      <c r="N95" s="35">
        <f>SUM(N13+N16+N19+N22+N23+N26+N32+N35+N38+N41+N44+N47+N50+N53+N56+N59+N62+N65+N68+N71+N74+N77+N80+N83+N86+N89+N92+N29)</f>
        <v>3851096</v>
      </c>
      <c r="O95" s="37" t="s">
        <v>67</v>
      </c>
    </row>
    <row r="96" spans="1:15" ht="4.5" customHeight="1">
      <c r="A96" s="61"/>
      <c r="B96" s="61"/>
      <c r="C96" s="61"/>
      <c r="D96" s="61"/>
      <c r="E96" s="61"/>
      <c r="F96" s="61"/>
      <c r="G96" s="26"/>
      <c r="H96" s="26"/>
      <c r="I96" s="26"/>
      <c r="J96" s="61"/>
      <c r="K96" s="61"/>
      <c r="L96" s="214"/>
      <c r="M96" s="214"/>
      <c r="N96" s="61"/>
      <c r="O96" s="61"/>
    </row>
    <row r="97" spans="1:15" ht="12.75" customHeight="1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ht="12.75" customHeight="1">
      <c r="A98" s="215" t="s">
        <v>230</v>
      </c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</row>
    <row r="99" spans="1:15" ht="12.75" customHeight="1">
      <c r="A99" s="207" t="s">
        <v>231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2.75" customHeight="1">
      <c r="A100" s="207" t="s">
        <v>65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12.75" customHeight="1">
      <c r="A101" s="207" t="s">
        <v>64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7.5" customHeight="1">
      <c r="A102" s="207" t="s">
        <v>114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21" customHeight="1">
      <c r="A103" s="207" t="s">
        <v>62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</sheetData>
  <sheetProtection/>
  <mergeCells count="116"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  <mergeCell ref="J1:O1"/>
    <mergeCell ref="M3:O3"/>
    <mergeCell ref="A94:C94"/>
    <mergeCell ref="A95:C95"/>
    <mergeCell ref="A93:D93"/>
    <mergeCell ref="B4:B9"/>
    <mergeCell ref="C4:C9"/>
    <mergeCell ref="G6:G9"/>
    <mergeCell ref="E4:E9"/>
    <mergeCell ref="O4:O9"/>
    <mergeCell ref="N6:N9"/>
    <mergeCell ref="K7:K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30:M30"/>
    <mergeCell ref="L27:M27"/>
    <mergeCell ref="L28:M28"/>
    <mergeCell ref="L29:M29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91:M91"/>
    <mergeCell ref="L80:M80"/>
    <mergeCell ref="L81:M81"/>
    <mergeCell ref="L82:M82"/>
    <mergeCell ref="L83:M83"/>
    <mergeCell ref="L84:M84"/>
    <mergeCell ref="L85:M85"/>
    <mergeCell ref="A103:O103"/>
    <mergeCell ref="A97:O97"/>
    <mergeCell ref="A98:O98"/>
    <mergeCell ref="A99:O99"/>
    <mergeCell ref="A100:O100"/>
    <mergeCell ref="L86:M86"/>
    <mergeCell ref="L87:M87"/>
    <mergeCell ref="L88:M88"/>
    <mergeCell ref="L89:M89"/>
    <mergeCell ref="L90:M90"/>
    <mergeCell ref="A101:O101"/>
    <mergeCell ref="A102:O102"/>
    <mergeCell ref="L92:M92"/>
    <mergeCell ref="L93:M93"/>
    <mergeCell ref="L94:M94"/>
    <mergeCell ref="L95:M95"/>
    <mergeCell ref="L96:M9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52"/>
  <sheetViews>
    <sheetView view="pageLayout" workbookViewId="0" topLeftCell="A1">
      <selection activeCell="K11" sqref="K11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9" width="7" style="8" customWidth="1"/>
    <col min="10" max="10" width="11.5" style="8" customWidth="1"/>
    <col min="11" max="11" width="9.66015625" style="8" customWidth="1"/>
    <col min="12" max="12" width="9.83203125" style="8" customWidth="1"/>
    <col min="13" max="16384" width="9.33203125" style="8" customWidth="1"/>
  </cols>
  <sheetData>
    <row r="1" spans="1:11" ht="18">
      <c r="A1" s="239" t="s">
        <v>168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2" ht="18">
      <c r="A2" s="73"/>
      <c r="B2" s="73"/>
      <c r="C2" s="73"/>
      <c r="D2" s="73"/>
      <c r="E2" s="73"/>
      <c r="F2" s="73"/>
      <c r="G2" s="73"/>
      <c r="H2" s="73"/>
      <c r="I2" s="73"/>
      <c r="J2" s="73"/>
      <c r="K2" s="240" t="s">
        <v>0</v>
      </c>
      <c r="L2" s="240"/>
    </row>
    <row r="3" spans="1:12" ht="10.5" customHeight="1">
      <c r="A3" s="237" t="s">
        <v>113</v>
      </c>
      <c r="B3" s="237" t="s">
        <v>1</v>
      </c>
      <c r="C3" s="237" t="s">
        <v>112</v>
      </c>
      <c r="D3" s="238" t="s">
        <v>111</v>
      </c>
      <c r="E3" s="238" t="s">
        <v>110</v>
      </c>
      <c r="F3" s="238"/>
      <c r="G3" s="238"/>
      <c r="H3" s="238"/>
      <c r="I3" s="238"/>
      <c r="J3" s="238"/>
      <c r="K3" s="238"/>
      <c r="L3" s="238" t="s">
        <v>109</v>
      </c>
    </row>
    <row r="4" spans="1:12" s="9" customFormat="1" ht="19.5" customHeight="1">
      <c r="A4" s="237"/>
      <c r="B4" s="237"/>
      <c r="C4" s="237"/>
      <c r="D4" s="238"/>
      <c r="E4" s="238" t="s">
        <v>167</v>
      </c>
      <c r="F4" s="238" t="s">
        <v>108</v>
      </c>
      <c r="G4" s="238"/>
      <c r="H4" s="238"/>
      <c r="I4" s="238"/>
      <c r="J4" s="238"/>
      <c r="K4" s="238"/>
      <c r="L4" s="238"/>
    </row>
    <row r="5" spans="1:12" s="9" customFormat="1" ht="19.5" customHeight="1">
      <c r="A5" s="237"/>
      <c r="B5" s="237"/>
      <c r="C5" s="237"/>
      <c r="D5" s="238"/>
      <c r="E5" s="238"/>
      <c r="F5" s="244" t="s">
        <v>107</v>
      </c>
      <c r="G5" s="231" t="s">
        <v>228</v>
      </c>
      <c r="H5" s="247" t="s">
        <v>106</v>
      </c>
      <c r="I5" s="144" t="s">
        <v>25</v>
      </c>
      <c r="J5" s="244" t="s">
        <v>105</v>
      </c>
      <c r="K5" s="247" t="s">
        <v>104</v>
      </c>
      <c r="L5" s="238"/>
    </row>
    <row r="6" spans="1:12" s="9" customFormat="1" ht="19.5" customHeight="1">
      <c r="A6" s="237"/>
      <c r="B6" s="237"/>
      <c r="C6" s="237"/>
      <c r="D6" s="238"/>
      <c r="E6" s="238"/>
      <c r="F6" s="245"/>
      <c r="G6" s="232"/>
      <c r="H6" s="245"/>
      <c r="I6" s="248" t="s">
        <v>103</v>
      </c>
      <c r="J6" s="245"/>
      <c r="K6" s="245"/>
      <c r="L6" s="238"/>
    </row>
    <row r="7" spans="1:12" s="9" customFormat="1" ht="29.25" customHeight="1">
      <c r="A7" s="237"/>
      <c r="B7" s="237"/>
      <c r="C7" s="237"/>
      <c r="D7" s="238"/>
      <c r="E7" s="238"/>
      <c r="F7" s="245"/>
      <c r="G7" s="232"/>
      <c r="H7" s="245"/>
      <c r="I7" s="248"/>
      <c r="J7" s="245"/>
      <c r="K7" s="245"/>
      <c r="L7" s="238"/>
    </row>
    <row r="8" spans="1:12" s="9" customFormat="1" ht="29.25" customHeight="1">
      <c r="A8" s="237"/>
      <c r="B8" s="237"/>
      <c r="C8" s="237"/>
      <c r="D8" s="238"/>
      <c r="E8" s="238"/>
      <c r="F8" s="246"/>
      <c r="G8" s="233"/>
      <c r="H8" s="246"/>
      <c r="I8" s="248"/>
      <c r="J8" s="246"/>
      <c r="K8" s="246"/>
      <c r="L8" s="238"/>
    </row>
    <row r="9" spans="1:12" s="9" customFormat="1" ht="15.7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</row>
    <row r="10" spans="1:12" ht="57" customHeight="1">
      <c r="A10" s="14" t="s">
        <v>102</v>
      </c>
      <c r="B10" s="14">
        <v>600</v>
      </c>
      <c r="C10" s="14">
        <v>60014</v>
      </c>
      <c r="D10" s="13" t="s">
        <v>166</v>
      </c>
      <c r="E10" s="28">
        <v>80000</v>
      </c>
      <c r="F10" s="28">
        <v>80000</v>
      </c>
      <c r="G10" s="28">
        <v>0</v>
      </c>
      <c r="H10" s="28">
        <v>0</v>
      </c>
      <c r="I10" s="28">
        <v>0</v>
      </c>
      <c r="J10" s="13" t="s">
        <v>71</v>
      </c>
      <c r="K10" s="32">
        <v>0</v>
      </c>
      <c r="L10" s="12" t="s">
        <v>91</v>
      </c>
    </row>
    <row r="11" spans="1:12" ht="57" customHeight="1">
      <c r="A11" s="14" t="s">
        <v>101</v>
      </c>
      <c r="B11" s="14">
        <v>600</v>
      </c>
      <c r="C11" s="14">
        <v>60014</v>
      </c>
      <c r="D11" s="13" t="s">
        <v>176</v>
      </c>
      <c r="E11" s="28">
        <v>236101</v>
      </c>
      <c r="F11" s="28">
        <v>236101</v>
      </c>
      <c r="G11" s="28">
        <v>0</v>
      </c>
      <c r="H11" s="28">
        <v>0</v>
      </c>
      <c r="I11" s="28">
        <v>0</v>
      </c>
      <c r="J11" s="13" t="s">
        <v>71</v>
      </c>
      <c r="K11" s="32">
        <v>0</v>
      </c>
      <c r="L11" s="12" t="s">
        <v>91</v>
      </c>
    </row>
    <row r="12" spans="1:12" ht="51" customHeight="1">
      <c r="A12" s="14" t="s">
        <v>100</v>
      </c>
      <c r="B12" s="14">
        <v>600</v>
      </c>
      <c r="C12" s="14">
        <v>60014</v>
      </c>
      <c r="D12" s="13" t="s">
        <v>165</v>
      </c>
      <c r="E12" s="28">
        <v>13899</v>
      </c>
      <c r="F12" s="28">
        <v>13899</v>
      </c>
      <c r="G12" s="28">
        <v>0</v>
      </c>
      <c r="H12" s="28">
        <v>0</v>
      </c>
      <c r="I12" s="28">
        <v>0</v>
      </c>
      <c r="J12" s="13" t="s">
        <v>71</v>
      </c>
      <c r="K12" s="32">
        <v>0</v>
      </c>
      <c r="L12" s="12" t="s">
        <v>91</v>
      </c>
    </row>
    <row r="13" spans="1:12" ht="80.25" customHeight="1">
      <c r="A13" s="14" t="s">
        <v>99</v>
      </c>
      <c r="B13" s="14">
        <v>600</v>
      </c>
      <c r="C13" s="14">
        <v>60014</v>
      </c>
      <c r="D13" s="29" t="s">
        <v>164</v>
      </c>
      <c r="E13" s="28">
        <v>648170</v>
      </c>
      <c r="F13" s="28">
        <v>390862</v>
      </c>
      <c r="G13" s="28">
        <v>257308</v>
      </c>
      <c r="H13" s="28">
        <v>0</v>
      </c>
      <c r="I13" s="28">
        <v>0</v>
      </c>
      <c r="J13" s="13" t="s">
        <v>280</v>
      </c>
      <c r="K13" s="32">
        <v>0</v>
      </c>
      <c r="L13" s="12" t="s">
        <v>91</v>
      </c>
    </row>
    <row r="14" spans="1:12" ht="105" customHeight="1">
      <c r="A14" s="14" t="s">
        <v>98</v>
      </c>
      <c r="B14" s="14">
        <v>600</v>
      </c>
      <c r="C14" s="14">
        <v>60014</v>
      </c>
      <c r="D14" s="29" t="s">
        <v>163</v>
      </c>
      <c r="E14" s="28">
        <v>722714</v>
      </c>
      <c r="F14" s="28">
        <v>434888</v>
      </c>
      <c r="G14" s="28">
        <v>287826</v>
      </c>
      <c r="H14" s="28">
        <v>0</v>
      </c>
      <c r="I14" s="28">
        <v>0</v>
      </c>
      <c r="J14" s="13" t="s">
        <v>280</v>
      </c>
      <c r="K14" s="32">
        <v>0</v>
      </c>
      <c r="L14" s="12" t="s">
        <v>91</v>
      </c>
    </row>
    <row r="15" spans="1:12" ht="96" customHeight="1">
      <c r="A15" s="14" t="s">
        <v>97</v>
      </c>
      <c r="B15" s="14">
        <v>600</v>
      </c>
      <c r="C15" s="14">
        <v>60014</v>
      </c>
      <c r="D15" s="13" t="s">
        <v>162</v>
      </c>
      <c r="E15" s="28">
        <v>635935</v>
      </c>
      <c r="F15" s="28">
        <v>190781</v>
      </c>
      <c r="G15" s="28">
        <v>127187</v>
      </c>
      <c r="H15" s="28">
        <v>0</v>
      </c>
      <c r="I15" s="28">
        <v>0</v>
      </c>
      <c r="J15" s="13" t="s">
        <v>389</v>
      </c>
      <c r="K15" s="32">
        <v>0</v>
      </c>
      <c r="L15" s="12" t="s">
        <v>91</v>
      </c>
    </row>
    <row r="16" spans="1:12" ht="72" customHeight="1">
      <c r="A16" s="14" t="s">
        <v>96</v>
      </c>
      <c r="B16" s="14">
        <v>600</v>
      </c>
      <c r="C16" s="14">
        <v>60014</v>
      </c>
      <c r="D16" s="29" t="s">
        <v>188</v>
      </c>
      <c r="E16" s="28">
        <v>10000</v>
      </c>
      <c r="F16" s="28">
        <v>10000</v>
      </c>
      <c r="G16" s="28">
        <v>0</v>
      </c>
      <c r="H16" s="28">
        <v>0</v>
      </c>
      <c r="I16" s="28">
        <v>0</v>
      </c>
      <c r="J16" s="13" t="s">
        <v>71</v>
      </c>
      <c r="K16" s="32">
        <v>0</v>
      </c>
      <c r="L16" s="12" t="s">
        <v>91</v>
      </c>
    </row>
    <row r="17" spans="1:12" ht="74.25" customHeight="1">
      <c r="A17" s="14" t="s">
        <v>95</v>
      </c>
      <c r="B17" s="14">
        <v>600</v>
      </c>
      <c r="C17" s="14">
        <v>60014</v>
      </c>
      <c r="D17" s="13" t="s">
        <v>190</v>
      </c>
      <c r="E17" s="28">
        <v>64000</v>
      </c>
      <c r="F17" s="28">
        <v>64000</v>
      </c>
      <c r="G17" s="28">
        <v>0</v>
      </c>
      <c r="H17" s="28">
        <v>0</v>
      </c>
      <c r="I17" s="28">
        <v>0</v>
      </c>
      <c r="J17" s="13" t="s">
        <v>71</v>
      </c>
      <c r="K17" s="32">
        <v>0</v>
      </c>
      <c r="L17" s="12" t="s">
        <v>91</v>
      </c>
    </row>
    <row r="18" spans="1:12" ht="87" customHeight="1">
      <c r="A18" s="14" t="s">
        <v>94</v>
      </c>
      <c r="B18" s="14">
        <v>600</v>
      </c>
      <c r="C18" s="14">
        <v>60014</v>
      </c>
      <c r="D18" s="13" t="s">
        <v>189</v>
      </c>
      <c r="E18" s="28">
        <v>55000</v>
      </c>
      <c r="F18" s="28">
        <v>55000</v>
      </c>
      <c r="G18" s="28">
        <v>0</v>
      </c>
      <c r="H18" s="28">
        <v>0</v>
      </c>
      <c r="I18" s="28">
        <v>0</v>
      </c>
      <c r="J18" s="13" t="s">
        <v>71</v>
      </c>
      <c r="K18" s="32">
        <v>0</v>
      </c>
      <c r="L18" s="12" t="s">
        <v>91</v>
      </c>
    </row>
    <row r="19" spans="1:12" ht="87" customHeight="1">
      <c r="A19" s="14" t="s">
        <v>93</v>
      </c>
      <c r="B19" s="14">
        <v>600</v>
      </c>
      <c r="C19" s="14">
        <v>60014</v>
      </c>
      <c r="D19" s="13" t="s">
        <v>281</v>
      </c>
      <c r="E19" s="28">
        <v>50000</v>
      </c>
      <c r="F19" s="28">
        <v>50000</v>
      </c>
      <c r="G19" s="28">
        <v>0</v>
      </c>
      <c r="H19" s="28">
        <v>0</v>
      </c>
      <c r="I19" s="28">
        <v>0</v>
      </c>
      <c r="J19" s="13" t="s">
        <v>71</v>
      </c>
      <c r="K19" s="32">
        <v>0</v>
      </c>
      <c r="L19" s="12" t="s">
        <v>91</v>
      </c>
    </row>
    <row r="20" spans="1:12" ht="63.75" customHeight="1">
      <c r="A20" s="14" t="s">
        <v>92</v>
      </c>
      <c r="B20" s="14">
        <v>600</v>
      </c>
      <c r="C20" s="14">
        <v>60014</v>
      </c>
      <c r="D20" s="13" t="s">
        <v>545</v>
      </c>
      <c r="E20" s="28">
        <v>50000</v>
      </c>
      <c r="F20" s="28">
        <v>50000</v>
      </c>
      <c r="G20" s="28">
        <v>0</v>
      </c>
      <c r="H20" s="28">
        <v>0</v>
      </c>
      <c r="I20" s="28">
        <v>0</v>
      </c>
      <c r="J20" s="13" t="s">
        <v>71</v>
      </c>
      <c r="K20" s="32">
        <v>0</v>
      </c>
      <c r="L20" s="12" t="s">
        <v>91</v>
      </c>
    </row>
    <row r="21" spans="1:12" ht="75" customHeight="1">
      <c r="A21" s="14" t="s">
        <v>90</v>
      </c>
      <c r="B21" s="14">
        <v>700</v>
      </c>
      <c r="C21" s="14">
        <v>70005</v>
      </c>
      <c r="D21" s="13" t="s">
        <v>161</v>
      </c>
      <c r="E21" s="28">
        <f aca="true" t="shared" si="0" ref="E21:E26">F21</f>
        <v>147600</v>
      </c>
      <c r="F21" s="28">
        <v>147600</v>
      </c>
      <c r="G21" s="28">
        <v>0</v>
      </c>
      <c r="H21" s="28">
        <v>0</v>
      </c>
      <c r="I21" s="28">
        <v>0</v>
      </c>
      <c r="J21" s="13" t="s">
        <v>70</v>
      </c>
      <c r="K21" s="32">
        <v>0</v>
      </c>
      <c r="L21" s="12" t="s">
        <v>69</v>
      </c>
    </row>
    <row r="22" spans="1:12" ht="60" customHeight="1">
      <c r="A22" s="14" t="s">
        <v>89</v>
      </c>
      <c r="B22" s="14">
        <v>710</v>
      </c>
      <c r="C22" s="14">
        <v>71012</v>
      </c>
      <c r="D22" s="13" t="s">
        <v>160</v>
      </c>
      <c r="E22" s="28">
        <v>11070</v>
      </c>
      <c r="F22" s="28">
        <v>11070</v>
      </c>
      <c r="G22" s="28">
        <v>0</v>
      </c>
      <c r="H22" s="28">
        <v>0</v>
      </c>
      <c r="I22" s="28">
        <v>0</v>
      </c>
      <c r="J22" s="13" t="s">
        <v>70</v>
      </c>
      <c r="K22" s="32">
        <v>0</v>
      </c>
      <c r="L22" s="12" t="s">
        <v>69</v>
      </c>
    </row>
    <row r="23" spans="1:12" ht="60" customHeight="1">
      <c r="A23" s="14" t="s">
        <v>88</v>
      </c>
      <c r="B23" s="14">
        <v>750</v>
      </c>
      <c r="C23" s="14">
        <v>75020</v>
      </c>
      <c r="D23" s="13" t="s">
        <v>159</v>
      </c>
      <c r="E23" s="28">
        <f t="shared" si="0"/>
        <v>50000</v>
      </c>
      <c r="F23" s="28">
        <v>50000</v>
      </c>
      <c r="G23" s="28">
        <v>0</v>
      </c>
      <c r="H23" s="28">
        <v>0</v>
      </c>
      <c r="I23" s="28">
        <v>0</v>
      </c>
      <c r="J23" s="13" t="s">
        <v>70</v>
      </c>
      <c r="K23" s="32">
        <v>0</v>
      </c>
      <c r="L23" s="12" t="s">
        <v>69</v>
      </c>
    </row>
    <row r="24" spans="1:12" ht="51" customHeight="1">
      <c r="A24" s="14" t="s">
        <v>87</v>
      </c>
      <c r="B24" s="14">
        <v>750</v>
      </c>
      <c r="C24" s="14">
        <v>75020</v>
      </c>
      <c r="D24" s="13" t="s">
        <v>83</v>
      </c>
      <c r="E24" s="28">
        <f t="shared" si="0"/>
        <v>30000</v>
      </c>
      <c r="F24" s="28">
        <v>30000</v>
      </c>
      <c r="G24" s="28">
        <v>0</v>
      </c>
      <c r="H24" s="28">
        <v>0</v>
      </c>
      <c r="I24" s="28">
        <v>0</v>
      </c>
      <c r="J24" s="13" t="s">
        <v>70</v>
      </c>
      <c r="K24" s="32">
        <v>0</v>
      </c>
      <c r="L24" s="12" t="s">
        <v>69</v>
      </c>
    </row>
    <row r="25" spans="1:12" ht="47.25" customHeight="1">
      <c r="A25" s="14" t="s">
        <v>86</v>
      </c>
      <c r="B25" s="14">
        <v>801</v>
      </c>
      <c r="C25" s="14">
        <v>80115</v>
      </c>
      <c r="D25" s="13" t="s">
        <v>158</v>
      </c>
      <c r="E25" s="28">
        <f t="shared" si="0"/>
        <v>180000</v>
      </c>
      <c r="F25" s="28">
        <v>180000</v>
      </c>
      <c r="G25" s="28">
        <v>0</v>
      </c>
      <c r="H25" s="28">
        <v>0</v>
      </c>
      <c r="I25" s="28">
        <v>0</v>
      </c>
      <c r="J25" s="13" t="s">
        <v>70</v>
      </c>
      <c r="K25" s="32">
        <v>0</v>
      </c>
      <c r="L25" s="12" t="s">
        <v>77</v>
      </c>
    </row>
    <row r="26" spans="1:12" ht="39">
      <c r="A26" s="14" t="s">
        <v>85</v>
      </c>
      <c r="B26" s="14">
        <v>801</v>
      </c>
      <c r="C26" s="14">
        <v>80120</v>
      </c>
      <c r="D26" s="13" t="s">
        <v>157</v>
      </c>
      <c r="E26" s="28">
        <f t="shared" si="0"/>
        <v>284640</v>
      </c>
      <c r="F26" s="28">
        <v>284640</v>
      </c>
      <c r="G26" s="28">
        <v>0</v>
      </c>
      <c r="H26" s="28">
        <v>0</v>
      </c>
      <c r="I26" s="28">
        <v>0</v>
      </c>
      <c r="J26" s="13" t="s">
        <v>70</v>
      </c>
      <c r="K26" s="32">
        <v>0</v>
      </c>
      <c r="L26" s="12" t="s">
        <v>69</v>
      </c>
    </row>
    <row r="27" spans="1:12" ht="80.25" customHeight="1">
      <c r="A27" s="14" t="s">
        <v>84</v>
      </c>
      <c r="B27" s="14">
        <v>801</v>
      </c>
      <c r="C27" s="14">
        <v>80120</v>
      </c>
      <c r="D27" s="13" t="s">
        <v>169</v>
      </c>
      <c r="E27" s="28">
        <f>F27</f>
        <v>90000</v>
      </c>
      <c r="F27" s="28">
        <v>90000</v>
      </c>
      <c r="G27" s="28">
        <v>0</v>
      </c>
      <c r="H27" s="28">
        <v>0</v>
      </c>
      <c r="I27" s="28">
        <v>0</v>
      </c>
      <c r="J27" s="13" t="s">
        <v>70</v>
      </c>
      <c r="K27" s="32">
        <v>0</v>
      </c>
      <c r="L27" s="12" t="s">
        <v>69</v>
      </c>
    </row>
    <row r="28" spans="1:12" ht="115.5" customHeight="1">
      <c r="A28" s="14" t="s">
        <v>82</v>
      </c>
      <c r="B28" s="14">
        <v>851</v>
      </c>
      <c r="C28" s="14">
        <v>85195</v>
      </c>
      <c r="D28" s="13" t="s">
        <v>255</v>
      </c>
      <c r="E28" s="28">
        <f>F28</f>
        <v>116850</v>
      </c>
      <c r="F28" s="28">
        <v>116850</v>
      </c>
      <c r="G28" s="28">
        <v>0</v>
      </c>
      <c r="H28" s="28">
        <v>0</v>
      </c>
      <c r="I28" s="28">
        <v>0</v>
      </c>
      <c r="J28" s="13" t="s">
        <v>70</v>
      </c>
      <c r="K28" s="32">
        <v>0</v>
      </c>
      <c r="L28" s="12" t="s">
        <v>69</v>
      </c>
    </row>
    <row r="29" spans="1:12" ht="65.25" customHeight="1">
      <c r="A29" s="14" t="s">
        <v>81</v>
      </c>
      <c r="B29" s="14">
        <v>852</v>
      </c>
      <c r="C29" s="14">
        <v>85202</v>
      </c>
      <c r="D29" s="13" t="s">
        <v>156</v>
      </c>
      <c r="E29" s="28">
        <v>258000</v>
      </c>
      <c r="F29" s="28">
        <v>258000</v>
      </c>
      <c r="G29" s="28">
        <v>0</v>
      </c>
      <c r="H29" s="28">
        <v>0</v>
      </c>
      <c r="I29" s="28">
        <v>0</v>
      </c>
      <c r="J29" s="13" t="s">
        <v>75</v>
      </c>
      <c r="K29" s="32">
        <v>0</v>
      </c>
      <c r="L29" s="12" t="s">
        <v>74</v>
      </c>
    </row>
    <row r="30" spans="1:12" ht="39">
      <c r="A30" s="14" t="s">
        <v>80</v>
      </c>
      <c r="B30" s="14">
        <v>852</v>
      </c>
      <c r="C30" s="14">
        <v>85202</v>
      </c>
      <c r="D30" s="13" t="s">
        <v>174</v>
      </c>
      <c r="E30" s="28">
        <v>20000</v>
      </c>
      <c r="F30" s="28">
        <v>20000</v>
      </c>
      <c r="G30" s="28">
        <v>0</v>
      </c>
      <c r="H30" s="28">
        <v>0</v>
      </c>
      <c r="I30" s="28">
        <v>0</v>
      </c>
      <c r="J30" s="13" t="s">
        <v>75</v>
      </c>
      <c r="K30" s="32">
        <v>0</v>
      </c>
      <c r="L30" s="12" t="s">
        <v>74</v>
      </c>
    </row>
    <row r="31" spans="1:12" ht="39">
      <c r="A31" s="14" t="s">
        <v>79</v>
      </c>
      <c r="B31" s="14">
        <v>852</v>
      </c>
      <c r="C31" s="14">
        <v>85202</v>
      </c>
      <c r="D31" s="13" t="s">
        <v>175</v>
      </c>
      <c r="E31" s="28">
        <v>27000</v>
      </c>
      <c r="F31" s="28">
        <v>27000</v>
      </c>
      <c r="G31" s="28">
        <v>0</v>
      </c>
      <c r="H31" s="28">
        <v>0</v>
      </c>
      <c r="I31" s="28">
        <v>0</v>
      </c>
      <c r="J31" s="13" t="s">
        <v>75</v>
      </c>
      <c r="K31" s="32">
        <v>0</v>
      </c>
      <c r="L31" s="12" t="s">
        <v>74</v>
      </c>
    </row>
    <row r="32" spans="1:12" ht="39.75" customHeight="1">
      <c r="A32" s="14" t="s">
        <v>78</v>
      </c>
      <c r="B32" s="14">
        <v>852</v>
      </c>
      <c r="C32" s="14">
        <v>85202</v>
      </c>
      <c r="D32" s="13" t="s">
        <v>250</v>
      </c>
      <c r="E32" s="28">
        <v>130000</v>
      </c>
      <c r="F32" s="28">
        <v>130000</v>
      </c>
      <c r="G32" s="28">
        <v>0</v>
      </c>
      <c r="H32" s="28">
        <v>0</v>
      </c>
      <c r="I32" s="28">
        <v>0</v>
      </c>
      <c r="J32" s="13" t="s">
        <v>75</v>
      </c>
      <c r="K32" s="28">
        <v>0</v>
      </c>
      <c r="L32" s="12" t="s">
        <v>72</v>
      </c>
    </row>
    <row r="33" spans="1:12" ht="83.25" customHeight="1">
      <c r="A33" s="14" t="s">
        <v>76</v>
      </c>
      <c r="B33" s="14">
        <v>852</v>
      </c>
      <c r="C33" s="14">
        <v>85203</v>
      </c>
      <c r="D33" s="13" t="s">
        <v>412</v>
      </c>
      <c r="E33" s="28">
        <v>2212045</v>
      </c>
      <c r="F33" s="28">
        <v>43000</v>
      </c>
      <c r="G33" s="28">
        <v>0</v>
      </c>
      <c r="H33" s="28">
        <v>0</v>
      </c>
      <c r="I33" s="28">
        <v>0</v>
      </c>
      <c r="J33" s="13" t="s">
        <v>413</v>
      </c>
      <c r="K33" s="32">
        <v>0</v>
      </c>
      <c r="L33" s="12" t="s">
        <v>69</v>
      </c>
    </row>
    <row r="34" spans="1:12" ht="39">
      <c r="A34" s="14" t="s">
        <v>179</v>
      </c>
      <c r="B34" s="14">
        <v>853</v>
      </c>
      <c r="C34" s="14">
        <v>85311</v>
      </c>
      <c r="D34" s="13" t="s">
        <v>73</v>
      </c>
      <c r="E34" s="28">
        <v>23100</v>
      </c>
      <c r="F34" s="28">
        <v>23100</v>
      </c>
      <c r="G34" s="28">
        <v>0</v>
      </c>
      <c r="H34" s="28">
        <v>0</v>
      </c>
      <c r="I34" s="28">
        <v>0</v>
      </c>
      <c r="J34" s="13" t="s">
        <v>71</v>
      </c>
      <c r="K34" s="32">
        <v>0</v>
      </c>
      <c r="L34" s="12" t="s">
        <v>72</v>
      </c>
    </row>
    <row r="35" spans="1:12" ht="90.75">
      <c r="A35" s="14" t="s">
        <v>192</v>
      </c>
      <c r="B35" s="14">
        <v>854</v>
      </c>
      <c r="C35" s="14">
        <v>85403</v>
      </c>
      <c r="D35" s="13" t="s">
        <v>388</v>
      </c>
      <c r="E35" s="28">
        <v>35000</v>
      </c>
      <c r="F35" s="28">
        <v>35000</v>
      </c>
      <c r="G35" s="28">
        <v>0</v>
      </c>
      <c r="H35" s="28">
        <v>0</v>
      </c>
      <c r="I35" s="28">
        <v>0</v>
      </c>
      <c r="J35" s="13" t="s">
        <v>75</v>
      </c>
      <c r="K35" s="32">
        <v>0</v>
      </c>
      <c r="L35" s="74" t="s">
        <v>123</v>
      </c>
    </row>
    <row r="36" spans="1:12" ht="78">
      <c r="A36" s="14" t="s">
        <v>248</v>
      </c>
      <c r="B36" s="14">
        <v>855</v>
      </c>
      <c r="C36" s="14">
        <v>85510</v>
      </c>
      <c r="D36" s="13" t="s">
        <v>155</v>
      </c>
      <c r="E36" s="28">
        <v>2278261</v>
      </c>
      <c r="F36" s="28">
        <v>2278261</v>
      </c>
      <c r="G36" s="28">
        <v>0</v>
      </c>
      <c r="H36" s="28">
        <v>0</v>
      </c>
      <c r="I36" s="28">
        <v>0</v>
      </c>
      <c r="J36" s="13" t="s">
        <v>71</v>
      </c>
      <c r="K36" s="32">
        <v>0</v>
      </c>
      <c r="L36" s="12" t="s">
        <v>69</v>
      </c>
    </row>
    <row r="37" spans="1:12" ht="108" customHeight="1">
      <c r="A37" s="14" t="s">
        <v>415</v>
      </c>
      <c r="B37" s="14">
        <v>855</v>
      </c>
      <c r="C37" s="14">
        <v>85510</v>
      </c>
      <c r="D37" s="13" t="s">
        <v>232</v>
      </c>
      <c r="E37" s="28">
        <v>120000</v>
      </c>
      <c r="F37" s="28">
        <v>120000</v>
      </c>
      <c r="G37" s="28">
        <v>0</v>
      </c>
      <c r="H37" s="28">
        <v>0</v>
      </c>
      <c r="I37" s="28">
        <v>0</v>
      </c>
      <c r="J37" s="13" t="s">
        <v>71</v>
      </c>
      <c r="K37" s="32">
        <v>0</v>
      </c>
      <c r="L37" s="12" t="s">
        <v>69</v>
      </c>
    </row>
    <row r="38" spans="1:12" ht="65.25" customHeight="1">
      <c r="A38" s="14" t="s">
        <v>416</v>
      </c>
      <c r="B38" s="14">
        <v>921</v>
      </c>
      <c r="C38" s="14">
        <v>92195</v>
      </c>
      <c r="D38" s="13" t="s">
        <v>247</v>
      </c>
      <c r="E38" s="28">
        <v>275150</v>
      </c>
      <c r="F38" s="28">
        <v>175150</v>
      </c>
      <c r="G38" s="28">
        <v>0</v>
      </c>
      <c r="H38" s="28">
        <v>0</v>
      </c>
      <c r="I38" s="28">
        <v>0</v>
      </c>
      <c r="J38" s="13" t="s">
        <v>257</v>
      </c>
      <c r="K38" s="32">
        <v>0</v>
      </c>
      <c r="L38" s="12" t="s">
        <v>69</v>
      </c>
    </row>
    <row r="39" spans="1:12" ht="37.5" customHeight="1">
      <c r="A39" s="241"/>
      <c r="B39" s="242"/>
      <c r="C39" s="242"/>
      <c r="D39" s="243"/>
      <c r="E39" s="30">
        <f>SUM(E10:E38)</f>
        <v>8854535</v>
      </c>
      <c r="F39" s="30">
        <f>SUM(F10:F38)</f>
        <v>5595202</v>
      </c>
      <c r="G39" s="30">
        <f>SUM(G10:G38)</f>
        <v>672321</v>
      </c>
      <c r="H39" s="30">
        <f>SUM(H10:H38)</f>
        <v>0</v>
      </c>
      <c r="I39" s="30">
        <f>SUM(I10:I38)</f>
        <v>0</v>
      </c>
      <c r="J39" s="174">
        <v>2587012</v>
      </c>
      <c r="K39" s="30">
        <f>SUM(K10:K38)</f>
        <v>0</v>
      </c>
      <c r="L39" s="11" t="s">
        <v>67</v>
      </c>
    </row>
    <row r="40" spans="1:12" ht="48.75" customHeight="1">
      <c r="A40" s="9"/>
      <c r="B40" s="9"/>
      <c r="C40" s="9"/>
      <c r="D40" s="9"/>
      <c r="E40" s="72"/>
      <c r="F40" s="9"/>
      <c r="G40" s="9"/>
      <c r="H40" s="9"/>
      <c r="I40" s="9"/>
      <c r="J40" s="9"/>
      <c r="K40" s="9"/>
      <c r="L40" s="9"/>
    </row>
    <row r="41" spans="1:12" ht="12.75">
      <c r="A41" s="9" t="s">
        <v>66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9" t="s">
        <v>65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9" t="s">
        <v>64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9" t="s">
        <v>63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" t="s">
        <v>62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9"/>
      <c r="C49" s="9"/>
      <c r="D49" s="9"/>
      <c r="E49" s="10"/>
      <c r="F49" s="9"/>
      <c r="G49" s="9"/>
      <c r="H49" s="9"/>
      <c r="I49" s="9"/>
      <c r="J49" s="9"/>
      <c r="K49" s="9"/>
      <c r="L49" s="9"/>
    </row>
    <row r="50" spans="1:12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</sheetData>
  <sheetProtection/>
  <mergeCells count="17">
    <mergeCell ref="A39:D39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scale="97" r:id="rId1"/>
  <headerFooter alignWithMargins="0">
    <oddHeader>&amp;R&amp;9Załącznik nr &amp;A
do uchwały Rady Powiatu w Opatowie nr XLII.42.2021 
z dnia 25 czerwca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99"/>
  <sheetViews>
    <sheetView zoomScalePageLayoutView="0" workbookViewId="0" topLeftCell="A1">
      <selection activeCell="T5" sqref="T5"/>
    </sheetView>
  </sheetViews>
  <sheetFormatPr defaultColWidth="9.33203125" defaultRowHeight="12.75"/>
  <cols>
    <col min="1" max="1" width="4.66015625" style="23" customWidth="1"/>
    <col min="2" max="2" width="23.66015625" style="23" customWidth="1"/>
    <col min="3" max="3" width="10.66015625" style="23" customWidth="1"/>
    <col min="4" max="4" width="12" style="23" customWidth="1"/>
    <col min="5" max="5" width="5.83203125" style="23" customWidth="1"/>
    <col min="6" max="6" width="8.83203125" style="23" customWidth="1"/>
    <col min="7" max="7" width="18.33203125" style="23" customWidth="1"/>
    <col min="8" max="8" width="12.33203125" style="23" customWidth="1"/>
    <col min="9" max="9" width="13.83203125" style="23" customWidth="1"/>
    <col min="10" max="16384" width="9.33203125" style="23" customWidth="1"/>
  </cols>
  <sheetData>
    <row r="1" spans="1:9" ht="40.5" customHeight="1">
      <c r="A1" s="98"/>
      <c r="B1" s="98"/>
      <c r="C1" s="98"/>
      <c r="D1" s="98"/>
      <c r="E1" s="98"/>
      <c r="F1" s="98"/>
      <c r="G1" s="252" t="s">
        <v>549</v>
      </c>
      <c r="H1" s="252"/>
      <c r="I1" s="252"/>
    </row>
    <row r="2" spans="1:9" ht="12.75">
      <c r="A2" s="253" t="s">
        <v>323</v>
      </c>
      <c r="B2" s="253"/>
      <c r="C2" s="253"/>
      <c r="D2" s="253"/>
      <c r="E2" s="253"/>
      <c r="F2" s="253"/>
      <c r="G2" s="253"/>
      <c r="H2" s="253"/>
      <c r="I2" s="253"/>
    </row>
    <row r="3" spans="1:9" ht="12.75">
      <c r="A3" s="253"/>
      <c r="B3" s="253"/>
      <c r="C3" s="253"/>
      <c r="D3" s="253"/>
      <c r="E3" s="253"/>
      <c r="F3" s="253"/>
      <c r="G3" s="253"/>
      <c r="H3" s="253"/>
      <c r="I3" s="253"/>
    </row>
    <row r="4" spans="1:9" ht="12.75">
      <c r="A4" s="253"/>
      <c r="B4" s="253"/>
      <c r="C4" s="253"/>
      <c r="D4" s="253"/>
      <c r="E4" s="253"/>
      <c r="F4" s="253"/>
      <c r="G4" s="253"/>
      <c r="H4" s="253"/>
      <c r="I4" s="253"/>
    </row>
    <row r="5" spans="1:9" ht="12.75">
      <c r="A5" s="97"/>
      <c r="B5" s="97"/>
      <c r="C5" s="97"/>
      <c r="D5" s="97"/>
      <c r="E5" s="97"/>
      <c r="F5" s="97"/>
      <c r="G5" s="97"/>
      <c r="H5" s="97"/>
      <c r="I5" s="97"/>
    </row>
    <row r="6" spans="1:9" ht="22.5" customHeight="1">
      <c r="A6" s="254" t="s">
        <v>322</v>
      </c>
      <c r="B6" s="254" t="s">
        <v>321</v>
      </c>
      <c r="C6" s="254" t="s">
        <v>320</v>
      </c>
      <c r="D6" s="254" t="s">
        <v>109</v>
      </c>
      <c r="E6" s="254" t="s">
        <v>1</v>
      </c>
      <c r="F6" s="254" t="s">
        <v>2</v>
      </c>
      <c r="G6" s="254" t="s">
        <v>319</v>
      </c>
      <c r="H6" s="254"/>
      <c r="I6" s="254" t="s">
        <v>318</v>
      </c>
    </row>
    <row r="7" spans="1:9" ht="52.5" customHeight="1">
      <c r="A7" s="254"/>
      <c r="B7" s="254"/>
      <c r="C7" s="254"/>
      <c r="D7" s="254"/>
      <c r="E7" s="254"/>
      <c r="F7" s="254"/>
      <c r="G7" s="153" t="s">
        <v>317</v>
      </c>
      <c r="H7" s="153" t="s">
        <v>316</v>
      </c>
      <c r="I7" s="254"/>
    </row>
    <row r="8" spans="1:9" ht="12.7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</row>
    <row r="9" spans="1:9" ht="33.75" customHeight="1">
      <c r="A9" s="147" t="s">
        <v>102</v>
      </c>
      <c r="B9" s="249" t="s">
        <v>298</v>
      </c>
      <c r="C9" s="154" t="s">
        <v>315</v>
      </c>
      <c r="D9" s="154" t="s">
        <v>69</v>
      </c>
      <c r="E9" s="96" t="s">
        <v>314</v>
      </c>
      <c r="F9" s="96" t="s">
        <v>313</v>
      </c>
      <c r="G9" s="88" t="s">
        <v>291</v>
      </c>
      <c r="H9" s="84">
        <f>H10+H14</f>
        <v>4608709</v>
      </c>
      <c r="I9" s="84">
        <f>I10+I14</f>
        <v>1865378</v>
      </c>
    </row>
    <row r="10" spans="1:9" ht="27" customHeight="1">
      <c r="A10" s="148"/>
      <c r="B10" s="250"/>
      <c r="C10" s="155"/>
      <c r="D10" s="155"/>
      <c r="E10" s="157"/>
      <c r="F10" s="157"/>
      <c r="G10" s="88" t="s">
        <v>287</v>
      </c>
      <c r="H10" s="84">
        <f>H11+H12+H13</f>
        <v>44403</v>
      </c>
      <c r="I10" s="84">
        <f>I11+I12+I13</f>
        <v>14800</v>
      </c>
    </row>
    <row r="11" spans="1:9" ht="15" customHeight="1">
      <c r="A11" s="148"/>
      <c r="B11" s="249" t="s">
        <v>312</v>
      </c>
      <c r="C11" s="155"/>
      <c r="D11" s="155"/>
      <c r="E11" s="157"/>
      <c r="F11" s="157"/>
      <c r="G11" s="87" t="s">
        <v>285</v>
      </c>
      <c r="H11" s="78">
        <v>6661</v>
      </c>
      <c r="I11" s="78">
        <v>2220</v>
      </c>
    </row>
    <row r="12" spans="1:9" ht="24.75" customHeight="1">
      <c r="A12" s="148"/>
      <c r="B12" s="251"/>
      <c r="C12" s="155"/>
      <c r="D12" s="155"/>
      <c r="E12" s="157"/>
      <c r="F12" s="157"/>
      <c r="G12" s="86" t="s">
        <v>284</v>
      </c>
      <c r="H12" s="78">
        <v>0</v>
      </c>
      <c r="I12" s="78">
        <v>0</v>
      </c>
    </row>
    <row r="13" spans="1:9" ht="36" customHeight="1">
      <c r="A13" s="148"/>
      <c r="B13" s="251" t="s">
        <v>311</v>
      </c>
      <c r="C13" s="155"/>
      <c r="D13" s="155"/>
      <c r="E13" s="157"/>
      <c r="F13" s="157"/>
      <c r="G13" s="86" t="s">
        <v>283</v>
      </c>
      <c r="H13" s="78">
        <v>37742</v>
      </c>
      <c r="I13" s="78">
        <v>12580</v>
      </c>
    </row>
    <row r="14" spans="1:9" ht="14.25" customHeight="1">
      <c r="A14" s="148"/>
      <c r="B14" s="251"/>
      <c r="C14" s="155"/>
      <c r="D14" s="155"/>
      <c r="E14" s="157"/>
      <c r="F14" s="157"/>
      <c r="G14" s="88" t="s">
        <v>286</v>
      </c>
      <c r="H14" s="84">
        <f>H15+H16+H17+H18</f>
        <v>4564306</v>
      </c>
      <c r="I14" s="84">
        <f>I15+I16+I17+I18</f>
        <v>1850578</v>
      </c>
    </row>
    <row r="15" spans="1:9" ht="16.5" customHeight="1">
      <c r="A15" s="148"/>
      <c r="B15" s="251"/>
      <c r="C15" s="155"/>
      <c r="D15" s="155"/>
      <c r="E15" s="157"/>
      <c r="F15" s="157"/>
      <c r="G15" s="87" t="s">
        <v>285</v>
      </c>
      <c r="H15" s="78">
        <v>684646</v>
      </c>
      <c r="I15" s="78">
        <v>277587</v>
      </c>
    </row>
    <row r="16" spans="1:9" ht="24.75" customHeight="1">
      <c r="A16" s="148"/>
      <c r="B16" s="251"/>
      <c r="C16" s="155"/>
      <c r="D16" s="155"/>
      <c r="E16" s="157"/>
      <c r="F16" s="157"/>
      <c r="G16" s="86" t="s">
        <v>284</v>
      </c>
      <c r="H16" s="78">
        <v>0</v>
      </c>
      <c r="I16" s="78">
        <v>0</v>
      </c>
    </row>
    <row r="17" spans="1:9" ht="36" customHeight="1">
      <c r="A17" s="148"/>
      <c r="B17" s="251" t="s">
        <v>310</v>
      </c>
      <c r="C17" s="155"/>
      <c r="D17" s="155"/>
      <c r="E17" s="157"/>
      <c r="F17" s="157"/>
      <c r="G17" s="86" t="s">
        <v>283</v>
      </c>
      <c r="H17" s="78">
        <v>3879660</v>
      </c>
      <c r="I17" s="78">
        <v>1572991</v>
      </c>
    </row>
    <row r="18" spans="1:9" ht="27.75" customHeight="1">
      <c r="A18" s="149"/>
      <c r="B18" s="250"/>
      <c r="C18" s="156"/>
      <c r="D18" s="156"/>
      <c r="E18" s="158"/>
      <c r="F18" s="158"/>
      <c r="G18" s="95" t="s">
        <v>282</v>
      </c>
      <c r="H18" s="78">
        <v>0</v>
      </c>
      <c r="I18" s="78">
        <v>0</v>
      </c>
    </row>
    <row r="19" spans="1:9" ht="44.25" customHeight="1">
      <c r="A19" s="255" t="s">
        <v>101</v>
      </c>
      <c r="B19" s="152" t="s">
        <v>298</v>
      </c>
      <c r="C19" s="260" t="s">
        <v>309</v>
      </c>
      <c r="D19" s="260" t="s">
        <v>69</v>
      </c>
      <c r="E19" s="263" t="s">
        <v>180</v>
      </c>
      <c r="F19" s="263" t="s">
        <v>308</v>
      </c>
      <c r="G19" s="88" t="s">
        <v>291</v>
      </c>
      <c r="H19" s="84">
        <f>H20+H24</f>
        <v>3002600</v>
      </c>
      <c r="I19" s="84">
        <f>I20+I24</f>
        <v>1990317</v>
      </c>
    </row>
    <row r="20" spans="1:9" ht="23.25" customHeight="1">
      <c r="A20" s="256"/>
      <c r="B20" s="152" t="s">
        <v>307</v>
      </c>
      <c r="C20" s="261"/>
      <c r="D20" s="261"/>
      <c r="E20" s="264"/>
      <c r="F20" s="264"/>
      <c r="G20" s="88" t="s">
        <v>287</v>
      </c>
      <c r="H20" s="84">
        <f>H21+H22+H23</f>
        <v>18000</v>
      </c>
      <c r="I20" s="84">
        <f>I21+I22+I23</f>
        <v>18000</v>
      </c>
    </row>
    <row r="21" spans="1:9" ht="18.75" customHeight="1">
      <c r="A21" s="256"/>
      <c r="B21" s="249" t="s">
        <v>306</v>
      </c>
      <c r="C21" s="261"/>
      <c r="D21" s="261"/>
      <c r="E21" s="264"/>
      <c r="F21" s="264"/>
      <c r="G21" s="87" t="s">
        <v>285</v>
      </c>
      <c r="H21" s="78">
        <v>2700</v>
      </c>
      <c r="I21" s="78">
        <v>2700</v>
      </c>
    </row>
    <row r="22" spans="1:9" ht="24" customHeight="1">
      <c r="A22" s="256"/>
      <c r="B22" s="251"/>
      <c r="C22" s="261"/>
      <c r="D22" s="261"/>
      <c r="E22" s="264"/>
      <c r="F22" s="264"/>
      <c r="G22" s="86" t="s">
        <v>284</v>
      </c>
      <c r="H22" s="78">
        <v>0</v>
      </c>
      <c r="I22" s="78">
        <v>0</v>
      </c>
    </row>
    <row r="23" spans="1:9" ht="34.5" customHeight="1">
      <c r="A23" s="256"/>
      <c r="B23" s="251"/>
      <c r="C23" s="261"/>
      <c r="D23" s="261"/>
      <c r="E23" s="264"/>
      <c r="F23" s="264"/>
      <c r="G23" s="86" t="s">
        <v>283</v>
      </c>
      <c r="H23" s="78">
        <v>15300</v>
      </c>
      <c r="I23" s="78">
        <v>15300</v>
      </c>
    </row>
    <row r="24" spans="1:9" ht="15" customHeight="1">
      <c r="A24" s="256"/>
      <c r="B24" s="251"/>
      <c r="C24" s="261"/>
      <c r="D24" s="261"/>
      <c r="E24" s="264"/>
      <c r="F24" s="264"/>
      <c r="G24" s="88" t="s">
        <v>286</v>
      </c>
      <c r="H24" s="84">
        <f>H25+H26+H27+H28</f>
        <v>2984600</v>
      </c>
      <c r="I24" s="84">
        <f>I25+I26+I27+I28</f>
        <v>1972317</v>
      </c>
    </row>
    <row r="25" spans="1:9" ht="15.75" customHeight="1">
      <c r="A25" s="256"/>
      <c r="B25" s="251"/>
      <c r="C25" s="261"/>
      <c r="D25" s="261"/>
      <c r="E25" s="264"/>
      <c r="F25" s="264"/>
      <c r="G25" s="87" t="s">
        <v>285</v>
      </c>
      <c r="H25" s="78">
        <v>447690</v>
      </c>
      <c r="I25" s="78">
        <v>295847</v>
      </c>
    </row>
    <row r="26" spans="1:9" ht="26.25" customHeight="1">
      <c r="A26" s="256"/>
      <c r="B26" s="251"/>
      <c r="C26" s="261"/>
      <c r="D26" s="261"/>
      <c r="E26" s="264"/>
      <c r="F26" s="264"/>
      <c r="G26" s="86" t="s">
        <v>284</v>
      </c>
      <c r="H26" s="78">
        <v>0</v>
      </c>
      <c r="I26" s="78">
        <v>0</v>
      </c>
    </row>
    <row r="27" spans="1:9" ht="33.75" customHeight="1">
      <c r="A27" s="256"/>
      <c r="B27" s="251"/>
      <c r="C27" s="261"/>
      <c r="D27" s="261"/>
      <c r="E27" s="264"/>
      <c r="F27" s="264"/>
      <c r="G27" s="86" t="s">
        <v>283</v>
      </c>
      <c r="H27" s="78">
        <v>2536910</v>
      </c>
      <c r="I27" s="78">
        <v>1676470</v>
      </c>
    </row>
    <row r="28" spans="1:9" ht="48.75" customHeight="1">
      <c r="A28" s="257"/>
      <c r="B28" s="250"/>
      <c r="C28" s="262"/>
      <c r="D28" s="262"/>
      <c r="E28" s="265"/>
      <c r="F28" s="265"/>
      <c r="G28" s="152" t="s">
        <v>282</v>
      </c>
      <c r="H28" s="78">
        <v>0</v>
      </c>
      <c r="I28" s="78">
        <v>0</v>
      </c>
    </row>
    <row r="29" spans="1:9" ht="14.25" customHeight="1">
      <c r="A29" s="255" t="s">
        <v>100</v>
      </c>
      <c r="B29" s="249" t="s">
        <v>298</v>
      </c>
      <c r="C29" s="150" t="s">
        <v>305</v>
      </c>
      <c r="D29" s="249" t="s">
        <v>69</v>
      </c>
      <c r="E29" s="150">
        <v>754</v>
      </c>
      <c r="F29" s="150">
        <v>75495</v>
      </c>
      <c r="G29" s="88" t="s">
        <v>291</v>
      </c>
      <c r="H29" s="93">
        <f>SUM(H30+H34)</f>
        <v>2857501</v>
      </c>
      <c r="I29" s="93">
        <f>SUM(I30+I34)</f>
        <v>1999777</v>
      </c>
    </row>
    <row r="30" spans="1:9" ht="22.5" customHeight="1">
      <c r="A30" s="256"/>
      <c r="B30" s="258"/>
      <c r="C30" s="145"/>
      <c r="D30" s="251"/>
      <c r="E30" s="151"/>
      <c r="F30" s="151"/>
      <c r="G30" s="88" t="s">
        <v>287</v>
      </c>
      <c r="H30" s="93">
        <f>SUM(H31:H33)</f>
        <v>2255866</v>
      </c>
      <c r="I30" s="93">
        <f>SUM(I31:I33)</f>
        <v>1398142</v>
      </c>
    </row>
    <row r="31" spans="1:9" ht="20.25" customHeight="1">
      <c r="A31" s="256"/>
      <c r="B31" s="258"/>
      <c r="C31" s="145"/>
      <c r="D31" s="251"/>
      <c r="E31" s="151"/>
      <c r="F31" s="151"/>
      <c r="G31" s="87" t="s">
        <v>285</v>
      </c>
      <c r="H31" s="90">
        <v>0</v>
      </c>
      <c r="I31" s="90">
        <v>0</v>
      </c>
    </row>
    <row r="32" spans="1:9" ht="27" customHeight="1">
      <c r="A32" s="256"/>
      <c r="B32" s="259"/>
      <c r="C32" s="145"/>
      <c r="D32" s="251"/>
      <c r="E32" s="151"/>
      <c r="F32" s="151"/>
      <c r="G32" s="86" t="s">
        <v>284</v>
      </c>
      <c r="H32" s="90">
        <v>0</v>
      </c>
      <c r="I32" s="90">
        <v>0</v>
      </c>
    </row>
    <row r="33" spans="1:9" ht="37.5" customHeight="1">
      <c r="A33" s="256"/>
      <c r="B33" s="154" t="s">
        <v>304</v>
      </c>
      <c r="C33" s="145"/>
      <c r="D33" s="251"/>
      <c r="E33" s="151"/>
      <c r="F33" s="151"/>
      <c r="G33" s="86" t="s">
        <v>283</v>
      </c>
      <c r="H33" s="90">
        <v>2255866</v>
      </c>
      <c r="I33" s="90">
        <v>1398142</v>
      </c>
    </row>
    <row r="34" spans="1:9" ht="30" customHeight="1">
      <c r="A34" s="256"/>
      <c r="B34" s="251" t="s">
        <v>303</v>
      </c>
      <c r="C34" s="145"/>
      <c r="D34" s="251"/>
      <c r="E34" s="151"/>
      <c r="F34" s="151"/>
      <c r="G34" s="88" t="s">
        <v>286</v>
      </c>
      <c r="H34" s="93">
        <f>SUM(H35:H38)</f>
        <v>601635</v>
      </c>
      <c r="I34" s="93">
        <f>SUM(I35:I38)</f>
        <v>601635</v>
      </c>
    </row>
    <row r="35" spans="1:9" ht="27.75" customHeight="1">
      <c r="A35" s="256"/>
      <c r="B35" s="251"/>
      <c r="C35" s="145"/>
      <c r="D35" s="251"/>
      <c r="E35" s="151"/>
      <c r="F35" s="151"/>
      <c r="G35" s="87" t="s">
        <v>285</v>
      </c>
      <c r="H35" s="90">
        <v>0</v>
      </c>
      <c r="I35" s="90">
        <v>0</v>
      </c>
    </row>
    <row r="36" spans="1:9" ht="26.25" customHeight="1">
      <c r="A36" s="256"/>
      <c r="B36" s="251"/>
      <c r="C36" s="145"/>
      <c r="D36" s="251"/>
      <c r="E36" s="151"/>
      <c r="F36" s="151"/>
      <c r="G36" s="86" t="s">
        <v>284</v>
      </c>
      <c r="H36" s="90">
        <v>0</v>
      </c>
      <c r="I36" s="90">
        <v>0</v>
      </c>
    </row>
    <row r="37" spans="1:9" ht="39" customHeight="1">
      <c r="A37" s="256"/>
      <c r="B37" s="251" t="s">
        <v>302</v>
      </c>
      <c r="C37" s="145"/>
      <c r="D37" s="251"/>
      <c r="E37" s="151"/>
      <c r="F37" s="151"/>
      <c r="G37" s="86" t="s">
        <v>283</v>
      </c>
      <c r="H37" s="90">
        <v>601635</v>
      </c>
      <c r="I37" s="90">
        <v>601635</v>
      </c>
    </row>
    <row r="38" spans="1:9" ht="48.75" customHeight="1">
      <c r="A38" s="257"/>
      <c r="B38" s="250"/>
      <c r="C38" s="146"/>
      <c r="D38" s="250"/>
      <c r="E38" s="94"/>
      <c r="F38" s="94"/>
      <c r="G38" s="152" t="s">
        <v>282</v>
      </c>
      <c r="H38" s="90">
        <v>0</v>
      </c>
      <c r="I38" s="90">
        <v>0</v>
      </c>
    </row>
    <row r="39" spans="1:9" ht="17.25" customHeight="1">
      <c r="A39" s="255" t="s">
        <v>99</v>
      </c>
      <c r="B39" s="249" t="s">
        <v>298</v>
      </c>
      <c r="C39" s="154" t="s">
        <v>301</v>
      </c>
      <c r="D39" s="249" t="s">
        <v>69</v>
      </c>
      <c r="E39" s="150">
        <v>801</v>
      </c>
      <c r="F39" s="150">
        <v>80102</v>
      </c>
      <c r="G39" s="88" t="s">
        <v>291</v>
      </c>
      <c r="H39" s="84">
        <f>SUM(H40+H44)</f>
        <v>383804</v>
      </c>
      <c r="I39" s="84">
        <f>SUM(I40+I44)</f>
        <v>266885</v>
      </c>
    </row>
    <row r="40" spans="1:9" ht="18.75" customHeight="1">
      <c r="A40" s="256"/>
      <c r="B40" s="258"/>
      <c r="C40" s="145"/>
      <c r="D40" s="251"/>
      <c r="E40" s="151"/>
      <c r="F40" s="151"/>
      <c r="G40" s="88" t="s">
        <v>287</v>
      </c>
      <c r="H40" s="84">
        <f>SUM(H41:H43)</f>
        <v>383804</v>
      </c>
      <c r="I40" s="84">
        <f>SUM(I41:I43)</f>
        <v>266885</v>
      </c>
    </row>
    <row r="41" spans="1:9" ht="18.75" customHeight="1">
      <c r="A41" s="256"/>
      <c r="B41" s="258"/>
      <c r="C41" s="145"/>
      <c r="D41" s="251"/>
      <c r="E41" s="151"/>
      <c r="F41" s="151"/>
      <c r="G41" s="87" t="s">
        <v>285</v>
      </c>
      <c r="H41" s="78">
        <v>0</v>
      </c>
      <c r="I41" s="78">
        <v>0</v>
      </c>
    </row>
    <row r="42" spans="1:9" ht="26.25" customHeight="1">
      <c r="A42" s="256"/>
      <c r="B42" s="259"/>
      <c r="C42" s="145"/>
      <c r="D42" s="251"/>
      <c r="E42" s="151"/>
      <c r="F42" s="151"/>
      <c r="G42" s="86" t="s">
        <v>284</v>
      </c>
      <c r="H42" s="78">
        <v>20443</v>
      </c>
      <c r="I42" s="78">
        <v>14227</v>
      </c>
    </row>
    <row r="43" spans="1:9" ht="39" customHeight="1">
      <c r="A43" s="256"/>
      <c r="B43" s="154" t="s">
        <v>296</v>
      </c>
      <c r="C43" s="145"/>
      <c r="D43" s="251"/>
      <c r="E43" s="151"/>
      <c r="F43" s="151"/>
      <c r="G43" s="86" t="s">
        <v>283</v>
      </c>
      <c r="H43" s="78">
        <v>363361</v>
      </c>
      <c r="I43" s="78">
        <v>252658</v>
      </c>
    </row>
    <row r="44" spans="1:9" ht="22.5" customHeight="1">
      <c r="A44" s="256"/>
      <c r="B44" s="251" t="s">
        <v>300</v>
      </c>
      <c r="C44" s="145"/>
      <c r="D44" s="251"/>
      <c r="E44" s="151"/>
      <c r="F44" s="151"/>
      <c r="G44" s="88" t="s">
        <v>286</v>
      </c>
      <c r="H44" s="84">
        <f>SUM(H45:H48)</f>
        <v>0</v>
      </c>
      <c r="I44" s="84">
        <f>SUM(I45:I48)</f>
        <v>0</v>
      </c>
    </row>
    <row r="45" spans="1:9" ht="27.75" customHeight="1">
      <c r="A45" s="256"/>
      <c r="B45" s="251"/>
      <c r="C45" s="145"/>
      <c r="D45" s="251"/>
      <c r="E45" s="151"/>
      <c r="F45" s="151"/>
      <c r="G45" s="87" t="s">
        <v>285</v>
      </c>
      <c r="H45" s="78">
        <v>0</v>
      </c>
      <c r="I45" s="78">
        <v>0</v>
      </c>
    </row>
    <row r="46" spans="1:9" ht="26.25" customHeight="1">
      <c r="A46" s="256"/>
      <c r="B46" s="251"/>
      <c r="C46" s="145"/>
      <c r="D46" s="251"/>
      <c r="E46" s="151"/>
      <c r="F46" s="151"/>
      <c r="G46" s="86" t="s">
        <v>284</v>
      </c>
      <c r="H46" s="78">
        <v>0</v>
      </c>
      <c r="I46" s="78">
        <v>0</v>
      </c>
    </row>
    <row r="47" spans="1:9" ht="36" customHeight="1">
      <c r="A47" s="256"/>
      <c r="B47" s="251" t="s">
        <v>299</v>
      </c>
      <c r="C47" s="145"/>
      <c r="D47" s="251"/>
      <c r="E47" s="151"/>
      <c r="F47" s="151"/>
      <c r="G47" s="86" t="s">
        <v>283</v>
      </c>
      <c r="H47" s="78">
        <v>0</v>
      </c>
      <c r="I47" s="78">
        <v>0</v>
      </c>
    </row>
    <row r="48" spans="1:9" ht="48.75" customHeight="1">
      <c r="A48" s="257"/>
      <c r="B48" s="250"/>
      <c r="C48" s="146"/>
      <c r="D48" s="250"/>
      <c r="E48" s="94"/>
      <c r="F48" s="94"/>
      <c r="G48" s="152" t="s">
        <v>282</v>
      </c>
      <c r="H48" s="78">
        <v>0</v>
      </c>
      <c r="I48" s="78">
        <v>0</v>
      </c>
    </row>
    <row r="49" spans="1:9" ht="17.25" customHeight="1">
      <c r="A49" s="255" t="s">
        <v>98</v>
      </c>
      <c r="B49" s="249" t="s">
        <v>298</v>
      </c>
      <c r="C49" s="154" t="s">
        <v>297</v>
      </c>
      <c r="D49" s="249" t="s">
        <v>69</v>
      </c>
      <c r="E49" s="150">
        <v>801</v>
      </c>
      <c r="F49" s="150">
        <v>80115</v>
      </c>
      <c r="G49" s="88" t="s">
        <v>291</v>
      </c>
      <c r="H49" s="84">
        <f>SUM(H50+H54)</f>
        <v>1893108</v>
      </c>
      <c r="I49" s="84">
        <f>SUM(I50+I54)</f>
        <v>675461</v>
      </c>
    </row>
    <row r="50" spans="1:9" ht="23.25" customHeight="1">
      <c r="A50" s="256"/>
      <c r="B50" s="258"/>
      <c r="C50" s="145"/>
      <c r="D50" s="251"/>
      <c r="E50" s="151"/>
      <c r="F50" s="151"/>
      <c r="G50" s="88" t="s">
        <v>287</v>
      </c>
      <c r="H50" s="84">
        <f>SUM(H51:H53)</f>
        <v>1893108</v>
      </c>
      <c r="I50" s="84">
        <f>SUM(I51:I53)</f>
        <v>675461</v>
      </c>
    </row>
    <row r="51" spans="1:9" ht="22.5" customHeight="1">
      <c r="A51" s="256"/>
      <c r="B51" s="258"/>
      <c r="C51" s="145"/>
      <c r="D51" s="251"/>
      <c r="E51" s="151"/>
      <c r="F51" s="151"/>
      <c r="G51" s="87" t="s">
        <v>285</v>
      </c>
      <c r="H51" s="78">
        <v>0</v>
      </c>
      <c r="I51" s="78">
        <v>0</v>
      </c>
    </row>
    <row r="52" spans="1:9" ht="25.5" customHeight="1">
      <c r="A52" s="256"/>
      <c r="B52" s="259"/>
      <c r="C52" s="145"/>
      <c r="D52" s="251"/>
      <c r="E52" s="151"/>
      <c r="F52" s="151"/>
      <c r="G52" s="86" t="s">
        <v>284</v>
      </c>
      <c r="H52" s="78">
        <v>184010</v>
      </c>
      <c r="I52" s="78">
        <v>69335</v>
      </c>
    </row>
    <row r="53" spans="1:9" ht="37.5" customHeight="1">
      <c r="A53" s="256"/>
      <c r="B53" s="154" t="s">
        <v>296</v>
      </c>
      <c r="C53" s="145"/>
      <c r="D53" s="251"/>
      <c r="E53" s="151"/>
      <c r="F53" s="151"/>
      <c r="G53" s="86" t="s">
        <v>283</v>
      </c>
      <c r="H53" s="78">
        <v>1709098</v>
      </c>
      <c r="I53" s="78">
        <v>606126</v>
      </c>
    </row>
    <row r="54" spans="1:9" ht="14.25" customHeight="1">
      <c r="A54" s="256"/>
      <c r="B54" s="251" t="s">
        <v>295</v>
      </c>
      <c r="C54" s="145"/>
      <c r="D54" s="251"/>
      <c r="E54" s="151"/>
      <c r="F54" s="151"/>
      <c r="G54" s="88" t="s">
        <v>286</v>
      </c>
      <c r="H54" s="84">
        <f>SUM(H55:H58)</f>
        <v>0</v>
      </c>
      <c r="I54" s="84">
        <f>SUM(I55:I58)</f>
        <v>0</v>
      </c>
    </row>
    <row r="55" spans="1:9" ht="13.5" customHeight="1">
      <c r="A55" s="256"/>
      <c r="B55" s="251"/>
      <c r="C55" s="145"/>
      <c r="D55" s="251"/>
      <c r="E55" s="151"/>
      <c r="F55" s="151"/>
      <c r="G55" s="87" t="s">
        <v>285</v>
      </c>
      <c r="H55" s="78">
        <v>0</v>
      </c>
      <c r="I55" s="78">
        <v>0</v>
      </c>
    </row>
    <row r="56" spans="1:9" ht="27.75" customHeight="1">
      <c r="A56" s="256"/>
      <c r="B56" s="251"/>
      <c r="C56" s="145"/>
      <c r="D56" s="251"/>
      <c r="E56" s="151"/>
      <c r="F56" s="151"/>
      <c r="G56" s="86" t="s">
        <v>284</v>
      </c>
      <c r="H56" s="78">
        <v>0</v>
      </c>
      <c r="I56" s="78">
        <v>0</v>
      </c>
    </row>
    <row r="57" spans="1:9" ht="36.75" customHeight="1">
      <c r="A57" s="256"/>
      <c r="B57" s="251" t="s">
        <v>294</v>
      </c>
      <c r="C57" s="145"/>
      <c r="D57" s="251"/>
      <c r="E57" s="151"/>
      <c r="F57" s="151"/>
      <c r="G57" s="86" t="s">
        <v>283</v>
      </c>
      <c r="H57" s="78">
        <v>0</v>
      </c>
      <c r="I57" s="78">
        <v>0</v>
      </c>
    </row>
    <row r="58" spans="1:9" ht="48.75" customHeight="1">
      <c r="A58" s="257"/>
      <c r="B58" s="250"/>
      <c r="C58" s="146"/>
      <c r="D58" s="250"/>
      <c r="E58" s="94"/>
      <c r="F58" s="94"/>
      <c r="G58" s="152" t="s">
        <v>282</v>
      </c>
      <c r="H58" s="78">
        <v>0</v>
      </c>
      <c r="I58" s="78">
        <v>0</v>
      </c>
    </row>
    <row r="59" spans="1:9" ht="20.25" customHeight="1">
      <c r="A59" s="148" t="s">
        <v>97</v>
      </c>
      <c r="B59" s="249" t="s">
        <v>324</v>
      </c>
      <c r="C59" s="148">
        <v>2021</v>
      </c>
      <c r="D59" s="282" t="s">
        <v>292</v>
      </c>
      <c r="E59" s="151">
        <v>852</v>
      </c>
      <c r="F59" s="151">
        <v>85202</v>
      </c>
      <c r="G59" s="88" t="s">
        <v>291</v>
      </c>
      <c r="H59" s="93">
        <f>SUM(H60+H64)</f>
        <v>70720.98</v>
      </c>
      <c r="I59" s="93">
        <f>SUM(I60+I64)</f>
        <v>70720.98</v>
      </c>
    </row>
    <row r="60" spans="1:9" ht="20.25" customHeight="1">
      <c r="A60" s="148"/>
      <c r="B60" s="258"/>
      <c r="C60" s="92"/>
      <c r="D60" s="283"/>
      <c r="E60" s="151"/>
      <c r="F60" s="151"/>
      <c r="G60" s="88" t="s">
        <v>287</v>
      </c>
      <c r="H60" s="93">
        <f>SUM(H61:H63)</f>
        <v>70720.98</v>
      </c>
      <c r="I60" s="93">
        <f>SUM(I61:I63)</f>
        <v>70720.98</v>
      </c>
    </row>
    <row r="61" spans="1:9" ht="15.75" customHeight="1">
      <c r="A61" s="148"/>
      <c r="B61" s="258"/>
      <c r="C61" s="92"/>
      <c r="D61" s="283"/>
      <c r="E61" s="151"/>
      <c r="F61" s="151"/>
      <c r="G61" s="87" t="s">
        <v>285</v>
      </c>
      <c r="H61" s="90">
        <v>0</v>
      </c>
      <c r="I61" s="90">
        <v>0</v>
      </c>
    </row>
    <row r="62" spans="1:9" ht="39.75" customHeight="1">
      <c r="A62" s="148"/>
      <c r="B62" s="259"/>
      <c r="C62" s="92"/>
      <c r="D62" s="283"/>
      <c r="E62" s="151"/>
      <c r="F62" s="151"/>
      <c r="G62" s="86" t="s">
        <v>284</v>
      </c>
      <c r="H62" s="90">
        <v>11195.13</v>
      </c>
      <c r="I62" s="90">
        <v>11195.13</v>
      </c>
    </row>
    <row r="63" spans="1:9" ht="36" customHeight="1">
      <c r="A63" s="148"/>
      <c r="B63" s="284" t="s">
        <v>325</v>
      </c>
      <c r="C63" s="92"/>
      <c r="D63" s="91"/>
      <c r="E63" s="151"/>
      <c r="F63" s="151"/>
      <c r="G63" s="86" t="s">
        <v>283</v>
      </c>
      <c r="H63" s="90">
        <v>59525.85</v>
      </c>
      <c r="I63" s="90">
        <v>59525.85</v>
      </c>
    </row>
    <row r="64" spans="1:9" ht="15" customHeight="1">
      <c r="A64" s="148"/>
      <c r="B64" s="285"/>
      <c r="C64" s="92"/>
      <c r="D64" s="91"/>
      <c r="E64" s="151"/>
      <c r="F64" s="151"/>
      <c r="G64" s="88" t="s">
        <v>286</v>
      </c>
      <c r="H64" s="93">
        <f>SUM(H65:H68)</f>
        <v>0</v>
      </c>
      <c r="I64" s="93">
        <f>SUM(I65:I68)</f>
        <v>0</v>
      </c>
    </row>
    <row r="65" spans="1:9" ht="15" customHeight="1">
      <c r="A65" s="148"/>
      <c r="B65" s="285"/>
      <c r="C65" s="92"/>
      <c r="D65" s="91"/>
      <c r="E65" s="151"/>
      <c r="F65" s="151"/>
      <c r="G65" s="87" t="s">
        <v>285</v>
      </c>
      <c r="H65" s="90">
        <v>0</v>
      </c>
      <c r="I65" s="90">
        <v>0</v>
      </c>
    </row>
    <row r="66" spans="1:9" ht="24" customHeight="1">
      <c r="A66" s="148"/>
      <c r="B66" s="286"/>
      <c r="C66" s="92"/>
      <c r="D66" s="91"/>
      <c r="E66" s="151"/>
      <c r="F66" s="151"/>
      <c r="G66" s="86" t="s">
        <v>284</v>
      </c>
      <c r="H66" s="90">
        <v>0</v>
      </c>
      <c r="I66" s="90">
        <v>0</v>
      </c>
    </row>
    <row r="67" spans="1:9" ht="39" customHeight="1">
      <c r="A67" s="148"/>
      <c r="B67" s="284" t="s">
        <v>411</v>
      </c>
      <c r="C67" s="92"/>
      <c r="D67" s="91"/>
      <c r="E67" s="151"/>
      <c r="F67" s="151"/>
      <c r="G67" s="86" t="s">
        <v>283</v>
      </c>
      <c r="H67" s="90">
        <v>0</v>
      </c>
      <c r="I67" s="90">
        <v>0</v>
      </c>
    </row>
    <row r="68" spans="1:9" ht="48.75" customHeight="1">
      <c r="A68" s="148"/>
      <c r="B68" s="286"/>
      <c r="C68" s="92"/>
      <c r="D68" s="91"/>
      <c r="E68" s="151"/>
      <c r="F68" s="151"/>
      <c r="G68" s="152" t="s">
        <v>282</v>
      </c>
      <c r="H68" s="90">
        <v>0</v>
      </c>
      <c r="I68" s="90">
        <v>0</v>
      </c>
    </row>
    <row r="69" spans="1:9" ht="19.5" customHeight="1">
      <c r="A69" s="148" t="s">
        <v>96</v>
      </c>
      <c r="B69" s="249" t="s">
        <v>293</v>
      </c>
      <c r="C69" s="148">
        <v>2021</v>
      </c>
      <c r="D69" s="282" t="s">
        <v>292</v>
      </c>
      <c r="E69" s="151">
        <v>852</v>
      </c>
      <c r="F69" s="151">
        <v>85202</v>
      </c>
      <c r="G69" s="88" t="s">
        <v>291</v>
      </c>
      <c r="H69" s="93">
        <f>SUM(H70+H74)</f>
        <v>572414.42</v>
      </c>
      <c r="I69" s="93">
        <f>SUM(I70+I74)</f>
        <v>572414.42</v>
      </c>
    </row>
    <row r="70" spans="1:9" ht="15.75" customHeight="1">
      <c r="A70" s="148"/>
      <c r="B70" s="258"/>
      <c r="C70" s="92"/>
      <c r="D70" s="283"/>
      <c r="E70" s="151"/>
      <c r="F70" s="151"/>
      <c r="G70" s="88" t="s">
        <v>287</v>
      </c>
      <c r="H70" s="93">
        <f>SUM(H71:H73)</f>
        <v>572414.42</v>
      </c>
      <c r="I70" s="93">
        <f>SUM(I71:I73)</f>
        <v>572414.42</v>
      </c>
    </row>
    <row r="71" spans="1:9" ht="14.25" customHeight="1">
      <c r="A71" s="148"/>
      <c r="B71" s="258"/>
      <c r="C71" s="92"/>
      <c r="D71" s="283"/>
      <c r="E71" s="151"/>
      <c r="F71" s="151"/>
      <c r="G71" s="87" t="s">
        <v>285</v>
      </c>
      <c r="H71" s="90">
        <v>0</v>
      </c>
      <c r="I71" s="90">
        <v>0</v>
      </c>
    </row>
    <row r="72" spans="1:9" ht="25.5" customHeight="1">
      <c r="A72" s="148"/>
      <c r="B72" s="259"/>
      <c r="C72" s="92"/>
      <c r="D72" s="283"/>
      <c r="E72" s="151"/>
      <c r="F72" s="151"/>
      <c r="G72" s="86" t="s">
        <v>284</v>
      </c>
      <c r="H72" s="90">
        <v>89983.55</v>
      </c>
      <c r="I72" s="90">
        <v>89983.55</v>
      </c>
    </row>
    <row r="73" spans="1:9" ht="33.75" customHeight="1">
      <c r="A73" s="148"/>
      <c r="B73" s="154" t="s">
        <v>290</v>
      </c>
      <c r="C73" s="92"/>
      <c r="D73" s="91"/>
      <c r="E73" s="151"/>
      <c r="F73" s="151"/>
      <c r="G73" s="86" t="s">
        <v>283</v>
      </c>
      <c r="H73" s="90">
        <v>482430.87</v>
      </c>
      <c r="I73" s="90">
        <v>482430.87</v>
      </c>
    </row>
    <row r="74" spans="1:9" ht="13.5" customHeight="1">
      <c r="A74" s="148"/>
      <c r="B74" s="279"/>
      <c r="C74" s="92"/>
      <c r="D74" s="91"/>
      <c r="E74" s="151"/>
      <c r="F74" s="151"/>
      <c r="G74" s="88" t="s">
        <v>286</v>
      </c>
      <c r="H74" s="93">
        <f>SUM(H75:H78)</f>
        <v>0</v>
      </c>
      <c r="I74" s="93">
        <f>SUM(I75:I78)</f>
        <v>0</v>
      </c>
    </row>
    <row r="75" spans="1:9" ht="15" customHeight="1">
      <c r="A75" s="148"/>
      <c r="B75" s="280"/>
      <c r="C75" s="92"/>
      <c r="D75" s="91"/>
      <c r="E75" s="151"/>
      <c r="F75" s="151"/>
      <c r="G75" s="87" t="s">
        <v>285</v>
      </c>
      <c r="H75" s="90">
        <v>0</v>
      </c>
      <c r="I75" s="90">
        <v>0</v>
      </c>
    </row>
    <row r="76" spans="1:9" ht="27" customHeight="1">
      <c r="A76" s="148"/>
      <c r="B76" s="281"/>
      <c r="C76" s="92"/>
      <c r="D76" s="91"/>
      <c r="E76" s="151"/>
      <c r="F76" s="151"/>
      <c r="G76" s="86" t="s">
        <v>284</v>
      </c>
      <c r="H76" s="90">
        <v>0</v>
      </c>
      <c r="I76" s="90">
        <v>0</v>
      </c>
    </row>
    <row r="77" spans="1:9" ht="37.5" customHeight="1">
      <c r="A77" s="148"/>
      <c r="B77" s="154" t="s">
        <v>289</v>
      </c>
      <c r="C77" s="92"/>
      <c r="D77" s="91"/>
      <c r="E77" s="151"/>
      <c r="F77" s="151"/>
      <c r="G77" s="86" t="s">
        <v>283</v>
      </c>
      <c r="H77" s="90">
        <v>0</v>
      </c>
      <c r="I77" s="90">
        <v>0</v>
      </c>
    </row>
    <row r="78" spans="1:9" ht="48.75" customHeight="1">
      <c r="A78" s="148"/>
      <c r="B78" s="154"/>
      <c r="C78" s="92"/>
      <c r="D78" s="91"/>
      <c r="E78" s="151"/>
      <c r="F78" s="151"/>
      <c r="G78" s="152" t="s">
        <v>282</v>
      </c>
      <c r="H78" s="90">
        <v>0</v>
      </c>
      <c r="I78" s="90">
        <v>0</v>
      </c>
    </row>
    <row r="79" spans="1:9" ht="19.5" customHeight="1">
      <c r="A79" s="89"/>
      <c r="B79" s="88" t="s">
        <v>288</v>
      </c>
      <c r="C79" s="268"/>
      <c r="D79" s="269"/>
      <c r="E79" s="269"/>
      <c r="F79" s="269"/>
      <c r="G79" s="270"/>
      <c r="H79" s="84">
        <f>H80+H85</f>
        <v>13388857.4</v>
      </c>
      <c r="I79" s="83">
        <f>I80+I85</f>
        <v>7440953.4</v>
      </c>
    </row>
    <row r="80" spans="1:9" ht="21.75" customHeight="1">
      <c r="A80" s="80"/>
      <c r="B80" s="88" t="s">
        <v>287</v>
      </c>
      <c r="C80" s="268"/>
      <c r="D80" s="269"/>
      <c r="E80" s="269"/>
      <c r="F80" s="269"/>
      <c r="G80" s="270"/>
      <c r="H80" s="84">
        <f>H10+H20+H30+H40+H50+H60+H70</f>
        <v>5238316.4</v>
      </c>
      <c r="I80" s="84">
        <f>I10+I20+I30+I40+I50+I60+I70</f>
        <v>3016423.4</v>
      </c>
    </row>
    <row r="81" spans="1:9" ht="18" customHeight="1">
      <c r="A81" s="80"/>
      <c r="B81" s="87" t="s">
        <v>285</v>
      </c>
      <c r="C81" s="271"/>
      <c r="D81" s="272"/>
      <c r="E81" s="272"/>
      <c r="F81" s="272"/>
      <c r="G81" s="273"/>
      <c r="H81" s="78">
        <f aca="true" t="shared" si="0" ref="H81:I83">H11+H21+H31+H41+H51+H61+H71</f>
        <v>9361</v>
      </c>
      <c r="I81" s="78">
        <f t="shared" si="0"/>
        <v>4920</v>
      </c>
    </row>
    <row r="82" spans="1:9" ht="19.5" customHeight="1">
      <c r="A82" s="80"/>
      <c r="B82" s="87" t="s">
        <v>284</v>
      </c>
      <c r="C82" s="271"/>
      <c r="D82" s="272"/>
      <c r="E82" s="272"/>
      <c r="F82" s="272"/>
      <c r="G82" s="273"/>
      <c r="H82" s="78">
        <f t="shared" si="0"/>
        <v>305631.68</v>
      </c>
      <c r="I82" s="78">
        <f t="shared" si="0"/>
        <v>184740.68</v>
      </c>
    </row>
    <row r="83" spans="1:9" ht="32.25" customHeight="1">
      <c r="A83" s="80"/>
      <c r="B83" s="86" t="s">
        <v>283</v>
      </c>
      <c r="C83" s="271"/>
      <c r="D83" s="272"/>
      <c r="E83" s="272"/>
      <c r="F83" s="272"/>
      <c r="G83" s="273"/>
      <c r="H83" s="78">
        <f t="shared" si="0"/>
        <v>4923323.72</v>
      </c>
      <c r="I83" s="78">
        <f t="shared" si="0"/>
        <v>2826762.72</v>
      </c>
    </row>
    <row r="84" spans="1:9" ht="32.25" customHeight="1">
      <c r="A84" s="80"/>
      <c r="B84" s="152" t="s">
        <v>282</v>
      </c>
      <c r="C84" s="271"/>
      <c r="D84" s="272"/>
      <c r="E84" s="272"/>
      <c r="F84" s="272"/>
      <c r="G84" s="273"/>
      <c r="H84" s="84">
        <v>0</v>
      </c>
      <c r="I84" s="84">
        <v>0</v>
      </c>
    </row>
    <row r="85" spans="1:9" ht="16.5" customHeight="1">
      <c r="A85" s="80"/>
      <c r="B85" s="85" t="s">
        <v>286</v>
      </c>
      <c r="C85" s="268"/>
      <c r="D85" s="269"/>
      <c r="E85" s="269"/>
      <c r="F85" s="269"/>
      <c r="G85" s="270"/>
      <c r="H85" s="84">
        <f aca="true" t="shared" si="1" ref="H85:I88">H14+H24+H34+H44+H54+H64+H74</f>
        <v>8150541</v>
      </c>
      <c r="I85" s="84">
        <f t="shared" si="1"/>
        <v>4424530</v>
      </c>
    </row>
    <row r="86" spans="1:9" ht="18.75" customHeight="1">
      <c r="A86" s="80"/>
      <c r="B86" s="82" t="s">
        <v>285</v>
      </c>
      <c r="C86" s="271"/>
      <c r="D86" s="272"/>
      <c r="E86" s="272"/>
      <c r="F86" s="272"/>
      <c r="G86" s="273"/>
      <c r="H86" s="78">
        <f t="shared" si="1"/>
        <v>1132336</v>
      </c>
      <c r="I86" s="78">
        <f t="shared" si="1"/>
        <v>573434</v>
      </c>
    </row>
    <row r="87" spans="1:9" ht="20.25" customHeight="1">
      <c r="A87" s="80"/>
      <c r="B87" s="82" t="s">
        <v>284</v>
      </c>
      <c r="C87" s="271"/>
      <c r="D87" s="274"/>
      <c r="E87" s="274"/>
      <c r="F87" s="274"/>
      <c r="G87" s="275"/>
      <c r="H87" s="78">
        <f t="shared" si="1"/>
        <v>0</v>
      </c>
      <c r="I87" s="78">
        <f t="shared" si="1"/>
        <v>0</v>
      </c>
    </row>
    <row r="88" spans="1:9" ht="32.25" customHeight="1">
      <c r="A88" s="80"/>
      <c r="B88" s="81" t="s">
        <v>283</v>
      </c>
      <c r="C88" s="271"/>
      <c r="D88" s="274"/>
      <c r="E88" s="274"/>
      <c r="F88" s="274"/>
      <c r="G88" s="275"/>
      <c r="H88" s="78">
        <f t="shared" si="1"/>
        <v>7018205</v>
      </c>
      <c r="I88" s="78">
        <f t="shared" si="1"/>
        <v>3851096</v>
      </c>
    </row>
    <row r="89" spans="1:9" ht="33" customHeight="1">
      <c r="A89" s="80"/>
      <c r="B89" s="79" t="s">
        <v>282</v>
      </c>
      <c r="C89" s="277"/>
      <c r="D89" s="278"/>
      <c r="E89" s="278"/>
      <c r="F89" s="278"/>
      <c r="G89" s="278"/>
      <c r="H89" s="78">
        <f>H18+H28+H38+H48+H58+H78</f>
        <v>0</v>
      </c>
      <c r="I89" s="78">
        <f>I18+I28+I38+I48+I58+I78</f>
        <v>0</v>
      </c>
    </row>
    <row r="90" spans="1:9" ht="12.75">
      <c r="A90" s="77"/>
      <c r="B90" s="77"/>
      <c r="C90" s="77"/>
      <c r="D90" s="77"/>
      <c r="E90" s="77"/>
      <c r="F90" s="77"/>
      <c r="G90" s="77"/>
      <c r="H90" s="77"/>
      <c r="I90" s="77"/>
    </row>
    <row r="91" spans="1:9" ht="12.75" customHeight="1" hidden="1">
      <c r="A91" s="76"/>
      <c r="B91" s="276"/>
      <c r="C91" s="276"/>
      <c r="D91" s="276"/>
      <c r="E91" s="276"/>
      <c r="F91" s="276"/>
      <c r="G91" s="276"/>
      <c r="H91" s="276"/>
      <c r="I91" s="276"/>
    </row>
    <row r="92" spans="1:9" ht="8.25" customHeight="1">
      <c r="A92" s="266"/>
      <c r="B92" s="267"/>
      <c r="C92" s="267"/>
      <c r="D92" s="267"/>
      <c r="E92" s="267"/>
      <c r="F92" s="267"/>
      <c r="G92" s="267"/>
      <c r="H92" s="267"/>
      <c r="I92" s="267"/>
    </row>
    <row r="93" spans="1:9" ht="39" customHeight="1">
      <c r="A93" s="266"/>
      <c r="B93" s="267"/>
      <c r="C93" s="267"/>
      <c r="D93" s="267"/>
      <c r="E93" s="267"/>
      <c r="F93" s="267"/>
      <c r="G93" s="267"/>
      <c r="H93" s="267"/>
      <c r="I93" s="267"/>
    </row>
    <row r="94" spans="1:9" ht="12.75" customHeight="1" hidden="1">
      <c r="A94" s="266"/>
      <c r="B94" s="267"/>
      <c r="C94" s="267"/>
      <c r="D94" s="267"/>
      <c r="E94" s="267"/>
      <c r="F94" s="267"/>
      <c r="G94" s="267"/>
      <c r="H94" s="267"/>
      <c r="I94" s="267"/>
    </row>
    <row r="95" spans="1:9" ht="12.75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2.75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2.75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2.7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2.75">
      <c r="A99" s="24"/>
      <c r="B99" s="24"/>
      <c r="C99" s="24"/>
      <c r="D99" s="24"/>
      <c r="E99" s="24"/>
      <c r="F99" s="24"/>
      <c r="G99" s="24"/>
      <c r="H99" s="24"/>
      <c r="I99" s="24"/>
    </row>
  </sheetData>
  <sheetProtection/>
  <mergeCells count="56">
    <mergeCell ref="B34:B36"/>
    <mergeCell ref="B37:B38"/>
    <mergeCell ref="C84:G84"/>
    <mergeCell ref="B69:B72"/>
    <mergeCell ref="C80:G80"/>
    <mergeCell ref="C79:G79"/>
    <mergeCell ref="B54:B56"/>
    <mergeCell ref="C82:G82"/>
    <mergeCell ref="C83:G83"/>
    <mergeCell ref="D69:D72"/>
    <mergeCell ref="B49:B52"/>
    <mergeCell ref="D49:D58"/>
    <mergeCell ref="B57:B58"/>
    <mergeCell ref="A49:A58"/>
    <mergeCell ref="B74:B76"/>
    <mergeCell ref="C81:G81"/>
    <mergeCell ref="B59:B62"/>
    <mergeCell ref="D59:D62"/>
    <mergeCell ref="B63:B66"/>
    <mergeCell ref="B67:B68"/>
    <mergeCell ref="A92:A94"/>
    <mergeCell ref="B92:I94"/>
    <mergeCell ref="C85:G85"/>
    <mergeCell ref="C86:G86"/>
    <mergeCell ref="C87:G87"/>
    <mergeCell ref="B91:I91"/>
    <mergeCell ref="C88:G88"/>
    <mergeCell ref="C89:G89"/>
    <mergeCell ref="E6:E7"/>
    <mergeCell ref="F6:F7"/>
    <mergeCell ref="G6:H6"/>
    <mergeCell ref="D6:D7"/>
    <mergeCell ref="C19:C28"/>
    <mergeCell ref="D19:D28"/>
    <mergeCell ref="E19:E28"/>
    <mergeCell ref="F19:F28"/>
    <mergeCell ref="A39:A48"/>
    <mergeCell ref="B39:B42"/>
    <mergeCell ref="D39:D48"/>
    <mergeCell ref="B44:B46"/>
    <mergeCell ref="B47:B48"/>
    <mergeCell ref="B21:B28"/>
    <mergeCell ref="A19:A28"/>
    <mergeCell ref="A29:A38"/>
    <mergeCell ref="B29:B32"/>
    <mergeCell ref="D29:D38"/>
    <mergeCell ref="B9:B10"/>
    <mergeCell ref="B11:B12"/>
    <mergeCell ref="B13:B16"/>
    <mergeCell ref="B17:B18"/>
    <mergeCell ref="G1:I1"/>
    <mergeCell ref="A2:I4"/>
    <mergeCell ref="A6:A7"/>
    <mergeCell ref="B6:B7"/>
    <mergeCell ref="C6:C7"/>
    <mergeCell ref="I6:I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view="pageLayout" workbookViewId="0" topLeftCell="A1">
      <selection activeCell="E6" sqref="E6"/>
    </sheetView>
  </sheetViews>
  <sheetFormatPr defaultColWidth="9.33203125" defaultRowHeight="12.75"/>
  <cols>
    <col min="1" max="1" width="9.33203125" style="53" customWidth="1"/>
    <col min="2" max="2" width="69.33203125" style="53" customWidth="1"/>
    <col min="3" max="3" width="18" style="53" customWidth="1"/>
    <col min="4" max="4" width="19.5" style="53" customWidth="1"/>
    <col min="5" max="16384" width="9.33203125" style="53" customWidth="1"/>
  </cols>
  <sheetData>
    <row r="1" spans="1:4" ht="12.75">
      <c r="A1" s="98"/>
      <c r="B1" s="98"/>
      <c r="C1" s="98"/>
      <c r="D1" s="98"/>
    </row>
    <row r="2" spans="1:4" ht="18">
      <c r="A2" s="288" t="s">
        <v>387</v>
      </c>
      <c r="B2" s="288"/>
      <c r="C2" s="288"/>
      <c r="D2" s="288"/>
    </row>
    <row r="3" spans="1:4" ht="12.75">
      <c r="A3" s="118"/>
      <c r="B3" s="117"/>
      <c r="C3" s="117"/>
      <c r="D3" s="117"/>
    </row>
    <row r="4" spans="1:8" ht="12.75">
      <c r="A4" s="117"/>
      <c r="B4" s="117"/>
      <c r="C4" s="117"/>
      <c r="D4" s="116" t="s">
        <v>0</v>
      </c>
      <c r="H4" s="115"/>
    </row>
    <row r="5" spans="1:4" ht="12.75">
      <c r="A5" s="289" t="s">
        <v>113</v>
      </c>
      <c r="B5" s="289" t="s">
        <v>386</v>
      </c>
      <c r="C5" s="290" t="s">
        <v>385</v>
      </c>
      <c r="D5" s="291" t="s">
        <v>384</v>
      </c>
    </row>
    <row r="6" spans="1:4" ht="12.75">
      <c r="A6" s="289"/>
      <c r="B6" s="289"/>
      <c r="C6" s="289"/>
      <c r="D6" s="291"/>
    </row>
    <row r="7" spans="1:4" ht="12.75">
      <c r="A7" s="289"/>
      <c r="B7" s="289"/>
      <c r="C7" s="289"/>
      <c r="D7" s="291"/>
    </row>
    <row r="8" spans="1:4" ht="12.75">
      <c r="A8" s="100">
        <v>1</v>
      </c>
      <c r="B8" s="100">
        <v>2</v>
      </c>
      <c r="C8" s="100">
        <v>3</v>
      </c>
      <c r="D8" s="100">
        <v>4</v>
      </c>
    </row>
    <row r="9" spans="1:4" ht="12.75">
      <c r="A9" s="292" t="s">
        <v>383</v>
      </c>
      <c r="B9" s="292"/>
      <c r="C9" s="100"/>
      <c r="D9" s="108">
        <f>SUM(D10:D28)</f>
        <v>2675496</v>
      </c>
    </row>
    <row r="10" spans="1:4" ht="12.75">
      <c r="A10" s="110" t="s">
        <v>102</v>
      </c>
      <c r="B10" s="114" t="s">
        <v>382</v>
      </c>
      <c r="C10" s="109" t="s">
        <v>380</v>
      </c>
      <c r="D10" s="99">
        <v>0</v>
      </c>
    </row>
    <row r="11" spans="1:4" ht="22.5">
      <c r="A11" s="112" t="s">
        <v>350</v>
      </c>
      <c r="B11" s="101" t="s">
        <v>374</v>
      </c>
      <c r="C11" s="113" t="s">
        <v>380</v>
      </c>
      <c r="D11" s="99">
        <v>0</v>
      </c>
    </row>
    <row r="12" spans="1:4" ht="12.75">
      <c r="A12" s="110" t="s">
        <v>101</v>
      </c>
      <c r="B12" s="101" t="s">
        <v>381</v>
      </c>
      <c r="C12" s="109" t="s">
        <v>380</v>
      </c>
      <c r="D12" s="99">
        <v>0</v>
      </c>
    </row>
    <row r="13" spans="1:4" ht="22.5">
      <c r="A13" s="110" t="s">
        <v>100</v>
      </c>
      <c r="B13" s="101" t="s">
        <v>379</v>
      </c>
      <c r="C13" s="109" t="s">
        <v>378</v>
      </c>
      <c r="D13" s="99">
        <v>0</v>
      </c>
    </row>
    <row r="14" spans="1:4" ht="22.5">
      <c r="A14" s="110" t="s">
        <v>99</v>
      </c>
      <c r="B14" s="101" t="s">
        <v>377</v>
      </c>
      <c r="C14" s="109" t="s">
        <v>376</v>
      </c>
      <c r="D14" s="99">
        <v>0</v>
      </c>
    </row>
    <row r="15" spans="1:4" ht="12.75">
      <c r="A15" s="110" t="s">
        <v>98</v>
      </c>
      <c r="B15" s="101" t="s">
        <v>375</v>
      </c>
      <c r="C15" s="109" t="s">
        <v>373</v>
      </c>
      <c r="D15" s="99">
        <v>0</v>
      </c>
    </row>
    <row r="16" spans="1:4" ht="22.5">
      <c r="A16" s="110" t="s">
        <v>341</v>
      </c>
      <c r="B16" s="101" t="s">
        <v>374</v>
      </c>
      <c r="C16" s="109" t="s">
        <v>373</v>
      </c>
      <c r="D16" s="99">
        <v>0</v>
      </c>
    </row>
    <row r="17" spans="1:4" ht="22.5">
      <c r="A17" s="110" t="s">
        <v>97</v>
      </c>
      <c r="B17" s="101" t="s">
        <v>372</v>
      </c>
      <c r="C17" s="109" t="s">
        <v>369</v>
      </c>
      <c r="D17" s="99">
        <v>0</v>
      </c>
    </row>
    <row r="18" spans="1:4" ht="22.5">
      <c r="A18" s="110" t="s">
        <v>337</v>
      </c>
      <c r="B18" s="101" t="s">
        <v>371</v>
      </c>
      <c r="C18" s="109" t="s">
        <v>369</v>
      </c>
      <c r="D18" s="99">
        <v>0</v>
      </c>
    </row>
    <row r="19" spans="1:4" ht="22.5">
      <c r="A19" s="110" t="s">
        <v>96</v>
      </c>
      <c r="B19" s="101" t="s">
        <v>370</v>
      </c>
      <c r="C19" s="109" t="s">
        <v>369</v>
      </c>
      <c r="D19" s="99">
        <v>0</v>
      </c>
    </row>
    <row r="20" spans="1:4" ht="22.5">
      <c r="A20" s="112" t="s">
        <v>95</v>
      </c>
      <c r="B20" s="101" t="s">
        <v>368</v>
      </c>
      <c r="C20" s="111" t="s">
        <v>367</v>
      </c>
      <c r="D20" s="99">
        <v>0</v>
      </c>
    </row>
    <row r="21" spans="1:4" ht="22.5">
      <c r="A21" s="110" t="s">
        <v>94</v>
      </c>
      <c r="B21" s="101" t="s">
        <v>366</v>
      </c>
      <c r="C21" s="109" t="s">
        <v>365</v>
      </c>
      <c r="D21" s="99">
        <v>1566706</v>
      </c>
    </row>
    <row r="22" spans="1:4" ht="12.75">
      <c r="A22" s="110" t="s">
        <v>93</v>
      </c>
      <c r="B22" s="101" t="s">
        <v>364</v>
      </c>
      <c r="C22" s="109" t="s">
        <v>363</v>
      </c>
      <c r="D22" s="99">
        <v>0</v>
      </c>
    </row>
    <row r="23" spans="1:4" ht="12.75">
      <c r="A23" s="110" t="s">
        <v>92</v>
      </c>
      <c r="B23" s="103" t="s">
        <v>362</v>
      </c>
      <c r="C23" s="109" t="s">
        <v>361</v>
      </c>
      <c r="D23" s="99">
        <v>0</v>
      </c>
    </row>
    <row r="24" spans="1:4" ht="45">
      <c r="A24" s="110" t="s">
        <v>90</v>
      </c>
      <c r="B24" s="101" t="s">
        <v>360</v>
      </c>
      <c r="C24" s="105" t="s">
        <v>359</v>
      </c>
      <c r="D24" s="99">
        <v>1108790</v>
      </c>
    </row>
    <row r="25" spans="1:4" ht="33.75">
      <c r="A25" s="110" t="s">
        <v>89</v>
      </c>
      <c r="B25" s="101" t="s">
        <v>358</v>
      </c>
      <c r="C25" s="105" t="s">
        <v>357</v>
      </c>
      <c r="D25" s="99">
        <v>0</v>
      </c>
    </row>
    <row r="26" spans="1:4" ht="12.75">
      <c r="A26" s="110" t="s">
        <v>88</v>
      </c>
      <c r="B26" s="107" t="s">
        <v>356</v>
      </c>
      <c r="C26" s="109" t="s">
        <v>328</v>
      </c>
      <c r="D26" s="99">
        <v>0</v>
      </c>
    </row>
    <row r="27" spans="1:4" ht="12.75">
      <c r="A27" s="110" t="s">
        <v>87</v>
      </c>
      <c r="B27" s="107" t="s">
        <v>355</v>
      </c>
      <c r="C27" s="109" t="s">
        <v>354</v>
      </c>
      <c r="D27" s="99">
        <v>0</v>
      </c>
    </row>
    <row r="28" spans="1:4" ht="12.75">
      <c r="A28" s="110" t="s">
        <v>86</v>
      </c>
      <c r="B28" s="101" t="s">
        <v>353</v>
      </c>
      <c r="C28" s="109" t="s">
        <v>326</v>
      </c>
      <c r="D28" s="99">
        <v>0</v>
      </c>
    </row>
    <row r="29" spans="1:4" ht="12.75">
      <c r="A29" s="287" t="s">
        <v>352</v>
      </c>
      <c r="B29" s="287"/>
      <c r="C29" s="100"/>
      <c r="D29" s="108">
        <f>SUM(D30:D36)</f>
        <v>0</v>
      </c>
    </row>
    <row r="30" spans="1:4" ht="12.75">
      <c r="A30" s="104" t="s">
        <v>102</v>
      </c>
      <c r="B30" s="107" t="s">
        <v>351</v>
      </c>
      <c r="C30" s="100" t="s">
        <v>348</v>
      </c>
      <c r="D30" s="99">
        <v>0</v>
      </c>
    </row>
    <row r="31" spans="1:4" ht="22.5">
      <c r="A31" s="104" t="s">
        <v>350</v>
      </c>
      <c r="B31" s="106" t="s">
        <v>340</v>
      </c>
      <c r="C31" s="100" t="s">
        <v>348</v>
      </c>
      <c r="D31" s="99">
        <v>0</v>
      </c>
    </row>
    <row r="32" spans="1:4" ht="12.75">
      <c r="A32" s="104" t="s">
        <v>101</v>
      </c>
      <c r="B32" s="103" t="s">
        <v>349</v>
      </c>
      <c r="C32" s="100" t="s">
        <v>348</v>
      </c>
      <c r="D32" s="99">
        <v>0</v>
      </c>
    </row>
    <row r="33" spans="1:4" ht="22.5">
      <c r="A33" s="104" t="s">
        <v>347</v>
      </c>
      <c r="B33" s="106" t="s">
        <v>346</v>
      </c>
      <c r="C33" s="100" t="s">
        <v>345</v>
      </c>
      <c r="D33" s="99">
        <v>0</v>
      </c>
    </row>
    <row r="34" spans="1:4" ht="22.5">
      <c r="A34" s="104" t="s">
        <v>99</v>
      </c>
      <c r="B34" s="106" t="s">
        <v>344</v>
      </c>
      <c r="C34" s="100" t="s">
        <v>343</v>
      </c>
      <c r="D34" s="99">
        <v>0</v>
      </c>
    </row>
    <row r="35" spans="1:4" ht="12.75">
      <c r="A35" s="104" t="s">
        <v>98</v>
      </c>
      <c r="B35" s="106" t="s">
        <v>342</v>
      </c>
      <c r="C35" s="100" t="s">
        <v>339</v>
      </c>
      <c r="D35" s="99">
        <v>0</v>
      </c>
    </row>
    <row r="36" spans="1:4" ht="22.5">
      <c r="A36" s="104" t="s">
        <v>341</v>
      </c>
      <c r="B36" s="106" t="s">
        <v>340</v>
      </c>
      <c r="C36" s="100" t="s">
        <v>339</v>
      </c>
      <c r="D36" s="99">
        <v>0</v>
      </c>
    </row>
    <row r="37" spans="1:4" ht="22.5">
      <c r="A37" s="104" t="s">
        <v>97</v>
      </c>
      <c r="B37" s="101" t="s">
        <v>338</v>
      </c>
      <c r="C37" s="100" t="s">
        <v>334</v>
      </c>
      <c r="D37" s="99">
        <v>0</v>
      </c>
    </row>
    <row r="38" spans="1:4" ht="22.5">
      <c r="A38" s="104" t="s">
        <v>337</v>
      </c>
      <c r="B38" s="106" t="s">
        <v>336</v>
      </c>
      <c r="C38" s="100" t="s">
        <v>334</v>
      </c>
      <c r="D38" s="99">
        <v>0</v>
      </c>
    </row>
    <row r="39" spans="1:4" ht="22.5">
      <c r="A39" s="104" t="s">
        <v>96</v>
      </c>
      <c r="B39" s="106" t="s">
        <v>335</v>
      </c>
      <c r="C39" s="100" t="s">
        <v>334</v>
      </c>
      <c r="D39" s="99">
        <v>0</v>
      </c>
    </row>
    <row r="40" spans="1:4" ht="12.75">
      <c r="A40" s="104" t="s">
        <v>95</v>
      </c>
      <c r="B40" s="101" t="s">
        <v>333</v>
      </c>
      <c r="C40" s="105" t="s">
        <v>332</v>
      </c>
      <c r="D40" s="99">
        <v>0</v>
      </c>
    </row>
    <row r="41" spans="1:4" ht="12.75">
      <c r="A41" s="104" t="s">
        <v>94</v>
      </c>
      <c r="B41" s="103" t="s">
        <v>331</v>
      </c>
      <c r="C41" s="100" t="s">
        <v>330</v>
      </c>
      <c r="D41" s="99">
        <v>0</v>
      </c>
    </row>
    <row r="42" spans="1:4" ht="12.75">
      <c r="A42" s="102" t="s">
        <v>93</v>
      </c>
      <c r="B42" s="103" t="s">
        <v>329</v>
      </c>
      <c r="C42" s="100" t="s">
        <v>328</v>
      </c>
      <c r="D42" s="99">
        <v>0</v>
      </c>
    </row>
    <row r="43" spans="1:4" ht="12.75">
      <c r="A43" s="102" t="s">
        <v>92</v>
      </c>
      <c r="B43" s="101" t="s">
        <v>327</v>
      </c>
      <c r="C43" s="100" t="s">
        <v>326</v>
      </c>
      <c r="D43" s="99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XLII.42.2021
z dnia 25 czerwca 2021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5"/>
  <sheetViews>
    <sheetView view="pageLayout" workbookViewId="0" topLeftCell="A1">
      <selection activeCell="G42" sqref="G42"/>
    </sheetView>
  </sheetViews>
  <sheetFormatPr defaultColWidth="9.33203125" defaultRowHeight="12.75"/>
  <cols>
    <col min="1" max="1" width="5.66015625" style="8" customWidth="1"/>
    <col min="2" max="2" width="8.83203125" style="8" customWidth="1"/>
    <col min="3" max="3" width="6.16015625" style="8" customWidth="1"/>
    <col min="4" max="4" width="15.5" style="8" customWidth="1"/>
    <col min="5" max="5" width="17.33203125" style="8" customWidth="1"/>
    <col min="6" max="6" width="16.16015625" style="8" customWidth="1"/>
    <col min="7" max="7" width="13.5" style="8" customWidth="1"/>
    <col min="8" max="8" width="13.83203125" style="8" customWidth="1"/>
    <col min="9" max="9" width="11.5" style="8" customWidth="1"/>
    <col min="10" max="10" width="12.66015625" style="8" customWidth="1"/>
    <col min="11" max="11" width="9.66015625" style="53" customWidth="1"/>
    <col min="12" max="12" width="11.16015625" style="53" customWidth="1"/>
    <col min="13" max="13" width="11" style="53" customWidth="1"/>
    <col min="14" max="14" width="9.66015625" style="53" customWidth="1"/>
    <col min="15" max="15" width="7.5" style="53" customWidth="1"/>
    <col min="16" max="16" width="7" style="53" customWidth="1"/>
    <col min="17" max="16384" width="9.33203125" style="53" customWidth="1"/>
  </cols>
  <sheetData>
    <row r="1" spans="1:17" ht="36" customHeight="1">
      <c r="A1" s="303" t="s">
        <v>254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52"/>
    </row>
    <row r="2" spans="1:16" s="54" customFormat="1" ht="18.75" customHeight="1">
      <c r="A2" s="65"/>
      <c r="B2" s="65"/>
      <c r="C2" s="65"/>
      <c r="D2" s="65"/>
      <c r="E2" s="65"/>
      <c r="F2" s="65"/>
      <c r="G2" s="66"/>
      <c r="H2" s="66"/>
      <c r="I2" s="66"/>
      <c r="J2" s="66"/>
      <c r="K2" s="66"/>
      <c r="L2" s="67"/>
      <c r="M2" s="67"/>
      <c r="N2" s="67"/>
      <c r="O2" s="293" t="s">
        <v>235</v>
      </c>
      <c r="P2" s="293"/>
    </row>
    <row r="3" spans="1:16" s="54" customFormat="1" ht="12.75">
      <c r="A3" s="304" t="s">
        <v>1</v>
      </c>
      <c r="B3" s="304" t="s">
        <v>2</v>
      </c>
      <c r="C3" s="304" t="s">
        <v>3</v>
      </c>
      <c r="D3" s="304" t="s">
        <v>236</v>
      </c>
      <c r="E3" s="300" t="s">
        <v>237</v>
      </c>
      <c r="F3" s="298" t="s">
        <v>24</v>
      </c>
      <c r="G3" s="308"/>
      <c r="H3" s="308"/>
      <c r="I3" s="308"/>
      <c r="J3" s="308"/>
      <c r="K3" s="308"/>
      <c r="L3" s="308"/>
      <c r="M3" s="308"/>
      <c r="N3" s="308"/>
      <c r="O3" s="308"/>
      <c r="P3" s="299"/>
    </row>
    <row r="4" spans="1:16" s="54" customFormat="1" ht="12.75">
      <c r="A4" s="305"/>
      <c r="B4" s="305"/>
      <c r="C4" s="305"/>
      <c r="D4" s="305"/>
      <c r="E4" s="307"/>
      <c r="F4" s="300" t="s">
        <v>30</v>
      </c>
      <c r="G4" s="302" t="s">
        <v>24</v>
      </c>
      <c r="H4" s="302"/>
      <c r="I4" s="302"/>
      <c r="J4" s="302"/>
      <c r="K4" s="302"/>
      <c r="L4" s="300" t="s">
        <v>238</v>
      </c>
      <c r="M4" s="295" t="s">
        <v>24</v>
      </c>
      <c r="N4" s="296"/>
      <c r="O4" s="296"/>
      <c r="P4" s="297"/>
    </row>
    <row r="5" spans="1:16" s="54" customFormat="1" ht="25.5" customHeight="1">
      <c r="A5" s="305"/>
      <c r="B5" s="305"/>
      <c r="C5" s="305"/>
      <c r="D5" s="305"/>
      <c r="E5" s="307"/>
      <c r="F5" s="307"/>
      <c r="G5" s="298" t="s">
        <v>239</v>
      </c>
      <c r="H5" s="299"/>
      <c r="I5" s="300" t="s">
        <v>240</v>
      </c>
      <c r="J5" s="300" t="s">
        <v>241</v>
      </c>
      <c r="K5" s="300" t="s">
        <v>242</v>
      </c>
      <c r="L5" s="307"/>
      <c r="M5" s="298" t="s">
        <v>26</v>
      </c>
      <c r="N5" s="68" t="s">
        <v>25</v>
      </c>
      <c r="O5" s="302" t="s">
        <v>29</v>
      </c>
      <c r="P5" s="302" t="s">
        <v>243</v>
      </c>
    </row>
    <row r="6" spans="1:16" s="54" customFormat="1" ht="94.5">
      <c r="A6" s="306"/>
      <c r="B6" s="306"/>
      <c r="C6" s="306"/>
      <c r="D6" s="306"/>
      <c r="E6" s="301"/>
      <c r="F6" s="301"/>
      <c r="G6" s="69" t="s">
        <v>19</v>
      </c>
      <c r="H6" s="69" t="s">
        <v>244</v>
      </c>
      <c r="I6" s="301"/>
      <c r="J6" s="301"/>
      <c r="K6" s="301"/>
      <c r="L6" s="301"/>
      <c r="M6" s="302"/>
      <c r="N6" s="70" t="s">
        <v>21</v>
      </c>
      <c r="O6" s="302"/>
      <c r="P6" s="302"/>
    </row>
    <row r="7" spans="1:16" s="54" customFormat="1" ht="10.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</row>
    <row r="8" spans="1:16" s="54" customFormat="1" ht="13.5">
      <c r="A8" s="39" t="s">
        <v>245</v>
      </c>
      <c r="B8" s="40"/>
      <c r="C8" s="41"/>
      <c r="D8" s="160">
        <f>SUM(D9:D9)</f>
        <v>10000</v>
      </c>
      <c r="E8" s="159">
        <f>SUM(E9:E9)</f>
        <v>10000</v>
      </c>
      <c r="F8" s="159">
        <f>SUM(F9:F9)</f>
        <v>10000</v>
      </c>
      <c r="G8" s="159">
        <f>SUM(G9:G9)</f>
        <v>0</v>
      </c>
      <c r="H8" s="159">
        <f>SUM(H9:H9)</f>
        <v>10000</v>
      </c>
      <c r="I8" s="159">
        <v>0</v>
      </c>
      <c r="J8" s="159">
        <v>0</v>
      </c>
      <c r="K8" s="159">
        <v>0</v>
      </c>
      <c r="L8" s="159">
        <f>SUM(L9:L9)</f>
        <v>0</v>
      </c>
      <c r="M8" s="159">
        <f>SUM(M9:M9)</f>
        <v>0</v>
      </c>
      <c r="N8" s="159">
        <f>SUM(N9:N9)</f>
        <v>0</v>
      </c>
      <c r="O8" s="159">
        <v>0</v>
      </c>
      <c r="P8" s="159">
        <v>0</v>
      </c>
    </row>
    <row r="9" spans="1:16" s="54" customFormat="1" ht="12.75">
      <c r="A9" s="42" t="s">
        <v>245</v>
      </c>
      <c r="B9" s="43" t="s">
        <v>246</v>
      </c>
      <c r="C9" s="44">
        <v>2110</v>
      </c>
      <c r="D9" s="161">
        <v>10000</v>
      </c>
      <c r="E9" s="162">
        <f>F9+L9</f>
        <v>10000</v>
      </c>
      <c r="F9" s="162">
        <f>H9</f>
        <v>10000</v>
      </c>
      <c r="G9" s="162">
        <v>0</v>
      </c>
      <c r="H9" s="162">
        <v>10000</v>
      </c>
      <c r="I9" s="162">
        <v>0</v>
      </c>
      <c r="J9" s="162">
        <v>0</v>
      </c>
      <c r="K9" s="162">
        <f>-T9</f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</row>
    <row r="10" spans="1:16" s="54" customFormat="1" ht="13.5">
      <c r="A10" s="45">
        <v>600</v>
      </c>
      <c r="B10" s="46"/>
      <c r="C10" s="41"/>
      <c r="D10" s="160">
        <f aca="true" t="shared" si="0" ref="D10:N10">SUM(D11:D11)</f>
        <v>1283</v>
      </c>
      <c r="E10" s="159">
        <f t="shared" si="0"/>
        <v>1283</v>
      </c>
      <c r="F10" s="159">
        <f t="shared" si="0"/>
        <v>1283</v>
      </c>
      <c r="G10" s="159">
        <f t="shared" si="0"/>
        <v>1283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59">
        <f t="shared" si="0"/>
        <v>0</v>
      </c>
      <c r="N10" s="159">
        <f t="shared" si="0"/>
        <v>0</v>
      </c>
      <c r="O10" s="159">
        <f>O12+O14</f>
        <v>0</v>
      </c>
      <c r="P10" s="159">
        <f>P12+P14</f>
        <v>0</v>
      </c>
    </row>
    <row r="11" spans="1:16" s="54" customFormat="1" ht="12.75">
      <c r="A11" s="47">
        <v>600</v>
      </c>
      <c r="B11" s="48">
        <v>60095</v>
      </c>
      <c r="C11" s="44">
        <v>2110</v>
      </c>
      <c r="D11" s="161">
        <v>1283</v>
      </c>
      <c r="E11" s="162">
        <f>SUM(F11)</f>
        <v>1283</v>
      </c>
      <c r="F11" s="162">
        <f>SUM(G11:H11)</f>
        <v>1283</v>
      </c>
      <c r="G11" s="162">
        <v>1283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f>SUM(O11+Q11+R11)</f>
        <v>0</v>
      </c>
      <c r="O11" s="162">
        <v>0</v>
      </c>
      <c r="P11" s="162">
        <v>0</v>
      </c>
    </row>
    <row r="12" spans="1:16" s="54" customFormat="1" ht="13.5">
      <c r="A12" s="39" t="s">
        <v>138</v>
      </c>
      <c r="B12" s="49"/>
      <c r="C12" s="41"/>
      <c r="D12" s="160">
        <f aca="true" t="shared" si="1" ref="D12:M12">SUM(D13)</f>
        <v>91000</v>
      </c>
      <c r="E12" s="159">
        <f t="shared" si="1"/>
        <v>91000</v>
      </c>
      <c r="F12" s="159">
        <f t="shared" si="1"/>
        <v>91000</v>
      </c>
      <c r="G12" s="159">
        <f t="shared" si="1"/>
        <v>50000</v>
      </c>
      <c r="H12" s="159">
        <f t="shared" si="1"/>
        <v>41000</v>
      </c>
      <c r="I12" s="159">
        <f t="shared" si="1"/>
        <v>0</v>
      </c>
      <c r="J12" s="159">
        <f t="shared" si="1"/>
        <v>0</v>
      </c>
      <c r="K12" s="159">
        <f t="shared" si="1"/>
        <v>0</v>
      </c>
      <c r="L12" s="159">
        <f t="shared" si="1"/>
        <v>0</v>
      </c>
      <c r="M12" s="159">
        <f t="shared" si="1"/>
        <v>0</v>
      </c>
      <c r="N12" s="159">
        <v>0</v>
      </c>
      <c r="O12" s="159">
        <f>SUM(O13)</f>
        <v>0</v>
      </c>
      <c r="P12" s="159">
        <f>SUM(P13)</f>
        <v>0</v>
      </c>
    </row>
    <row r="13" spans="1:18" s="54" customFormat="1" ht="12.75">
      <c r="A13" s="47">
        <v>700</v>
      </c>
      <c r="B13" s="48">
        <v>70005</v>
      </c>
      <c r="C13" s="44">
        <v>2110</v>
      </c>
      <c r="D13" s="161">
        <v>91000</v>
      </c>
      <c r="E13" s="162">
        <f>SUM(F13)</f>
        <v>91000</v>
      </c>
      <c r="F13" s="162">
        <f>SUM(G13:H13)</f>
        <v>91000</v>
      </c>
      <c r="G13" s="162">
        <v>50000</v>
      </c>
      <c r="H13" s="162">
        <v>41000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f>SUM(O13+Q13+R13)</f>
        <v>0</v>
      </c>
      <c r="O13" s="162">
        <v>0</v>
      </c>
      <c r="P13" s="162">
        <v>0</v>
      </c>
      <c r="Q13" s="55"/>
      <c r="R13" s="55"/>
    </row>
    <row r="14" spans="1:18" s="54" customFormat="1" ht="13.5">
      <c r="A14" s="45">
        <v>710</v>
      </c>
      <c r="B14" s="46"/>
      <c r="C14" s="41"/>
      <c r="D14" s="160">
        <f aca="true" t="shared" si="2" ref="D14:P14">SUM(D15:D16)</f>
        <v>570000</v>
      </c>
      <c r="E14" s="159">
        <f t="shared" si="2"/>
        <v>570000</v>
      </c>
      <c r="F14" s="159">
        <f t="shared" si="2"/>
        <v>570000</v>
      </c>
      <c r="G14" s="159">
        <f t="shared" si="2"/>
        <v>518628</v>
      </c>
      <c r="H14" s="159">
        <f t="shared" si="2"/>
        <v>51372</v>
      </c>
      <c r="I14" s="159">
        <f t="shared" si="2"/>
        <v>0</v>
      </c>
      <c r="J14" s="159">
        <f t="shared" si="2"/>
        <v>0</v>
      </c>
      <c r="K14" s="159">
        <f t="shared" si="2"/>
        <v>0</v>
      </c>
      <c r="L14" s="159">
        <f t="shared" si="2"/>
        <v>0</v>
      </c>
      <c r="M14" s="159">
        <f t="shared" si="2"/>
        <v>0</v>
      </c>
      <c r="N14" s="159">
        <f t="shared" si="2"/>
        <v>0</v>
      </c>
      <c r="O14" s="159">
        <f t="shared" si="2"/>
        <v>0</v>
      </c>
      <c r="P14" s="159">
        <f t="shared" si="2"/>
        <v>0</v>
      </c>
      <c r="Q14" s="56"/>
      <c r="R14" s="56"/>
    </row>
    <row r="15" spans="1:18" s="54" customFormat="1" ht="12.75">
      <c r="A15" s="47">
        <v>710</v>
      </c>
      <c r="B15" s="48">
        <v>71012</v>
      </c>
      <c r="C15" s="44">
        <v>2110</v>
      </c>
      <c r="D15" s="161">
        <v>210000</v>
      </c>
      <c r="E15" s="162">
        <f>SUM(N15+F15)</f>
        <v>210000</v>
      </c>
      <c r="F15" s="162">
        <f>SUM(G15:K15)</f>
        <v>210000</v>
      </c>
      <c r="G15" s="162">
        <v>210000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f>SUM(O15+Q15+R15)</f>
        <v>0</v>
      </c>
      <c r="O15" s="162">
        <v>0</v>
      </c>
      <c r="P15" s="162">
        <v>0</v>
      </c>
      <c r="Q15" s="55"/>
      <c r="R15" s="55"/>
    </row>
    <row r="16" spans="1:16" s="54" customFormat="1" ht="12.75">
      <c r="A16" s="47">
        <v>710</v>
      </c>
      <c r="B16" s="48">
        <v>71015</v>
      </c>
      <c r="C16" s="44">
        <v>2110</v>
      </c>
      <c r="D16" s="161">
        <v>360000</v>
      </c>
      <c r="E16" s="162">
        <f>SUM(F16)</f>
        <v>360000</v>
      </c>
      <c r="F16" s="162">
        <f>SUM(G16:H16)</f>
        <v>360000</v>
      </c>
      <c r="G16" s="162">
        <v>308628</v>
      </c>
      <c r="H16" s="162">
        <v>51372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f>SUM(O16+Q16+R16)</f>
        <v>0</v>
      </c>
      <c r="O16" s="162">
        <v>0</v>
      </c>
      <c r="P16" s="162">
        <v>0</v>
      </c>
    </row>
    <row r="17" spans="1:16" s="54" customFormat="1" ht="13.5">
      <c r="A17" s="45">
        <v>750</v>
      </c>
      <c r="B17" s="46"/>
      <c r="C17" s="41"/>
      <c r="D17" s="160">
        <f aca="true" t="shared" si="3" ref="D17:P17">SUM(D18:D18)</f>
        <v>22000</v>
      </c>
      <c r="E17" s="159">
        <f t="shared" si="3"/>
        <v>22000</v>
      </c>
      <c r="F17" s="159">
        <f t="shared" si="3"/>
        <v>22000</v>
      </c>
      <c r="G17" s="159">
        <f t="shared" si="3"/>
        <v>15850</v>
      </c>
      <c r="H17" s="159">
        <f t="shared" si="3"/>
        <v>6150</v>
      </c>
      <c r="I17" s="159">
        <f t="shared" si="3"/>
        <v>0</v>
      </c>
      <c r="J17" s="159">
        <f t="shared" si="3"/>
        <v>0</v>
      </c>
      <c r="K17" s="159">
        <f t="shared" si="3"/>
        <v>0</v>
      </c>
      <c r="L17" s="159">
        <f t="shared" si="3"/>
        <v>0</v>
      </c>
      <c r="M17" s="159">
        <f t="shared" si="3"/>
        <v>0</v>
      </c>
      <c r="N17" s="159">
        <f t="shared" si="3"/>
        <v>0</v>
      </c>
      <c r="O17" s="159">
        <f t="shared" si="3"/>
        <v>0</v>
      </c>
      <c r="P17" s="159">
        <f t="shared" si="3"/>
        <v>0</v>
      </c>
    </row>
    <row r="18" spans="1:16" s="54" customFormat="1" ht="12.75">
      <c r="A18" s="47">
        <v>750</v>
      </c>
      <c r="B18" s="48">
        <v>75045</v>
      </c>
      <c r="C18" s="44">
        <v>2110</v>
      </c>
      <c r="D18" s="161">
        <v>22000</v>
      </c>
      <c r="E18" s="162">
        <f>SUM(F18)</f>
        <v>22000</v>
      </c>
      <c r="F18" s="162">
        <f>SUM(G18:H18)</f>
        <v>22000</v>
      </c>
      <c r="G18" s="162">
        <v>15850</v>
      </c>
      <c r="H18" s="162">
        <v>6150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f>SUM(O18+Q18+R18)</f>
        <v>0</v>
      </c>
      <c r="O18" s="162">
        <v>0</v>
      </c>
      <c r="P18" s="162">
        <v>0</v>
      </c>
    </row>
    <row r="19" spans="1:16" s="57" customFormat="1" ht="14.25" customHeight="1">
      <c r="A19" s="45">
        <v>754</v>
      </c>
      <c r="B19" s="46"/>
      <c r="C19" s="41"/>
      <c r="D19" s="160">
        <f>SUM(D20:D20)</f>
        <v>4813923</v>
      </c>
      <c r="E19" s="159">
        <f>E20</f>
        <v>4813923</v>
      </c>
      <c r="F19" s="159">
        <f aca="true" t="shared" si="4" ref="F19:K19">SUM(F20)</f>
        <v>4813923</v>
      </c>
      <c r="G19" s="159">
        <f t="shared" si="4"/>
        <v>4387590</v>
      </c>
      <c r="H19" s="159">
        <f t="shared" si="4"/>
        <v>237733</v>
      </c>
      <c r="I19" s="159">
        <f t="shared" si="4"/>
        <v>0</v>
      </c>
      <c r="J19" s="159">
        <f t="shared" si="4"/>
        <v>188600</v>
      </c>
      <c r="K19" s="159">
        <f t="shared" si="4"/>
        <v>0</v>
      </c>
      <c r="L19" s="159">
        <f>SUM(L20:L20)</f>
        <v>0</v>
      </c>
      <c r="M19" s="159">
        <f>SUM(M20:M20)</f>
        <v>0</v>
      </c>
      <c r="N19" s="159">
        <f>SUM(N20)</f>
        <v>0</v>
      </c>
      <c r="O19" s="159">
        <f>SUM(O20)</f>
        <v>0</v>
      </c>
      <c r="P19" s="159">
        <f>SUM(P20)</f>
        <v>0</v>
      </c>
    </row>
    <row r="20" spans="1:16" ht="12.75" customHeight="1">
      <c r="A20" s="47">
        <v>754</v>
      </c>
      <c r="B20" s="48">
        <v>75411</v>
      </c>
      <c r="C20" s="44">
        <v>2110</v>
      </c>
      <c r="D20" s="161">
        <v>4813923</v>
      </c>
      <c r="E20" s="162">
        <f>SUM(F20)</f>
        <v>4813923</v>
      </c>
      <c r="F20" s="162">
        <f>SUM(G20:J20)</f>
        <v>4813923</v>
      </c>
      <c r="G20" s="162">
        <v>4387590</v>
      </c>
      <c r="H20" s="162">
        <v>237733</v>
      </c>
      <c r="I20" s="162">
        <v>0</v>
      </c>
      <c r="J20" s="162">
        <v>188600</v>
      </c>
      <c r="K20" s="162">
        <v>0</v>
      </c>
      <c r="L20" s="162">
        <v>0</v>
      </c>
      <c r="M20" s="162">
        <v>0</v>
      </c>
      <c r="N20" s="162">
        <f>SUM(O20+Q20+R20)</f>
        <v>0</v>
      </c>
      <c r="O20" s="162">
        <v>0</v>
      </c>
      <c r="P20" s="162"/>
    </row>
    <row r="21" spans="1:16" ht="12.75" customHeight="1">
      <c r="A21" s="45">
        <v>755</v>
      </c>
      <c r="B21" s="46"/>
      <c r="C21" s="41"/>
      <c r="D21" s="160">
        <f>SUM(D22:D22)</f>
        <v>132000</v>
      </c>
      <c r="E21" s="159">
        <f>E22</f>
        <v>132000</v>
      </c>
      <c r="F21" s="159">
        <f aca="true" t="shared" si="5" ref="F21:K21">SUM(F22)</f>
        <v>132000</v>
      </c>
      <c r="G21" s="159">
        <f t="shared" si="5"/>
        <v>0</v>
      </c>
      <c r="H21" s="159">
        <f t="shared" si="5"/>
        <v>67980</v>
      </c>
      <c r="I21" s="159">
        <f t="shared" si="5"/>
        <v>64020</v>
      </c>
      <c r="J21" s="159">
        <f t="shared" si="5"/>
        <v>0</v>
      </c>
      <c r="K21" s="159">
        <f t="shared" si="5"/>
        <v>0</v>
      </c>
      <c r="L21" s="159">
        <f>SUM(L22:L22)</f>
        <v>0</v>
      </c>
      <c r="M21" s="159">
        <f>SUM(M22:M22)</f>
        <v>0</v>
      </c>
      <c r="N21" s="159">
        <f>SUM(N22)</f>
        <v>0</v>
      </c>
      <c r="O21" s="159">
        <f>SUM(O22)</f>
        <v>0</v>
      </c>
      <c r="P21" s="159">
        <f>SUM(P22)</f>
        <v>0</v>
      </c>
    </row>
    <row r="22" spans="1:16" ht="17.25" customHeight="1">
      <c r="A22" s="47">
        <v>755</v>
      </c>
      <c r="B22" s="48">
        <v>75515</v>
      </c>
      <c r="C22" s="44">
        <v>2110</v>
      </c>
      <c r="D22" s="161">
        <v>132000</v>
      </c>
      <c r="E22" s="162">
        <f>SUM(F22)</f>
        <v>132000</v>
      </c>
      <c r="F22" s="162">
        <f>SUM(G22:J22)</f>
        <v>132000</v>
      </c>
      <c r="G22" s="162">
        <v>0</v>
      </c>
      <c r="H22" s="162">
        <v>67980</v>
      </c>
      <c r="I22" s="162">
        <v>64020</v>
      </c>
      <c r="J22" s="162">
        <v>0</v>
      </c>
      <c r="K22" s="162">
        <v>0</v>
      </c>
      <c r="L22" s="162">
        <v>0</v>
      </c>
      <c r="M22" s="162">
        <v>0</v>
      </c>
      <c r="N22" s="162">
        <f>SUM(O22+Q22+R22)</f>
        <v>0</v>
      </c>
      <c r="O22" s="162">
        <v>0</v>
      </c>
      <c r="P22" s="162"/>
    </row>
    <row r="23" spans="1:16" ht="13.5">
      <c r="A23" s="45">
        <v>851</v>
      </c>
      <c r="B23" s="153"/>
      <c r="C23" s="41"/>
      <c r="D23" s="163">
        <f>D24</f>
        <v>2282880</v>
      </c>
      <c r="E23" s="159">
        <f aca="true" t="shared" si="6" ref="E23:P23">SUM(E24)</f>
        <v>2282880</v>
      </c>
      <c r="F23" s="159">
        <f t="shared" si="6"/>
        <v>2282880</v>
      </c>
      <c r="G23" s="159">
        <f t="shared" si="6"/>
        <v>0</v>
      </c>
      <c r="H23" s="159">
        <f t="shared" si="6"/>
        <v>2282880</v>
      </c>
      <c r="I23" s="159">
        <f t="shared" si="6"/>
        <v>0</v>
      </c>
      <c r="J23" s="159">
        <f t="shared" si="6"/>
        <v>0</v>
      </c>
      <c r="K23" s="159">
        <f t="shared" si="6"/>
        <v>0</v>
      </c>
      <c r="L23" s="159">
        <f t="shared" si="6"/>
        <v>0</v>
      </c>
      <c r="M23" s="159">
        <f t="shared" si="6"/>
        <v>0</v>
      </c>
      <c r="N23" s="159">
        <f t="shared" si="6"/>
        <v>0</v>
      </c>
      <c r="O23" s="159">
        <f t="shared" si="6"/>
        <v>0</v>
      </c>
      <c r="P23" s="159">
        <f t="shared" si="6"/>
        <v>0</v>
      </c>
    </row>
    <row r="24" spans="1:17" ht="12.75">
      <c r="A24" s="47">
        <v>851</v>
      </c>
      <c r="B24" s="48">
        <v>85156</v>
      </c>
      <c r="C24" s="44">
        <v>2110</v>
      </c>
      <c r="D24" s="164">
        <v>2282880</v>
      </c>
      <c r="E24" s="162">
        <f>SUM(H24)</f>
        <v>2282880</v>
      </c>
      <c r="F24" s="162">
        <f>SUM(H24)</f>
        <v>2282880</v>
      </c>
      <c r="G24" s="162">
        <v>0</v>
      </c>
      <c r="H24" s="162">
        <v>2282880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f>SUM(O24+Q24+R24)</f>
        <v>0</v>
      </c>
      <c r="O24" s="162">
        <v>0</v>
      </c>
      <c r="P24" s="162">
        <v>0</v>
      </c>
      <c r="Q24" s="55"/>
    </row>
    <row r="25" spans="1:17" ht="13.5">
      <c r="A25" s="45">
        <v>852</v>
      </c>
      <c r="B25" s="153"/>
      <c r="C25" s="41"/>
      <c r="D25" s="160">
        <f>SUM(D26:D28)</f>
        <v>2834345</v>
      </c>
      <c r="E25" s="159">
        <f aca="true" t="shared" si="7" ref="E25:P25">SUM(E26:E28)</f>
        <v>2834345</v>
      </c>
      <c r="F25" s="159">
        <f t="shared" si="7"/>
        <v>136332</v>
      </c>
      <c r="G25" s="159">
        <f t="shared" si="7"/>
        <v>94085</v>
      </c>
      <c r="H25" s="159">
        <f t="shared" si="7"/>
        <v>42247</v>
      </c>
      <c r="I25" s="159">
        <f t="shared" si="7"/>
        <v>0</v>
      </c>
      <c r="J25" s="159">
        <f t="shared" si="7"/>
        <v>0</v>
      </c>
      <c r="K25" s="159">
        <f t="shared" si="7"/>
        <v>0</v>
      </c>
      <c r="L25" s="159">
        <f t="shared" si="7"/>
        <v>2698013</v>
      </c>
      <c r="M25" s="159">
        <f t="shared" si="7"/>
        <v>2698013</v>
      </c>
      <c r="N25" s="159">
        <f t="shared" si="7"/>
        <v>0</v>
      </c>
      <c r="O25" s="159">
        <f t="shared" si="7"/>
        <v>0</v>
      </c>
      <c r="P25" s="159">
        <f t="shared" si="7"/>
        <v>0</v>
      </c>
      <c r="Q25" s="55"/>
    </row>
    <row r="26" spans="1:17" ht="12.75">
      <c r="A26" s="175">
        <v>852</v>
      </c>
      <c r="B26" s="48">
        <v>85203</v>
      </c>
      <c r="C26" s="44">
        <v>2110</v>
      </c>
      <c r="D26" s="164">
        <v>126180</v>
      </c>
      <c r="E26" s="162">
        <f>SUM(H26+G26)</f>
        <v>126180</v>
      </c>
      <c r="F26" s="162">
        <f>SUM(G26:K26)</f>
        <v>126180</v>
      </c>
      <c r="G26" s="162">
        <v>84885</v>
      </c>
      <c r="H26" s="162">
        <v>41295</v>
      </c>
      <c r="I26" s="162">
        <v>0</v>
      </c>
      <c r="J26" s="162">
        <v>0</v>
      </c>
      <c r="K26" s="162">
        <v>0</v>
      </c>
      <c r="L26" s="162">
        <v>0</v>
      </c>
      <c r="M26" s="162">
        <f>SUM(N26+P26+Q26)</f>
        <v>0</v>
      </c>
      <c r="N26" s="162">
        <v>0</v>
      </c>
      <c r="O26" s="162">
        <v>0</v>
      </c>
      <c r="P26" s="162">
        <v>0</v>
      </c>
      <c r="Q26" s="55"/>
    </row>
    <row r="27" spans="1:17" ht="12.75">
      <c r="A27" s="47">
        <v>852</v>
      </c>
      <c r="B27" s="48">
        <v>85203</v>
      </c>
      <c r="C27" s="44">
        <v>6410</v>
      </c>
      <c r="D27" s="164">
        <v>2698013</v>
      </c>
      <c r="E27" s="162">
        <f>SUM(L27)</f>
        <v>2698013</v>
      </c>
      <c r="F27" s="162">
        <f>SUM(H27)</f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2698013</v>
      </c>
      <c r="M27" s="162">
        <v>2698013</v>
      </c>
      <c r="N27" s="162">
        <f>SUM(O27+Q27+R27)</f>
        <v>0</v>
      </c>
      <c r="O27" s="162">
        <v>0</v>
      </c>
      <c r="P27" s="162">
        <v>0</v>
      </c>
      <c r="Q27" s="55"/>
    </row>
    <row r="28" spans="1:17" ht="12.75">
      <c r="A28" s="47">
        <v>852</v>
      </c>
      <c r="B28" s="48">
        <v>85205</v>
      </c>
      <c r="C28" s="44">
        <v>2110</v>
      </c>
      <c r="D28" s="164">
        <v>10152</v>
      </c>
      <c r="E28" s="162">
        <f>SUM(H28+G28+E37)</f>
        <v>10152</v>
      </c>
      <c r="F28" s="162">
        <f>SUM(G28:K28)</f>
        <v>10152</v>
      </c>
      <c r="G28" s="162">
        <v>9200</v>
      </c>
      <c r="H28" s="162">
        <v>952</v>
      </c>
      <c r="I28" s="162">
        <v>0</v>
      </c>
      <c r="J28" s="162">
        <v>0</v>
      </c>
      <c r="K28" s="162">
        <v>0</v>
      </c>
      <c r="L28" s="162">
        <v>0</v>
      </c>
      <c r="M28" s="162">
        <f>SUM(N28+P28+Q28)</f>
        <v>0</v>
      </c>
      <c r="N28" s="162">
        <v>0</v>
      </c>
      <c r="O28" s="162">
        <v>0</v>
      </c>
      <c r="P28" s="162">
        <v>0</v>
      </c>
      <c r="Q28" s="55"/>
    </row>
    <row r="29" spans="1:16" ht="13.5">
      <c r="A29" s="45">
        <v>853</v>
      </c>
      <c r="B29" s="50"/>
      <c r="C29" s="41"/>
      <c r="D29" s="163">
        <f>SUM(D30)</f>
        <v>585000</v>
      </c>
      <c r="E29" s="159">
        <f>E30</f>
        <v>591989</v>
      </c>
      <c r="F29" s="159">
        <f>F30</f>
        <v>591989</v>
      </c>
      <c r="G29" s="159">
        <f>G30</f>
        <v>488489</v>
      </c>
      <c r="H29" s="159">
        <f>H30</f>
        <v>103500</v>
      </c>
      <c r="I29" s="159">
        <f aca="true" t="shared" si="8" ref="I29:P29">SUM(I30)</f>
        <v>0</v>
      </c>
      <c r="J29" s="159">
        <f t="shared" si="8"/>
        <v>0</v>
      </c>
      <c r="K29" s="159">
        <f t="shared" si="8"/>
        <v>0</v>
      </c>
      <c r="L29" s="159">
        <f t="shared" si="8"/>
        <v>0</v>
      </c>
      <c r="M29" s="159">
        <f t="shared" si="8"/>
        <v>0</v>
      </c>
      <c r="N29" s="159">
        <f t="shared" si="8"/>
        <v>0</v>
      </c>
      <c r="O29" s="159">
        <f t="shared" si="8"/>
        <v>0</v>
      </c>
      <c r="P29" s="159">
        <f t="shared" si="8"/>
        <v>0</v>
      </c>
    </row>
    <row r="30" spans="1:16" ht="12.75">
      <c r="A30" s="47">
        <v>853</v>
      </c>
      <c r="B30" s="48">
        <v>85321</v>
      </c>
      <c r="C30" s="44">
        <v>2110</v>
      </c>
      <c r="D30" s="164">
        <v>585000</v>
      </c>
      <c r="E30" s="162">
        <f>SUM(H30+G30+E39)</f>
        <v>591989</v>
      </c>
      <c r="F30" s="162">
        <f>SUM(G30:K30)</f>
        <v>591989</v>
      </c>
      <c r="G30" s="162">
        <v>488489</v>
      </c>
      <c r="H30" s="162">
        <v>103500</v>
      </c>
      <c r="I30" s="162">
        <v>0</v>
      </c>
      <c r="J30" s="162">
        <v>0</v>
      </c>
      <c r="K30" s="162">
        <v>0</v>
      </c>
      <c r="L30" s="162">
        <v>0</v>
      </c>
      <c r="M30" s="162">
        <f>SUM(N30+P30+Q30)</f>
        <v>0</v>
      </c>
      <c r="N30" s="162">
        <v>0</v>
      </c>
      <c r="O30" s="162">
        <v>0</v>
      </c>
      <c r="P30" s="162">
        <v>0</v>
      </c>
    </row>
    <row r="31" spans="1:16" ht="13.5">
      <c r="A31" s="45">
        <v>855</v>
      </c>
      <c r="B31" s="50"/>
      <c r="C31" s="41"/>
      <c r="D31" s="163">
        <f aca="true" t="shared" si="9" ref="D31:P31">SUM(D32:D34)</f>
        <v>650707</v>
      </c>
      <c r="E31" s="159">
        <f t="shared" si="9"/>
        <v>650707</v>
      </c>
      <c r="F31" s="159">
        <f t="shared" si="9"/>
        <v>650707</v>
      </c>
      <c r="G31" s="159">
        <f t="shared" si="9"/>
        <v>6671</v>
      </c>
      <c r="H31" s="159">
        <f t="shared" si="9"/>
        <v>521</v>
      </c>
      <c r="I31" s="159">
        <f t="shared" si="9"/>
        <v>0</v>
      </c>
      <c r="J31" s="159">
        <f t="shared" si="9"/>
        <v>643515</v>
      </c>
      <c r="K31" s="159">
        <f t="shared" si="9"/>
        <v>0</v>
      </c>
      <c r="L31" s="159">
        <f t="shared" si="9"/>
        <v>0</v>
      </c>
      <c r="M31" s="159">
        <f t="shared" si="9"/>
        <v>0</v>
      </c>
      <c r="N31" s="159">
        <f t="shared" si="9"/>
        <v>0</v>
      </c>
      <c r="O31" s="159">
        <f t="shared" si="9"/>
        <v>0</v>
      </c>
      <c r="P31" s="159">
        <f t="shared" si="9"/>
        <v>0</v>
      </c>
    </row>
    <row r="32" spans="1:16" ht="12.75">
      <c r="A32" s="47">
        <v>855</v>
      </c>
      <c r="B32" s="48">
        <v>85504</v>
      </c>
      <c r="C32" s="44">
        <v>2110</v>
      </c>
      <c r="D32" s="164">
        <v>9809</v>
      </c>
      <c r="E32" s="162">
        <f>SUM(H32+G32+J32)</f>
        <v>9809</v>
      </c>
      <c r="F32" s="162">
        <f>SUM(G32:K32)</f>
        <v>9809</v>
      </c>
      <c r="G32" s="162">
        <v>309</v>
      </c>
      <c r="H32" s="162">
        <v>0</v>
      </c>
      <c r="I32" s="162">
        <v>0</v>
      </c>
      <c r="J32" s="162">
        <v>9500</v>
      </c>
      <c r="K32" s="162">
        <v>0</v>
      </c>
      <c r="L32" s="162">
        <v>0</v>
      </c>
      <c r="M32" s="162">
        <f>SUM(N32+P32+Q32)</f>
        <v>0</v>
      </c>
      <c r="N32" s="162">
        <v>0</v>
      </c>
      <c r="O32" s="162">
        <v>0</v>
      </c>
      <c r="P32" s="162">
        <v>0</v>
      </c>
    </row>
    <row r="33" spans="1:16" ht="12.75">
      <c r="A33" s="47">
        <v>855</v>
      </c>
      <c r="B33" s="48">
        <v>85508</v>
      </c>
      <c r="C33" s="44">
        <v>2160</v>
      </c>
      <c r="D33" s="164">
        <v>224721</v>
      </c>
      <c r="E33" s="162">
        <f>SUM(H33+G33+J33)</f>
        <v>224721</v>
      </c>
      <c r="F33" s="162">
        <f>SUM(G33:K33)</f>
        <v>224721</v>
      </c>
      <c r="G33" s="162">
        <v>2200</v>
      </c>
      <c r="H33" s="162">
        <v>521</v>
      </c>
      <c r="I33" s="162">
        <v>0</v>
      </c>
      <c r="J33" s="162">
        <v>222000</v>
      </c>
      <c r="K33" s="162">
        <v>0</v>
      </c>
      <c r="L33" s="162">
        <v>0</v>
      </c>
      <c r="M33" s="162">
        <f>SUM(N33+P33+Q33)</f>
        <v>0</v>
      </c>
      <c r="N33" s="162">
        <v>0</v>
      </c>
      <c r="O33" s="162">
        <v>0</v>
      </c>
      <c r="P33" s="162">
        <v>0</v>
      </c>
    </row>
    <row r="34" spans="1:16" ht="12.75">
      <c r="A34" s="47">
        <v>855</v>
      </c>
      <c r="B34" s="48">
        <v>85510</v>
      </c>
      <c r="C34" s="44">
        <v>2160</v>
      </c>
      <c r="D34" s="164">
        <v>416177</v>
      </c>
      <c r="E34" s="162">
        <f>SUM(H34+G34+J34)</f>
        <v>416177</v>
      </c>
      <c r="F34" s="162">
        <f>SUM(G34:K34)</f>
        <v>416177</v>
      </c>
      <c r="G34" s="162">
        <v>4162</v>
      </c>
      <c r="H34" s="162">
        <v>0</v>
      </c>
      <c r="I34" s="162">
        <v>0</v>
      </c>
      <c r="J34" s="162">
        <v>412015</v>
      </c>
      <c r="K34" s="162">
        <v>0</v>
      </c>
      <c r="L34" s="162">
        <v>0</v>
      </c>
      <c r="M34" s="162">
        <f>SUM(N34+P34+Q34)</f>
        <v>0</v>
      </c>
      <c r="N34" s="162">
        <v>0</v>
      </c>
      <c r="O34" s="162">
        <v>0</v>
      </c>
      <c r="P34" s="162">
        <v>0</v>
      </c>
    </row>
    <row r="35" spans="1:16" ht="14.25">
      <c r="A35" s="294" t="s">
        <v>68</v>
      </c>
      <c r="B35" s="294"/>
      <c r="C35" s="294"/>
      <c r="D35" s="163">
        <f>SUM(D8+D10+D12+D14+D17+D19+D21+D23+D25+D29+D31)</f>
        <v>11993138</v>
      </c>
      <c r="E35" s="159">
        <f aca="true" t="shared" si="10" ref="E35:P35">SUM(E8+E10+E12+E14+E17+E19+E21+E23+E25+E29+E31)</f>
        <v>12000127</v>
      </c>
      <c r="F35" s="159">
        <f t="shared" si="10"/>
        <v>9302114</v>
      </c>
      <c r="G35" s="159">
        <f t="shared" si="10"/>
        <v>5562596</v>
      </c>
      <c r="H35" s="159">
        <f t="shared" si="10"/>
        <v>2843383</v>
      </c>
      <c r="I35" s="159">
        <f t="shared" si="10"/>
        <v>64020</v>
      </c>
      <c r="J35" s="159">
        <f t="shared" si="10"/>
        <v>832115</v>
      </c>
      <c r="K35" s="159">
        <f t="shared" si="10"/>
        <v>0</v>
      </c>
      <c r="L35" s="159">
        <f t="shared" si="10"/>
        <v>2698013</v>
      </c>
      <c r="M35" s="159">
        <f t="shared" si="10"/>
        <v>2698013</v>
      </c>
      <c r="N35" s="159">
        <f t="shared" si="10"/>
        <v>0</v>
      </c>
      <c r="O35" s="159">
        <f t="shared" si="10"/>
        <v>0</v>
      </c>
      <c r="P35" s="159">
        <f t="shared" si="10"/>
        <v>0</v>
      </c>
    </row>
    <row r="36" spans="1:16" ht="12.75">
      <c r="A36" s="38"/>
      <c r="B36" s="38"/>
      <c r="C36" s="38"/>
      <c r="D36" s="38"/>
      <c r="E36" s="51"/>
      <c r="F36" s="38"/>
      <c r="G36" s="38"/>
      <c r="H36" s="38"/>
      <c r="I36" s="38"/>
      <c r="J36" s="38"/>
      <c r="K36" s="24"/>
      <c r="L36" s="24"/>
      <c r="M36" s="24"/>
      <c r="N36" s="24"/>
      <c r="O36" s="24"/>
      <c r="P36" s="24"/>
    </row>
    <row r="37" spans="1:16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24"/>
      <c r="L37" s="24"/>
      <c r="M37" s="24"/>
      <c r="N37" s="24"/>
      <c r="O37" s="24"/>
      <c r="P37" s="24"/>
    </row>
    <row r="38" spans="1:16" ht="12.75">
      <c r="A38" s="38"/>
      <c r="B38" s="38"/>
      <c r="C38" s="38"/>
      <c r="D38" s="38"/>
      <c r="E38" s="38"/>
      <c r="F38" s="38"/>
      <c r="G38" s="58"/>
      <c r="H38" s="58"/>
      <c r="I38" s="38"/>
      <c r="J38" s="38"/>
      <c r="K38" s="24"/>
      <c r="L38" s="24"/>
      <c r="M38" s="24"/>
      <c r="N38" s="24"/>
      <c r="O38" s="24"/>
      <c r="P38" s="24"/>
    </row>
    <row r="39" spans="1:16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23"/>
      <c r="L39" s="23"/>
      <c r="M39" s="23"/>
      <c r="N39" s="23"/>
      <c r="O39" s="23"/>
      <c r="P39" s="23"/>
    </row>
    <row r="45" spans="1:10" ht="12.75">
      <c r="A45" s="53"/>
      <c r="B45" s="53"/>
      <c r="C45" s="53"/>
      <c r="D45" s="53"/>
      <c r="E45" s="53"/>
      <c r="F45" s="53"/>
      <c r="G45" s="53"/>
      <c r="H45" s="53"/>
      <c r="I45" s="53"/>
      <c r="J45" s="60"/>
    </row>
  </sheetData>
  <sheetProtection/>
  <mergeCells count="20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O2:P2"/>
    <mergeCell ref="A35:C35"/>
    <mergeCell ref="M4:P4"/>
    <mergeCell ref="G5:H5"/>
    <mergeCell ref="I5:I6"/>
    <mergeCell ref="J5:J6"/>
    <mergeCell ref="K5:K6"/>
    <mergeCell ref="M5:M6"/>
    <mergeCell ref="O5:O6"/>
    <mergeCell ref="P5:P6"/>
  </mergeCells>
  <printOptions/>
  <pageMargins left="0.7" right="0.7" top="0.75" bottom="0.75" header="0.3" footer="0.3"/>
  <pageSetup horizontalDpi="300" verticalDpi="300" orientation="landscape" paperSize="9" scale="91" r:id="rId1"/>
  <headerFooter>
    <oddHeader>&amp;RZałącznik nr &amp;A
do uchwały Rady Powiatu w Opatowie nr XLII.42.2021
z dnia 25 czerwca 2021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24"/>
  <sheetViews>
    <sheetView view="pageLayout" zoomScale="78" zoomScalePageLayoutView="78" workbookViewId="0" topLeftCell="A1">
      <selection activeCell="T9" sqref="T9"/>
    </sheetView>
  </sheetViews>
  <sheetFormatPr defaultColWidth="9.33203125" defaultRowHeight="12.75"/>
  <cols>
    <col min="1" max="1" width="32.16015625" style="122" customWidth="1"/>
    <col min="2" max="2" width="4.66015625" style="122" customWidth="1"/>
    <col min="3" max="3" width="6.83203125" style="122" customWidth="1"/>
    <col min="4" max="4" width="9.16015625" style="122" customWidth="1"/>
    <col min="5" max="5" width="13.33203125" style="122" customWidth="1"/>
    <col min="6" max="6" width="14.5" style="122" customWidth="1"/>
    <col min="7" max="7" width="13.66015625" style="122" customWidth="1"/>
    <col min="8" max="8" width="11.16015625" style="122" customWidth="1"/>
    <col min="9" max="9" width="13.16015625" style="122" customWidth="1"/>
    <col min="10" max="10" width="12.5" style="122" customWidth="1"/>
    <col min="11" max="12" width="9.83203125" style="122" customWidth="1"/>
    <col min="13" max="13" width="7.5" style="122" customWidth="1"/>
    <col min="14" max="14" width="9" style="122" customWidth="1"/>
    <col min="15" max="15" width="13.83203125" style="122" customWidth="1"/>
    <col min="16" max="16" width="14.33203125" style="121" customWidth="1"/>
    <col min="17" max="17" width="12.5" style="121" customWidth="1"/>
    <col min="18" max="18" width="8.83203125" style="121" customWidth="1"/>
    <col min="19" max="19" width="11.5" style="121" customWidth="1"/>
    <col min="20" max="20" width="9.33203125" style="121" customWidth="1"/>
    <col min="21" max="21" width="10.83203125" style="121" bestFit="1" customWidth="1"/>
    <col min="22" max="16384" width="9.33203125" style="121" customWidth="1"/>
  </cols>
  <sheetData>
    <row r="1" spans="1:19" ht="18.75" customHeight="1">
      <c r="A1" s="309" t="s">
        <v>404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:19" ht="18.7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</row>
    <row r="3" spans="1:19" ht="12.75">
      <c r="A3" s="143"/>
      <c r="B3" s="143"/>
      <c r="C3" s="143"/>
      <c r="D3" s="143"/>
      <c r="E3" s="143"/>
      <c r="F3" s="143"/>
      <c r="G3" s="143"/>
      <c r="H3" s="125"/>
      <c r="I3" s="125"/>
      <c r="J3" s="125"/>
      <c r="K3" s="125"/>
      <c r="L3" s="125"/>
      <c r="M3" s="125"/>
      <c r="N3" s="125"/>
      <c r="O3" s="125"/>
      <c r="P3" s="124"/>
      <c r="Q3" s="124"/>
      <c r="R3" s="124"/>
      <c r="S3" s="142" t="s">
        <v>235</v>
      </c>
    </row>
    <row r="4" spans="1:19" s="138" customFormat="1" ht="11.25">
      <c r="A4" s="310" t="s">
        <v>403</v>
      </c>
      <c r="B4" s="313" t="s">
        <v>1</v>
      </c>
      <c r="C4" s="313" t="s">
        <v>2</v>
      </c>
      <c r="D4" s="310" t="s">
        <v>3</v>
      </c>
      <c r="E4" s="310" t="s">
        <v>402</v>
      </c>
      <c r="F4" s="310" t="s">
        <v>401</v>
      </c>
      <c r="G4" s="318" t="s">
        <v>24</v>
      </c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20"/>
    </row>
    <row r="5" spans="1:19" s="138" customFormat="1" ht="11.25">
      <c r="A5" s="311"/>
      <c r="B5" s="314"/>
      <c r="C5" s="314"/>
      <c r="D5" s="311"/>
      <c r="E5" s="311"/>
      <c r="F5" s="311"/>
      <c r="G5" s="310" t="s">
        <v>30</v>
      </c>
      <c r="H5" s="316" t="s">
        <v>24</v>
      </c>
      <c r="I5" s="316"/>
      <c r="J5" s="316"/>
      <c r="K5" s="316"/>
      <c r="L5" s="316"/>
      <c r="M5" s="316"/>
      <c r="N5" s="316"/>
      <c r="O5" s="310" t="s">
        <v>238</v>
      </c>
      <c r="P5" s="321" t="s">
        <v>24</v>
      </c>
      <c r="Q5" s="322"/>
      <c r="R5" s="322"/>
      <c r="S5" s="323"/>
    </row>
    <row r="6" spans="1:19" s="138" customFormat="1" ht="11.25">
      <c r="A6" s="311"/>
      <c r="B6" s="314"/>
      <c r="C6" s="314"/>
      <c r="D6" s="311"/>
      <c r="E6" s="311"/>
      <c r="F6" s="311"/>
      <c r="G6" s="311"/>
      <c r="H6" s="318" t="s">
        <v>239</v>
      </c>
      <c r="I6" s="320"/>
      <c r="J6" s="310" t="s">
        <v>240</v>
      </c>
      <c r="K6" s="310" t="s">
        <v>241</v>
      </c>
      <c r="L6" s="310" t="s">
        <v>242</v>
      </c>
      <c r="M6" s="310" t="s">
        <v>400</v>
      </c>
      <c r="N6" s="310" t="s">
        <v>399</v>
      </c>
      <c r="O6" s="311"/>
      <c r="P6" s="318" t="s">
        <v>26</v>
      </c>
      <c r="Q6" s="141" t="s">
        <v>25</v>
      </c>
      <c r="R6" s="316" t="s">
        <v>29</v>
      </c>
      <c r="S6" s="316" t="s">
        <v>398</v>
      </c>
    </row>
    <row r="7" spans="1:19" s="138" customFormat="1" ht="94.5">
      <c r="A7" s="312"/>
      <c r="B7" s="315"/>
      <c r="C7" s="315"/>
      <c r="D7" s="312"/>
      <c r="E7" s="312"/>
      <c r="F7" s="312"/>
      <c r="G7" s="312"/>
      <c r="H7" s="140" t="s">
        <v>19</v>
      </c>
      <c r="I7" s="140" t="s">
        <v>244</v>
      </c>
      <c r="J7" s="312"/>
      <c r="K7" s="312"/>
      <c r="L7" s="312"/>
      <c r="M7" s="312"/>
      <c r="N7" s="312"/>
      <c r="O7" s="312"/>
      <c r="P7" s="316"/>
      <c r="Q7" s="139" t="s">
        <v>21</v>
      </c>
      <c r="R7" s="316"/>
      <c r="S7" s="316"/>
    </row>
    <row r="8" spans="1:19" ht="12" customHeight="1">
      <c r="A8" s="137">
        <v>1</v>
      </c>
      <c r="B8" s="137">
        <v>2</v>
      </c>
      <c r="C8" s="137">
        <v>3</v>
      </c>
      <c r="D8" s="137">
        <v>4</v>
      </c>
      <c r="E8" s="137">
        <v>5</v>
      </c>
      <c r="F8" s="137">
        <v>6</v>
      </c>
      <c r="G8" s="137">
        <v>7</v>
      </c>
      <c r="H8" s="137">
        <v>8</v>
      </c>
      <c r="I8" s="137">
        <v>9</v>
      </c>
      <c r="J8" s="137">
        <v>10</v>
      </c>
      <c r="K8" s="137">
        <v>11</v>
      </c>
      <c r="L8" s="137">
        <v>12</v>
      </c>
      <c r="M8" s="137">
        <v>13</v>
      </c>
      <c r="N8" s="137">
        <v>14</v>
      </c>
      <c r="O8" s="137">
        <v>15</v>
      </c>
      <c r="P8" s="137">
        <v>16</v>
      </c>
      <c r="Q8" s="137">
        <v>17</v>
      </c>
      <c r="R8" s="137">
        <v>18</v>
      </c>
      <c r="S8" s="137">
        <v>19</v>
      </c>
    </row>
    <row r="9" spans="1:21" ht="48.75" customHeight="1">
      <c r="A9" s="325" t="s">
        <v>397</v>
      </c>
      <c r="B9" s="325"/>
      <c r="C9" s="325"/>
      <c r="D9" s="136"/>
      <c r="E9" s="127">
        <f aca="true" t="shared" si="0" ref="E9:S9">SUM(E10:E17)</f>
        <v>4427404</v>
      </c>
      <c r="F9" s="127">
        <f t="shared" si="0"/>
        <v>569095</v>
      </c>
      <c r="G9" s="127">
        <f t="shared" si="0"/>
        <v>569095</v>
      </c>
      <c r="H9" s="127">
        <f t="shared" si="0"/>
        <v>0</v>
      </c>
      <c r="I9" s="127">
        <f t="shared" si="0"/>
        <v>10800</v>
      </c>
      <c r="J9" s="127">
        <f t="shared" si="0"/>
        <v>558295</v>
      </c>
      <c r="K9" s="127">
        <f t="shared" si="0"/>
        <v>0</v>
      </c>
      <c r="L9" s="127">
        <f t="shared" si="0"/>
        <v>0</v>
      </c>
      <c r="M9" s="127">
        <f t="shared" si="0"/>
        <v>0</v>
      </c>
      <c r="N9" s="127">
        <f t="shared" si="0"/>
        <v>0</v>
      </c>
      <c r="O9" s="127">
        <f t="shared" si="0"/>
        <v>0</v>
      </c>
      <c r="P9" s="127">
        <f t="shared" si="0"/>
        <v>0</v>
      </c>
      <c r="Q9" s="127">
        <f t="shared" si="0"/>
        <v>0</v>
      </c>
      <c r="R9" s="127">
        <f t="shared" si="0"/>
        <v>0</v>
      </c>
      <c r="S9" s="127">
        <f t="shared" si="0"/>
        <v>0</v>
      </c>
      <c r="U9" s="135"/>
    </row>
    <row r="10" spans="1:19" s="134" customFormat="1" ht="20.25" customHeight="1">
      <c r="A10" s="132" t="s">
        <v>396</v>
      </c>
      <c r="B10" s="131">
        <v>853</v>
      </c>
      <c r="C10" s="131">
        <v>85321</v>
      </c>
      <c r="D10" s="130">
        <v>2320</v>
      </c>
      <c r="E10" s="133">
        <v>10800</v>
      </c>
      <c r="F10" s="129">
        <f aca="true" t="shared" si="1" ref="F10:F17">G10</f>
        <v>10800</v>
      </c>
      <c r="G10" s="129">
        <f aca="true" t="shared" si="2" ref="G10:G17">H10+I10+J10+K10+L10+M10+N10</f>
        <v>10800</v>
      </c>
      <c r="H10" s="129">
        <v>0</v>
      </c>
      <c r="I10" s="129">
        <v>10800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</row>
    <row r="11" spans="1:19" s="134" customFormat="1" ht="20.25" customHeight="1">
      <c r="A11" s="132" t="s">
        <v>394</v>
      </c>
      <c r="B11" s="131">
        <v>853</v>
      </c>
      <c r="C11" s="131">
        <v>85311</v>
      </c>
      <c r="D11" s="130" t="s">
        <v>395</v>
      </c>
      <c r="E11" s="129">
        <v>161517</v>
      </c>
      <c r="F11" s="133">
        <f t="shared" si="1"/>
        <v>55448</v>
      </c>
      <c r="G11" s="133">
        <f t="shared" si="2"/>
        <v>55448</v>
      </c>
      <c r="H11" s="133">
        <v>0</v>
      </c>
      <c r="I11" s="133">
        <v>0</v>
      </c>
      <c r="J11" s="133">
        <v>55448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</row>
    <row r="12" spans="1:19" ht="21.75" customHeight="1">
      <c r="A12" s="132" t="s">
        <v>394</v>
      </c>
      <c r="B12" s="131">
        <v>853</v>
      </c>
      <c r="C12" s="131">
        <v>85311</v>
      </c>
      <c r="D12" s="130">
        <v>2580</v>
      </c>
      <c r="E12" s="129">
        <v>0</v>
      </c>
      <c r="F12" s="129">
        <f t="shared" si="1"/>
        <v>383298</v>
      </c>
      <c r="G12" s="129">
        <f t="shared" si="2"/>
        <v>383298</v>
      </c>
      <c r="H12" s="129">
        <v>0</v>
      </c>
      <c r="I12" s="129">
        <v>0</v>
      </c>
      <c r="J12" s="129">
        <v>383298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</row>
    <row r="13" spans="1:19" ht="21.75" customHeight="1">
      <c r="A13" s="132" t="s">
        <v>393</v>
      </c>
      <c r="B13" s="131">
        <v>855</v>
      </c>
      <c r="C13" s="131">
        <v>85508</v>
      </c>
      <c r="D13" s="130" t="s">
        <v>392</v>
      </c>
      <c r="E13" s="133">
        <v>143311</v>
      </c>
      <c r="F13" s="129">
        <f t="shared" si="1"/>
        <v>0</v>
      </c>
      <c r="G13" s="129">
        <f t="shared" si="2"/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</row>
    <row r="14" spans="1:19" ht="21.75" customHeight="1">
      <c r="A14" s="132" t="s">
        <v>393</v>
      </c>
      <c r="B14" s="131">
        <v>855</v>
      </c>
      <c r="C14" s="131">
        <v>85508</v>
      </c>
      <c r="D14" s="130">
        <v>2320</v>
      </c>
      <c r="E14" s="133">
        <v>71184</v>
      </c>
      <c r="F14" s="133">
        <f t="shared" si="1"/>
        <v>99549</v>
      </c>
      <c r="G14" s="133">
        <f t="shared" si="2"/>
        <v>99549</v>
      </c>
      <c r="H14" s="133">
        <v>0</v>
      </c>
      <c r="I14" s="133">
        <v>0</v>
      </c>
      <c r="J14" s="133">
        <v>99549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</row>
    <row r="15" spans="1:19" ht="21.75" customHeight="1">
      <c r="A15" s="132" t="s">
        <v>391</v>
      </c>
      <c r="B15" s="131">
        <v>855</v>
      </c>
      <c r="C15" s="131">
        <v>85510</v>
      </c>
      <c r="D15" s="130" t="s">
        <v>392</v>
      </c>
      <c r="E15" s="133">
        <v>582312</v>
      </c>
      <c r="F15" s="129">
        <f t="shared" si="1"/>
        <v>0</v>
      </c>
      <c r="G15" s="129">
        <f t="shared" si="2"/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</row>
    <row r="16" spans="1:19" ht="21.75" customHeight="1">
      <c r="A16" s="132" t="s">
        <v>391</v>
      </c>
      <c r="B16" s="131">
        <v>855</v>
      </c>
      <c r="C16" s="131">
        <v>85510</v>
      </c>
      <c r="D16" s="130">
        <v>2320</v>
      </c>
      <c r="E16" s="133">
        <v>3458280</v>
      </c>
      <c r="F16" s="129">
        <f t="shared" si="1"/>
        <v>0</v>
      </c>
      <c r="G16" s="129">
        <f t="shared" si="2"/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</row>
    <row r="17" spans="1:19" ht="27.75" customHeight="1">
      <c r="A17" s="132" t="s">
        <v>390</v>
      </c>
      <c r="B17" s="131">
        <v>921</v>
      </c>
      <c r="C17" s="131">
        <v>92116</v>
      </c>
      <c r="D17" s="130">
        <v>2310</v>
      </c>
      <c r="E17" s="129">
        <v>0</v>
      </c>
      <c r="F17" s="129">
        <f t="shared" si="1"/>
        <v>20000</v>
      </c>
      <c r="G17" s="129">
        <f t="shared" si="2"/>
        <v>20000</v>
      </c>
      <c r="H17" s="129">
        <v>0</v>
      </c>
      <c r="I17" s="129">
        <v>0</v>
      </c>
      <c r="J17" s="129">
        <v>20000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</row>
    <row r="18" spans="1:19" ht="39" customHeight="1">
      <c r="A18" s="324" t="s">
        <v>405</v>
      </c>
      <c r="B18" s="324"/>
      <c r="C18" s="324"/>
      <c r="D18" s="176"/>
      <c r="E18" s="177">
        <f>SUM(E19:E19)</f>
        <v>27804</v>
      </c>
      <c r="F18" s="177">
        <f aca="true" t="shared" si="3" ref="F18:S18">SUM(F19:F19)</f>
        <v>422470</v>
      </c>
      <c r="G18" s="177">
        <f t="shared" si="3"/>
        <v>422470</v>
      </c>
      <c r="H18" s="177">
        <f t="shared" si="3"/>
        <v>0</v>
      </c>
      <c r="I18" s="177">
        <f t="shared" si="3"/>
        <v>422470</v>
      </c>
      <c r="J18" s="177">
        <f t="shared" si="3"/>
        <v>0</v>
      </c>
      <c r="K18" s="177">
        <f t="shared" si="3"/>
        <v>0</v>
      </c>
      <c r="L18" s="177">
        <f t="shared" si="3"/>
        <v>0</v>
      </c>
      <c r="M18" s="177">
        <f t="shared" si="3"/>
        <v>0</v>
      </c>
      <c r="N18" s="177">
        <f t="shared" si="3"/>
        <v>0</v>
      </c>
      <c r="O18" s="177">
        <f t="shared" si="3"/>
        <v>0</v>
      </c>
      <c r="P18" s="177">
        <f t="shared" si="3"/>
        <v>0</v>
      </c>
      <c r="Q18" s="177">
        <f t="shared" si="3"/>
        <v>0</v>
      </c>
      <c r="R18" s="177">
        <f t="shared" si="3"/>
        <v>0</v>
      </c>
      <c r="S18" s="177">
        <f t="shared" si="3"/>
        <v>0</v>
      </c>
    </row>
    <row r="19" spans="1:19" ht="43.5" customHeight="1">
      <c r="A19" s="178" t="s">
        <v>406</v>
      </c>
      <c r="B19" s="179">
        <v>600</v>
      </c>
      <c r="C19" s="179">
        <v>60014</v>
      </c>
      <c r="D19" s="43" t="s">
        <v>407</v>
      </c>
      <c r="E19" s="180">
        <v>27804</v>
      </c>
      <c r="F19" s="180">
        <f>O19+G19</f>
        <v>422470</v>
      </c>
      <c r="G19" s="180">
        <f>H19+I19+J19+K19+L19+M19+N19</f>
        <v>422470</v>
      </c>
      <c r="H19" s="180">
        <v>0</v>
      </c>
      <c r="I19" s="180">
        <v>422470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</row>
    <row r="20" spans="1:19" ht="30.75" customHeight="1">
      <c r="A20" s="317" t="s">
        <v>68</v>
      </c>
      <c r="B20" s="317"/>
      <c r="C20" s="317"/>
      <c r="D20" s="128"/>
      <c r="E20" s="127">
        <f>SUM(E9+E18)</f>
        <v>4455208</v>
      </c>
      <c r="F20" s="127">
        <f aca="true" t="shared" si="4" ref="F20:S20">SUM(F9+F18)</f>
        <v>991565</v>
      </c>
      <c r="G20" s="127">
        <f t="shared" si="4"/>
        <v>991565</v>
      </c>
      <c r="H20" s="127">
        <f t="shared" si="4"/>
        <v>0</v>
      </c>
      <c r="I20" s="127">
        <f t="shared" si="4"/>
        <v>433270</v>
      </c>
      <c r="J20" s="127">
        <f t="shared" si="4"/>
        <v>558295</v>
      </c>
      <c r="K20" s="127">
        <f t="shared" si="4"/>
        <v>0</v>
      </c>
      <c r="L20" s="127">
        <f t="shared" si="4"/>
        <v>0</v>
      </c>
      <c r="M20" s="127">
        <f t="shared" si="4"/>
        <v>0</v>
      </c>
      <c r="N20" s="127">
        <f t="shared" si="4"/>
        <v>0</v>
      </c>
      <c r="O20" s="127">
        <f t="shared" si="4"/>
        <v>0</v>
      </c>
      <c r="P20" s="127">
        <f t="shared" si="4"/>
        <v>0</v>
      </c>
      <c r="Q20" s="127">
        <f t="shared" si="4"/>
        <v>0</v>
      </c>
      <c r="R20" s="127">
        <f t="shared" si="4"/>
        <v>0</v>
      </c>
      <c r="S20" s="127">
        <f t="shared" si="4"/>
        <v>0</v>
      </c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4"/>
      <c r="Q21" s="124"/>
      <c r="R21" s="124"/>
      <c r="S21" s="124"/>
    </row>
    <row r="22" spans="1:19" ht="12.75">
      <c r="A22" s="125"/>
      <c r="B22" s="125"/>
      <c r="C22" s="125"/>
      <c r="D22" s="125"/>
      <c r="E22" s="126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4"/>
      <c r="Q22" s="124"/>
      <c r="R22" s="124"/>
      <c r="S22" s="124"/>
    </row>
    <row r="23" spans="1:19" ht="12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4"/>
      <c r="Q23" s="124"/>
      <c r="R23" s="124"/>
      <c r="S23" s="124"/>
    </row>
    <row r="24" spans="5:9" ht="12.75">
      <c r="E24" s="123"/>
      <c r="F24" s="123"/>
      <c r="G24" s="123"/>
      <c r="H24" s="123"/>
      <c r="I24" s="123"/>
    </row>
  </sheetData>
  <sheetProtection/>
  <mergeCells count="24">
    <mergeCell ref="A18:C18"/>
    <mergeCell ref="A9:C9"/>
    <mergeCell ref="D4:D7"/>
    <mergeCell ref="H5:N5"/>
    <mergeCell ref="L6:L7"/>
    <mergeCell ref="H6:I6"/>
    <mergeCell ref="C4:C7"/>
    <mergeCell ref="A20:C20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1:S2"/>
    <mergeCell ref="O5:O7"/>
    <mergeCell ref="A4:A7"/>
    <mergeCell ref="J6:J7"/>
    <mergeCell ref="B4:B7"/>
    <mergeCell ref="E4:E7"/>
    <mergeCell ref="S6:S7"/>
  </mergeCells>
  <printOptions horizontalCentered="1"/>
  <pageMargins left="0.2755905511811024" right="0.4724409448818898" top="1.1023622047244095" bottom="0.7874015748031497" header="0.5118110236220472" footer="0.5118110236220472"/>
  <pageSetup horizontalDpi="300" verticalDpi="300" orientation="landscape" paperSize="9" scale="73" r:id="rId1"/>
  <headerFooter alignWithMargins="0">
    <oddHeader>&amp;RZałącznik nr &amp;A
do uchwały Rady Powiatu w Opatowie nr XLII.42.2021
z dnia 25 czerwca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2021-06-17T11:45:07Z</cp:lastPrinted>
  <dcterms:created xsi:type="dcterms:W3CDTF">2014-11-12T06:55:05Z</dcterms:created>
  <dcterms:modified xsi:type="dcterms:W3CDTF">2021-09-23T11:17:49Z</dcterms:modified>
  <cp:category/>
  <cp:version/>
  <cp:contentType/>
  <cp:contentStatus/>
</cp:coreProperties>
</file>