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<sst xmlns="http://schemas.openxmlformats.org/spreadsheetml/2006/main" count="844" uniqueCount="344">
  <si>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</si>
  <si>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</si>
  <si>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</si>
  <si>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</si>
  <si>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</si>
  <si>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</si>
  <si>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</si>
  <si>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</si>
  <si>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</si>
  <si>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</si>
  <si>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</si>
  <si>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</si>
  <si>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</si>
  <si>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852</t>
  </si>
  <si>
    <t>Pomoc społeczna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</si>
  <si>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</si>
  <si>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</si>
  <si>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</si>
  <si>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</si>
  <si>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</si>
  <si>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</si>
  <si>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</si>
  <si>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</si>
  <si>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</si>
  <si>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</si>
  <si>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</si>
  <si>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</si>
  <si>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</si>
  <si>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</si>
  <si>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</si>
  <si>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</si>
  <si>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</si>
  <si>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</si>
  <si>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</si>
  <si>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</si>
  <si>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</si>
  <si>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</si>
  <si>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</si>
  <si>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</si>
  <si>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</si>
  <si>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</si>
  <si>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</si>
  <si>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</si>
  <si>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</si>
  <si>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</si>
  <si>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</si>
  <si>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</si>
  <si>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</si>
  <si>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</si>
  <si>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</si>
  <si>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</si>
  <si>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</si>
  <si>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</si>
  <si>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</si>
  <si>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</si>
  <si>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</si>
  <si>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</si>
  <si>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</si>
  <si>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</si>
  <si>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</si>
  <si>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</si>
  <si>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</si>
  <si>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</si>
  <si>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</si>
  <si>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</si>
  <si>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</si>
  <si>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</si>
  <si>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</si>
  <si>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</si>
  <si>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</si>
  <si>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</si>
  <si>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</si>
  <si>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</si>
  <si>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</si>
  <si>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</si>
  <si>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</si>
  <si>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</si>
  <si>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</si>
  <si>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</si>
  <si>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</si>
  <si>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</si>
  <si>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</si>
  <si>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</si>
  <si>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</si>
  <si>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</si>
  <si>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</si>
  <si>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</si>
  <si>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</si>
  <si>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</si>
  <si>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</si>
  <si>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</si>
  <si>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</si>
  <si>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</si>
  <si>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</si>
  <si>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</si>
  <si>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</si>
  <si>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</si>
  <si>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</si>
  <si>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</si>
  <si>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</si>
  <si>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</si>
  <si>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</si>
  <si>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</si>
  <si>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</si>
  <si>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</si>
  <si>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</si>
  <si>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</si>
  <si>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</si>
  <si>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</si>
  <si>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</si>
  <si>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</si>
  <si>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</si>
  <si>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</si>
  <si>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</si>
  <si>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</si>
  <si>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</si>
  <si>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</si>
  <si>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</si>
  <si>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</si>
  <si>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Opracowanie dokumentacji dot. zmiany sposobu użytkowania pomieszczeń przy ul. Sempołowskiej 3 na Poradnię Psychologiczno - Pedagogiczną (2020-2021)</t>
  </si>
  <si>
    <t>Klub ,,Senior+'' w Ożarowie</t>
  </si>
  <si>
    <t>Dzienny Dom ,,Senior+'' w Stodołach-Koloniach</t>
  </si>
  <si>
    <t xml:space="preserve">A. 54 000,00     
B.
C.
D. </t>
  </si>
  <si>
    <t>Dzienny Dom ,,Senior - WIGOR'' w Opatowie</t>
  </si>
  <si>
    <t>Specjalny Ośrodek Szkolno - Wychowawczy - Centrum Autyzmu i Całościowych Zaburzeń Rozwojowych w Niemienicach</t>
  </si>
  <si>
    <t>Program kompleksowego wsparcia rodzin ,,Za życiem'' (2017-2021)</t>
  </si>
  <si>
    <t>Projekt ,,Czas na profesjonalistów - podniesienie jakości kształcenia zawodowego w Powiecie Opatowskim’' (2019-2021)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</si>
  <si>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</si>
  <si>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</si>
  <si>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</si>
  <si>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</si>
  <si>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</si>
  <si>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</si>
  <si>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</si>
  <si>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</si>
  <si>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>Łączne nakłady finansowe</t>
  </si>
  <si>
    <t>Nazwa przedsięwzięcia</t>
  </si>
  <si>
    <t>Wykonanie dokumentacji projektowej termomodernizacji budynków DPS w Czachowie (2020-2021)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</si>
  <si>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</si>
  <si>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700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</si>
  <si>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</si>
  <si>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</si>
  <si>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>Rozbudowa, nadbudowa oraz przebudowa istniejącego budynku pralni wraz ze zmianą sposobu użytkowania na budynek Środowiskowego Domu Samopomocy w Opatowie – ETAP I (2020-2021)</t>
  </si>
  <si>
    <t>Przygotowanie wielobranżowej dokumentacji projektowo - kosztorysowej dotyczącej zadania pn. ,,Dokończenie budowy Szpitala św. Leona w Opatowie'' (2020-2021)</t>
  </si>
  <si>
    <t>Projekt ,,e-Geodezja - cyfrowy zasób geodezyjny powiatów: Sandomierskiego, Opatowskiego i Staszowskiego'' (2018-2021)</t>
  </si>
  <si>
    <t>Projekt ,,Specjalny znaczy Lepszy - wsparcie dla uczniów szkół podstawowych w ramach Specjalnych Ośrodków Szkolno - Wychowawczych w Niemienicach i Dębnie’' (2021-2022)</t>
  </si>
  <si>
    <t xml:space="preserve">A. 59 083,00     
B.
C.
D. </t>
  </si>
  <si>
    <t xml:space="preserve">A. 505 014,00     
B.
C.
D. </t>
  </si>
  <si>
    <t>Program wieloletni ,,Senior - Wigor'' na lata 2015 - 2020 - trwałość projektu (2021 - 2023)</t>
  </si>
  <si>
    <t xml:space="preserve">A.     
B.
C.
D. 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</si>
  <si>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</si>
  <si>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</si>
  <si>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Otwarta Strefa Aktywności w Powiecie Opatowskim w miejscowości Niemienice -  utrzymanie trwałości projektu (2020 - 2026)</t>
  </si>
  <si>
    <t>Otwarta Strefa Aktywności w Powiecie Opatowskim w miejscowości Sulejów -  utrzymanie trwałości projektu (2020 - 2026)</t>
  </si>
  <si>
    <t>rok budżetowy 2021 (8+9+10+11)</t>
  </si>
  <si>
    <t xml:space="preserve">A. 528 968,00  
B.
C.
D. </t>
  </si>
  <si>
    <t>Limity wydatków na wieloletnie przedsięwzięcia planowane do poniesienia w 2021 roku</t>
  </si>
  <si>
    <t xml:space="preserve">A. 109 200,00     
B.
C.
D. 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</si>
  <si>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</si>
  <si>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</si>
  <si>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</si>
  <si>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</si>
  <si>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</si>
  <si>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</si>
  <si>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</si>
  <si>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</si>
  <si>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</si>
  <si>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</si>
  <si>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</si>
  <si>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</si>
  <si>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</si>
  <si>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</si>
  <si>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Przebudowa oraz rozbudowa istniejącego budynku użytkowego przy ul. Sempołowskiej 3 o platformę dla osób niepełnosprawnych</t>
  </si>
  <si>
    <t>85202</t>
  </si>
  <si>
    <t>Domy pomocy społecznej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</si>
  <si>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</si>
  <si>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</si>
  <si>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</si>
  <si>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</si>
  <si>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>Zakup samochodu ciężarowego 2 lub 3 osiowego</t>
  </si>
  <si>
    <t xml:space="preserve">A.   
B.
C.
D. </t>
  </si>
  <si>
    <t>Przebudowa pomieszczeń Działu Rehabilitacji na poziomie 0 w Bloku A Szpitala Św. Leona (2021-2022)</t>
  </si>
  <si>
    <t>25.</t>
  </si>
  <si>
    <t>710</t>
  </si>
  <si>
    <t>572 414,42</t>
  </si>
  <si>
    <t>700           900</t>
  </si>
  <si>
    <t>70005            90019</t>
  </si>
  <si>
    <t>wydatki majątkowe rozdz. 70005</t>
  </si>
  <si>
    <t>wydatki majątkowe rozdz. 90019</t>
  </si>
  <si>
    <t>wydatki bieżące rozdz. 70005</t>
  </si>
  <si>
    <t>Projekt ,,Termomodernizacja budynków użyteczności publicznej na terenie Powiatu Opatowskiego'' (2020-2022)</t>
  </si>
  <si>
    <t>Przebudowa DP nr 0711T Dziewiątle - Ujazdek - Łagówka - Łagowica - Pipała - Jastrzębska Wola - Skolankowska Wola - Zielonka - Iwaniska w m. Jastrzębska Wola polegająca na budowie zatoki autobusowej i chodnika o łącznej dł. ok. 0,160 km</t>
  </si>
  <si>
    <t>Przebudowa DP nr 0717T Łężyce - Biskupice - Czekaj - Gołoszyce - Modliborzyce - Piskrzyn - Baranówek - Janczyce - Stobiec - Zaldów w m. Modliborzyce, polegająca na budowie chodnika o dł. ok. 0,400 km</t>
  </si>
  <si>
    <t>Przebudowa DP nr 0758T Bidziny - Bidziny Kolonia - Jasice Smugi - dr. woj. Nr 755 w m. Bidziny, polegająca na budowie chodnika o dł. ok. 1,240 km</t>
  </si>
  <si>
    <t>Wkład własny do projektu ,,Termomodernizacja Szpitala Św. Leona w Opatowie'' (2021-2022)</t>
  </si>
  <si>
    <t>26.</t>
  </si>
  <si>
    <t>Pozostała działalność</t>
  </si>
  <si>
    <t>801</t>
  </si>
  <si>
    <t>Oświata i wychowanie</t>
  </si>
  <si>
    <t>80102</t>
  </si>
  <si>
    <t>Szkoły podstawowe specjalne</t>
  </si>
  <si>
    <t>25 716 480,42</t>
  </si>
  <si>
    <t>25 512 402,42</t>
  </si>
  <si>
    <t>0970</t>
  </si>
  <si>
    <t>Wpływy z różnych dochodów</t>
  </si>
  <si>
    <t>853</t>
  </si>
  <si>
    <t>Pozostałe zadania w zakresie polityki społecznej</t>
  </si>
  <si>
    <t>1 042 612,00</t>
  </si>
  <si>
    <t>85333</t>
  </si>
  <si>
    <t>Powiatowe urzędy pracy</t>
  </si>
  <si>
    <t>61 875,00</t>
  </si>
  <si>
    <t>2690</t>
  </si>
  <si>
    <t>Środki z Funduszu Pracy otrzymane na realizację zadań wynikających z odrębnych ustaw</t>
  </si>
  <si>
    <t>855</t>
  </si>
  <si>
    <t>Rodzina</t>
  </si>
  <si>
    <t>4 907 620,00</t>
  </si>
  <si>
    <t>2 843 545,42</t>
  </si>
  <si>
    <t>3 848 456,00</t>
  </si>
  <si>
    <t>6 692 001,42</t>
  </si>
  <si>
    <t>Działalność usługowa</t>
  </si>
  <si>
    <t>71012</t>
  </si>
  <si>
    <t>Zadania z zakresu geodezji i kartografii</t>
  </si>
  <si>
    <t>750</t>
  </si>
  <si>
    <t>Administracja publiczna</t>
  </si>
  <si>
    <t>75020</t>
  </si>
  <si>
    <t>Starostwa powiatowe</t>
  </si>
  <si>
    <t>80115</t>
  </si>
  <si>
    <t>Technika</t>
  </si>
  <si>
    <t>80120</t>
  </si>
  <si>
    <t>Licea ogólnokształcące</t>
  </si>
  <si>
    <t>80148</t>
  </si>
  <si>
    <t>Stołówki szkolne i przedszkolne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</si>
  <si>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</si>
  <si>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</si>
  <si>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</si>
  <si>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</si>
  <si>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</si>
  <si>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</si>
  <si>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</si>
  <si>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</si>
  <si>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</si>
  <si>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921</t>
  </si>
  <si>
    <t>Kultura i ochrona dziedzictwa narodowego</t>
  </si>
  <si>
    <t>92195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</si>
  <si>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</si>
  <si>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</si>
  <si>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 xml:space="preserve"> przychody wynikające z rozliczenia środków określ. w art. 5 ust. 1 pkt 2 u.f.p. i dotacji na realizację przedsięw. finans. z udziałem tych środków      §906</t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</si>
  <si>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</si>
  <si>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</si>
  <si>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t>Wykonanie dokumentacji projektowej dotyczącej przebudowy i zmiany sposobu użytkowania budynku w Ciszycy Górnej z przeznaczeniem na prowadzenie placówki opiekuńczo wychowawczej typu specjalistyczno-terapeutycznego</t>
  </si>
  <si>
    <t>85510</t>
  </si>
  <si>
    <t>Działalność placówek opiekuńczo-wychowawczych</t>
  </si>
  <si>
    <t>w  złotych</t>
  </si>
  <si>
    <t>Dotacje ogółem</t>
  </si>
  <si>
    <t>Wydatki
na 2021 r.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</si>
  <si>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</si>
  <si>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</si>
  <si>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</si>
  <si>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</si>
  <si>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</si>
  <si>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</si>
  <si>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</si>
  <si>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010</t>
  </si>
  <si>
    <t>01005</t>
  </si>
  <si>
    <t>Modernizacja tarasu przy Podziemnej  Trasie Turystycznej w Opatowie</t>
  </si>
  <si>
    <t>27.</t>
  </si>
  <si>
    <t xml:space="preserve">A. 14 227,00
B.
C.
D. </t>
  </si>
  <si>
    <t>Wymiana systemu przeciwpożarowego w budynkach mieszkalnych DPS w Sobowie</t>
  </si>
  <si>
    <t>`</t>
  </si>
  <si>
    <t>-</t>
  </si>
  <si>
    <t>Wykonanie Master Planu opracowanego na potrzeby realizacji przedsięwzięcia Świętokrzyskie Centrum Przedsiębiorczości Rolniczej we Włostowie (2021-2022)</t>
  </si>
  <si>
    <t>109 318 233,42</t>
  </si>
  <si>
    <t>5 213 405,00</t>
  </si>
  <si>
    <t>114 531 638,42</t>
  </si>
  <si>
    <t>75045</t>
  </si>
  <si>
    <t>Kwalifikacja wojskowa</t>
  </si>
  <si>
    <t>Dochody i wydatki związane z realizacją zadań z zakresu administracji rządowej i innych zadań zleconych odrębnymi ustawami w 2021 r.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</si>
  <si>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</si>
  <si>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 xml:space="preserve">A. 68 352,00    
B.
C.
D. </t>
  </si>
  <si>
    <t xml:space="preserve">A. 100 000
B.
C. 
D. </t>
  </si>
  <si>
    <t>758</t>
  </si>
  <si>
    <t>Różne rozliczenia</t>
  </si>
  <si>
    <t>53 650 908,00</t>
  </si>
  <si>
    <t>-453 702,00</t>
  </si>
  <si>
    <t>53 197 206,00</t>
  </si>
  <si>
    <t>516 501,00</t>
  </si>
  <si>
    <t>75801</t>
  </si>
  <si>
    <t>Część oświatowa subwencji ogólnej dla jednostek samorządu terytorialnego</t>
  </si>
  <si>
    <t>33 052 742,00</t>
  </si>
  <si>
    <t>-453 318,00</t>
  </si>
  <si>
    <t>32 599 424,00</t>
  </si>
  <si>
    <t>2920</t>
  </si>
  <si>
    <t>Subwencje ogólne z budżetu państwa</t>
  </si>
  <si>
    <t>75832</t>
  </si>
  <si>
    <t>Część równoważąca subwencji ogólnej dla powiatów</t>
  </si>
  <si>
    <t>3 863 341,00</t>
  </si>
  <si>
    <t>-384,00</t>
  </si>
  <si>
    <t>3 862 957,00</t>
  </si>
  <si>
    <t>-8 448,00</t>
  </si>
  <si>
    <t>37 412,00</t>
  </si>
  <si>
    <t>25 745 444,42</t>
  </si>
  <si>
    <t>25 549 814,42</t>
  </si>
  <si>
    <t>2130</t>
  </si>
  <si>
    <t>Dotacje celowe otrzymane z budżetu państwa na realizację bieżących zadań własnych powiatu</t>
  </si>
  <si>
    <t>5 444 469,00</t>
  </si>
  <si>
    <t>5 481 881,00</t>
  </si>
  <si>
    <t>85295</t>
  </si>
  <si>
    <t>193 926,00</t>
  </si>
  <si>
    <t>185 478,00</t>
  </si>
  <si>
    <t>130 800,00</t>
  </si>
  <si>
    <t>122 352,00</t>
  </si>
  <si>
    <t>167 608,00</t>
  </si>
  <si>
    <t>1 210 220,00</t>
  </si>
  <si>
    <t>229 483,00</t>
  </si>
  <si>
    <t>238 393,00</t>
  </si>
  <si>
    <t>5 146 013,00</t>
  </si>
  <si>
    <t>4 456 769,00</t>
  </si>
  <si>
    <t>4 695 162,00</t>
  </si>
  <si>
    <t>0960</t>
  </si>
  <si>
    <t>Wpływy z otrzymanych spadków, zapisów i darowizn w postaci pieniężnej</t>
  </si>
  <si>
    <t>1 000,00</t>
  </si>
  <si>
    <t>237 393,00</t>
  </si>
  <si>
    <t>-462 150,00</t>
  </si>
  <si>
    <t>100 000,00</t>
  </si>
  <si>
    <t>6430</t>
  </si>
  <si>
    <t>Dotacje celowe otrzymane z budżetu państwa na realizację inwestycji i zakupów inwestycyjnych własnych powiatu</t>
  </si>
  <si>
    <t>5 313 405,00</t>
  </si>
  <si>
    <t>80105</t>
  </si>
  <si>
    <t>Przedszkola specjalne</t>
  </si>
  <si>
    <t>80117</t>
  </si>
  <si>
    <t>Branżowe szkoły I i II stopnia</t>
  </si>
  <si>
    <t>80134</t>
  </si>
  <si>
    <t>Szkoły zawodowe specjalne</t>
  </si>
  <si>
    <t>851</t>
  </si>
  <si>
    <t>Ochrona zdrowia</t>
  </si>
  <si>
    <t>85195</t>
  </si>
  <si>
    <t>443 413,00</t>
  </si>
  <si>
    <t>109 299 496,42</t>
  </si>
  <si>
    <t>543 413,00</t>
  </si>
  <si>
    <t>114 612 901,42</t>
  </si>
  <si>
    <t xml:space="preserve">A.
B.
C. 
D. </t>
  </si>
  <si>
    <t>Załącznik Nr 1                                                                                                          do uchwały Rady Powiatu w Opatowie Nr XL.35.2021                                                                           z dnia 27 maja 2021 r.</t>
  </si>
  <si>
    <t>Załącznik Nr 2                                                                                                      do uchwały Rady Powiatu w Opatowie Nr XL.35.2021                                                z dnia 27 maja 2021 r.</t>
  </si>
  <si>
    <t>Załącznik Nr 3                                                                                                       do uchwały Rady Powiatu w Opatowie Nr XL.35.2021                                                                           z dnia 27 maja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</si>
</sst>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  <numFmt numFmtId="170" formatCode="_-* #,##0.0\ _z_ł_-;\-* #,##0.0\ _z_ł_-;_-* &quot;-&quot;\ _z_ł_-;_-@_-"/>
    <numFmt numFmtId="171" formatCode="_-* #,##0.00\ _z_ł_-;\-* #,##0.00\ _z_ł_-;_-* &quot;-&quot;\ _z_ł_-;_-@_-"/>
  </numFmts>
  <fonts count="8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Calibri"/>
      <family val="2"/>
    </font>
    <font>
      <b/>
      <sz val="7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9" fillId="32" borderId="0" applyNumberFormat="0" applyBorder="0" applyAlignment="0" applyProtection="0"/>
  </cellStyleXfs>
  <cellXfs count="17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9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80" fillId="0" borderId="0" xfId="51" applyFont="1">
      <alignment/>
      <protection/>
    </xf>
    <xf numFmtId="0" fontId="4" fillId="0" borderId="0" xfId="51" applyFont="1">
      <alignment/>
      <protection/>
    </xf>
    <xf numFmtId="0" fontId="21" fillId="35" borderId="11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41" fontId="15" fillId="35" borderId="11" xfId="51" applyNumberFormat="1" applyFont="1" applyFill="1" applyBorder="1" applyAlignment="1">
      <alignment vertical="center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 wrapText="1"/>
      <protection/>
    </xf>
    <xf numFmtId="43" fontId="21" fillId="35" borderId="11" xfId="51" applyNumberFormat="1" applyFont="1" applyFill="1" applyBorder="1" applyAlignment="1">
      <alignment horizontal="center" vertical="center" wrapText="1"/>
      <protection/>
    </xf>
    <xf numFmtId="49" fontId="21" fillId="35" borderId="11" xfId="51" applyNumberFormat="1" applyFont="1" applyFill="1" applyBorder="1" applyAlignment="1">
      <alignment vertical="center" wrapText="1"/>
      <protection/>
    </xf>
    <xf numFmtId="43" fontId="12" fillId="35" borderId="11" xfId="51" applyNumberFormat="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25" fillId="35" borderId="11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49" fontId="31" fillId="35" borderId="11" xfId="51" applyNumberFormat="1" applyFont="1" applyFill="1" applyBorder="1" applyAlignment="1">
      <alignment horizontal="center" vertical="center" wrapText="1"/>
      <protection/>
    </xf>
    <xf numFmtId="49" fontId="32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41" fontId="22" fillId="35" borderId="11" xfId="51" applyNumberFormat="1" applyFont="1" applyFill="1" applyBorder="1" applyAlignment="1">
      <alignment vertical="center" wrapText="1"/>
      <protection/>
    </xf>
    <xf numFmtId="49" fontId="27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41" fontId="6" fillId="35" borderId="11" xfId="51" applyNumberFormat="1" applyFont="1" applyFill="1" applyBorder="1" applyAlignment="1">
      <alignment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2" fillId="35" borderId="11" xfId="51" applyFont="1" applyFill="1" applyBorder="1" applyAlignment="1">
      <alignment horizontal="center" vertical="center" wrapText="1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41" fontId="22" fillId="35" borderId="11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0" fontId="4" fillId="0" borderId="0" xfId="51">
      <alignment/>
      <protection/>
    </xf>
    <xf numFmtId="0" fontId="5" fillId="0" borderId="0" xfId="51" applyFont="1">
      <alignment/>
      <protection/>
    </xf>
    <xf numFmtId="41" fontId="16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80" fillId="0" borderId="0" xfId="51" applyFont="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4" fillId="35" borderId="0" xfId="51" applyFont="1" applyFill="1" applyBorder="1" applyAlignment="1">
      <alignment vertical="center" wrapText="1"/>
      <protection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27" fillId="35" borderId="0" xfId="51" applyFont="1" applyFill="1" applyAlignment="1">
      <alignment horizontal="center" vertical="center"/>
      <protection/>
    </xf>
    <xf numFmtId="0" fontId="27" fillId="35" borderId="0" xfId="51" applyFont="1" applyFill="1" applyAlignment="1">
      <alignment vertical="center"/>
      <protection/>
    </xf>
    <xf numFmtId="0" fontId="27" fillId="35" borderId="0" xfId="51" applyFont="1" applyFill="1">
      <alignment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9" fillId="35" borderId="13" xfId="51" applyFont="1" applyFill="1" applyBorder="1" applyAlignment="1">
      <alignment horizontal="center" vertical="center" wrapText="1"/>
      <protection/>
    </xf>
    <xf numFmtId="0" fontId="29" fillId="35" borderId="11" xfId="51" applyFont="1" applyFill="1" applyBorder="1" applyAlignment="1">
      <alignment horizontal="center" vertical="center" wrapText="1"/>
      <protection/>
    </xf>
    <xf numFmtId="0" fontId="30" fillId="35" borderId="14" xfId="51" applyFont="1" applyFill="1" applyBorder="1" applyAlignment="1">
      <alignment horizontal="center" vertical="center" wrapText="1"/>
      <protection/>
    </xf>
    <xf numFmtId="41" fontId="16" fillId="0" borderId="0" xfId="51" applyNumberFormat="1" applyFont="1" applyAlignment="1">
      <alignment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41" fontId="22" fillId="35" borderId="11" xfId="51" applyNumberFormat="1" applyFont="1" applyFill="1" applyBorder="1" applyAlignment="1">
      <alignment horizontal="right" vertical="center" wrapText="1"/>
      <protection/>
    </xf>
    <xf numFmtId="41" fontId="6" fillId="35" borderId="11" xfId="51" applyNumberFormat="1" applyFont="1" applyFill="1" applyBorder="1" applyAlignment="1">
      <alignment horizontal="right" vertical="center" wrapText="1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169" fontId="81" fillId="36" borderId="15" xfId="0" applyNumberFormat="1" applyFont="1" applyFill="1" applyBorder="1" applyAlignment="1">
      <alignment horizontal="right" vertical="center" wrapText="1"/>
    </xf>
    <xf numFmtId="0" fontId="34" fillId="36" borderId="0" xfId="0" applyFont="1" applyFill="1" applyAlignment="1">
      <alignment horizontal="right" vertical="top" wrapText="1"/>
    </xf>
    <xf numFmtId="169" fontId="82" fillId="36" borderId="15" xfId="0" applyNumberFormat="1" applyFont="1" applyFill="1" applyBorder="1" applyAlignment="1">
      <alignment horizontal="right" vertical="center" wrapText="1"/>
    </xf>
    <xf numFmtId="49" fontId="3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36" borderId="15" xfId="0" applyFont="1" applyFill="1" applyBorder="1" applyAlignment="1">
      <alignment horizontal="center" vertical="center" wrapText="1"/>
    </xf>
    <xf numFmtId="0" fontId="81" fillId="36" borderId="15" xfId="0" applyFont="1" applyFill="1" applyBorder="1" applyAlignment="1">
      <alignment horizontal="center" vertical="center" wrapText="1"/>
    </xf>
    <xf numFmtId="49" fontId="3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83" fillId="36" borderId="15" xfId="0" applyFont="1" applyFill="1" applyBorder="1" applyAlignment="1">
      <alignment horizontal="left" vertical="center" wrapText="1"/>
    </xf>
    <xf numFmtId="169" fontId="81" fillId="36" borderId="15" xfId="0" applyNumberFormat="1" applyFont="1" applyFill="1" applyBorder="1" applyAlignment="1">
      <alignment horizontal="right" vertical="center" wrapText="1"/>
    </xf>
    <xf numFmtId="0" fontId="84" fillId="36" borderId="15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81" fillId="36" borderId="15" xfId="0" applyFont="1" applyFill="1" applyBorder="1" applyAlignment="1">
      <alignment horizontal="center" vertical="center" wrapText="1"/>
    </xf>
    <xf numFmtId="169" fontId="82" fillId="36" borderId="15" xfId="0" applyNumberFormat="1" applyFont="1" applyFill="1" applyBorder="1" applyAlignment="1">
      <alignment horizontal="right" vertical="center" wrapText="1"/>
    </xf>
    <xf numFmtId="0" fontId="16" fillId="35" borderId="0" xfId="51" applyFont="1" applyFill="1" applyBorder="1" applyAlignment="1">
      <alignment vertical="center" wrapText="1"/>
      <protection/>
    </xf>
    <xf numFmtId="43" fontId="21" fillId="35" borderId="18" xfId="51" applyNumberFormat="1" applyFont="1" applyFill="1" applyBorder="1" applyAlignment="1">
      <alignment horizontal="center" vertical="center" wrapText="1"/>
      <protection/>
    </xf>
    <xf numFmtId="43" fontId="21" fillId="35" borderId="12" xfId="51" applyNumberFormat="1" applyFont="1" applyFill="1" applyBorder="1" applyAlignment="1">
      <alignment horizontal="center" vertical="center" wrapText="1"/>
      <protection/>
    </xf>
    <xf numFmtId="43" fontId="12" fillId="35" borderId="18" xfId="51" applyNumberFormat="1" applyFont="1" applyFill="1" applyBorder="1" applyAlignment="1">
      <alignment horizontal="right" vertical="center" wrapText="1"/>
      <protection/>
    </xf>
    <xf numFmtId="43" fontId="12" fillId="35" borderId="12" xfId="51" applyNumberFormat="1" applyFont="1" applyFill="1" applyBorder="1" applyAlignment="1">
      <alignment horizontal="right" vertical="center" wrapText="1"/>
      <protection/>
    </xf>
    <xf numFmtId="4" fontId="12" fillId="35" borderId="18" xfId="51" applyNumberFormat="1" applyFont="1" applyFill="1" applyBorder="1" applyAlignment="1">
      <alignment horizontal="right" vertical="center" wrapText="1"/>
      <protection/>
    </xf>
    <xf numFmtId="4" fontId="12" fillId="35" borderId="12" xfId="51" applyNumberFormat="1" applyFont="1" applyFill="1" applyBorder="1" applyAlignment="1">
      <alignment horizontal="right" vertical="center" wrapText="1"/>
      <protection/>
    </xf>
    <xf numFmtId="0" fontId="16" fillId="35" borderId="19" xfId="51" applyFont="1" applyFill="1" applyBorder="1" applyAlignment="1">
      <alignment horizontal="center" vertical="center" wrapText="1"/>
      <protection/>
    </xf>
    <xf numFmtId="0" fontId="16" fillId="35" borderId="0" xfId="51" applyFont="1" applyFill="1" applyBorder="1" applyAlignment="1">
      <alignment horizontal="left" vertical="center" wrapText="1"/>
      <protection/>
    </xf>
    <xf numFmtId="0" fontId="15" fillId="35" borderId="18" xfId="51" applyFont="1" applyFill="1" applyBorder="1" applyAlignment="1">
      <alignment horizontal="left" vertical="center" wrapText="1"/>
      <protection/>
    </xf>
    <xf numFmtId="0" fontId="15" fillId="35" borderId="12" xfId="51" applyFont="1" applyFill="1" applyBorder="1" applyAlignment="1">
      <alignment horizontal="left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16" fillId="35" borderId="18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6" fillId="35" borderId="20" xfId="51" applyFont="1" applyFill="1" applyBorder="1" applyAlignment="1">
      <alignment horizontal="center" vertical="center" wrapText="1"/>
      <protection/>
    </xf>
    <xf numFmtId="0" fontId="19" fillId="35" borderId="18" xfId="51" applyFont="1" applyFill="1" applyBorder="1" applyAlignment="1">
      <alignment horizontal="center" vertical="center" wrapText="1"/>
      <protection/>
    </xf>
    <xf numFmtId="0" fontId="19" fillId="35" borderId="21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14" fillId="35" borderId="18" xfId="51" applyFont="1" applyFill="1" applyBorder="1" applyAlignment="1">
      <alignment horizontal="center" vertical="center" wrapText="1"/>
      <protection/>
    </xf>
    <xf numFmtId="0" fontId="14" fillId="35" borderId="21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20" fillId="35" borderId="0" xfId="51" applyFont="1" applyFill="1" applyBorder="1" applyAlignment="1">
      <alignment horizontal="center" vertical="center" wrapText="1"/>
      <protection/>
    </xf>
    <xf numFmtId="0" fontId="12" fillId="35" borderId="22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6" fillId="0" borderId="20" xfId="51" applyFont="1" applyBorder="1" applyAlignment="1">
      <alignment horizontal="center" vertical="center"/>
      <protection/>
    </xf>
    <xf numFmtId="0" fontId="14" fillId="35" borderId="18" xfId="51" applyFont="1" applyFill="1" applyBorder="1" applyAlignment="1">
      <alignment horizontal="center" vertical="center"/>
      <protection/>
    </xf>
    <xf numFmtId="0" fontId="14" fillId="35" borderId="21" xfId="51" applyFont="1" applyFill="1" applyBorder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/>
      <protection/>
    </xf>
    <xf numFmtId="0" fontId="14" fillId="35" borderId="22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28" fillId="35" borderId="20" xfId="51" applyFont="1" applyFill="1" applyBorder="1" applyAlignment="1">
      <alignment horizontal="center"/>
      <protection/>
    </xf>
    <xf numFmtId="0" fontId="33" fillId="35" borderId="11" xfId="51" applyFont="1" applyFill="1" applyBorder="1" applyAlignment="1">
      <alignment horizontal="center" vertical="center"/>
      <protection/>
    </xf>
    <xf numFmtId="0" fontId="23" fillId="35" borderId="18" xfId="51" applyFont="1" applyFill="1" applyBorder="1" applyAlignment="1">
      <alignment horizontal="center" vertical="center"/>
      <protection/>
    </xf>
    <xf numFmtId="0" fontId="23" fillId="35" borderId="21" xfId="51" applyFont="1" applyFill="1" applyBorder="1" applyAlignment="1">
      <alignment horizontal="center"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9" fillId="35" borderId="18" xfId="51" applyFont="1" applyFill="1" applyBorder="1" applyAlignment="1">
      <alignment horizontal="center" vertical="center" wrapText="1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9" fillId="35" borderId="22" xfId="51" applyFont="1" applyFill="1" applyBorder="1" applyAlignment="1">
      <alignment horizontal="center" vertical="center" wrapText="1"/>
      <protection/>
    </xf>
    <xf numFmtId="0" fontId="29" fillId="35" borderId="13" xfId="51" applyFont="1" applyFill="1" applyBorder="1" applyAlignment="1">
      <alignment horizontal="center" vertical="center" wrapText="1"/>
      <protection/>
    </xf>
    <xf numFmtId="0" fontId="29" fillId="35" borderId="11" xfId="51" applyFont="1" applyFill="1" applyBorder="1" applyAlignment="1">
      <alignment horizontal="center" vertical="center" wrapText="1"/>
      <protection/>
    </xf>
    <xf numFmtId="0" fontId="20" fillId="35" borderId="0" xfId="51" applyFont="1" applyFill="1" applyAlignment="1">
      <alignment horizontal="center" vertical="center" wrapText="1"/>
      <protection/>
    </xf>
    <xf numFmtId="0" fontId="22" fillId="35" borderId="22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29" fillId="35" borderId="14" xfId="51" applyFont="1" applyFill="1" applyBorder="1" applyAlignment="1">
      <alignment horizontal="center" vertical="center" wrapText="1"/>
      <protection/>
    </xf>
    <xf numFmtId="0" fontId="29" fillId="35" borderId="21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112</xdr:row>
      <xdr:rowOff>0</xdr:rowOff>
    </xdr:from>
    <xdr:to>
      <xdr:col>9</xdr:col>
      <xdr:colOff>0</xdr:colOff>
      <xdr:row>113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94405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9</xdr:col>
      <xdr:colOff>0</xdr:colOff>
      <xdr:row>116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199263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showGridLines="0" tabSelected="1" zoomScalePageLayoutView="0" workbookViewId="0" topLeftCell="A1">
      <selection activeCell="V8" sqref="V8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10" t="s">
        <v>341</v>
      </c>
      <c r="L1" s="110"/>
      <c r="M1" s="110"/>
      <c r="N1" s="110"/>
      <c r="O1" s="110"/>
      <c r="P1" s="110"/>
      <c r="Q1" s="4"/>
    </row>
    <row r="2" spans="1:17" ht="16.5" customHeight="1">
      <c r="A2" s="111" t="s">
        <v>175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12"/>
      <c r="P3" s="112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09" t="s">
        <v>3</v>
      </c>
      <c r="E5" s="109"/>
      <c r="F5" s="109" t="s">
        <v>4</v>
      </c>
      <c r="G5" s="109"/>
      <c r="H5" s="109"/>
      <c r="I5" s="109" t="s">
        <v>43</v>
      </c>
      <c r="J5" s="109"/>
      <c r="K5" s="3" t="s">
        <v>42</v>
      </c>
      <c r="L5" s="3" t="s">
        <v>41</v>
      </c>
      <c r="M5" s="109" t="s">
        <v>40</v>
      </c>
      <c r="N5" s="109"/>
      <c r="O5" s="109"/>
      <c r="P5" s="109"/>
      <c r="Q5" s="109"/>
    </row>
    <row r="6" spans="1:17" ht="11.25" customHeight="1">
      <c r="A6"/>
      <c r="B6" s="86" t="s">
        <v>5</v>
      </c>
      <c r="C6" s="86" t="s">
        <v>6</v>
      </c>
      <c r="D6" s="106" t="s">
        <v>7</v>
      </c>
      <c r="E6" s="106"/>
      <c r="F6" s="106" t="s">
        <v>8</v>
      </c>
      <c r="G6" s="106"/>
      <c r="H6" s="106"/>
      <c r="I6" s="106" t="s">
        <v>9</v>
      </c>
      <c r="J6" s="106"/>
      <c r="K6" s="86" t="s">
        <v>39</v>
      </c>
      <c r="L6" s="86" t="s">
        <v>38</v>
      </c>
      <c r="M6" s="106" t="s">
        <v>37</v>
      </c>
      <c r="N6" s="106"/>
      <c r="O6" s="106"/>
      <c r="P6" s="106"/>
      <c r="Q6" s="106"/>
    </row>
    <row r="7" spans="1:17" ht="18.75" customHeight="1">
      <c r="A7"/>
      <c r="B7" s="97" t="s">
        <v>10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2.5" customHeight="1">
      <c r="A8"/>
      <c r="B8" s="86" t="s">
        <v>280</v>
      </c>
      <c r="C8" s="87"/>
      <c r="D8" s="104"/>
      <c r="E8" s="104"/>
      <c r="F8" s="103" t="s">
        <v>281</v>
      </c>
      <c r="G8" s="103"/>
      <c r="H8" s="103"/>
      <c r="I8" s="105" t="s">
        <v>282</v>
      </c>
      <c r="J8" s="105"/>
      <c r="K8" s="88" t="s">
        <v>283</v>
      </c>
      <c r="L8" s="88" t="s">
        <v>12</v>
      </c>
      <c r="M8" s="105" t="s">
        <v>284</v>
      </c>
      <c r="N8" s="105"/>
      <c r="O8" s="105"/>
      <c r="P8" s="105"/>
      <c r="Q8" s="105"/>
    </row>
    <row r="9" spans="1:17" ht="28.5" customHeight="1">
      <c r="A9"/>
      <c r="B9" s="3"/>
      <c r="C9" s="87"/>
      <c r="D9" s="104"/>
      <c r="E9" s="104"/>
      <c r="F9" s="103" t="s">
        <v>11</v>
      </c>
      <c r="G9" s="103"/>
      <c r="H9" s="103"/>
      <c r="I9" s="105" t="s">
        <v>285</v>
      </c>
      <c r="J9" s="105"/>
      <c r="K9" s="88" t="s">
        <v>12</v>
      </c>
      <c r="L9" s="88" t="s">
        <v>12</v>
      </c>
      <c r="M9" s="105" t="s">
        <v>285</v>
      </c>
      <c r="N9" s="105"/>
      <c r="O9" s="105"/>
      <c r="P9" s="105"/>
      <c r="Q9" s="105"/>
    </row>
    <row r="10" spans="1:17" ht="22.5" customHeight="1">
      <c r="A10"/>
      <c r="B10" s="87"/>
      <c r="C10" s="86" t="s">
        <v>286</v>
      </c>
      <c r="D10" s="104"/>
      <c r="E10" s="104"/>
      <c r="F10" s="103" t="s">
        <v>287</v>
      </c>
      <c r="G10" s="103"/>
      <c r="H10" s="103"/>
      <c r="I10" s="105" t="s">
        <v>288</v>
      </c>
      <c r="J10" s="105"/>
      <c r="K10" s="88" t="s">
        <v>289</v>
      </c>
      <c r="L10" s="88" t="s">
        <v>12</v>
      </c>
      <c r="M10" s="105" t="s">
        <v>290</v>
      </c>
      <c r="N10" s="105"/>
      <c r="O10" s="105"/>
      <c r="P10" s="105"/>
      <c r="Q10" s="105"/>
    </row>
    <row r="11" spans="1:17" ht="30" customHeight="1">
      <c r="A11"/>
      <c r="B11" s="87"/>
      <c r="C11" s="3"/>
      <c r="D11" s="104"/>
      <c r="E11" s="104"/>
      <c r="F11" s="103" t="s">
        <v>11</v>
      </c>
      <c r="G11" s="103"/>
      <c r="H11" s="103"/>
      <c r="I11" s="105" t="s">
        <v>12</v>
      </c>
      <c r="J11" s="105"/>
      <c r="K11" s="88" t="s">
        <v>12</v>
      </c>
      <c r="L11" s="88" t="s">
        <v>12</v>
      </c>
      <c r="M11" s="105" t="s">
        <v>12</v>
      </c>
      <c r="N11" s="105"/>
      <c r="O11" s="105"/>
      <c r="P11" s="105"/>
      <c r="Q11" s="105"/>
    </row>
    <row r="12" spans="1:17" ht="27" customHeight="1">
      <c r="A12"/>
      <c r="B12" s="87"/>
      <c r="C12" s="87"/>
      <c r="D12" s="106" t="s">
        <v>291</v>
      </c>
      <c r="E12" s="106"/>
      <c r="F12" s="103" t="s">
        <v>292</v>
      </c>
      <c r="G12" s="103"/>
      <c r="H12" s="103"/>
      <c r="I12" s="105" t="s">
        <v>288</v>
      </c>
      <c r="J12" s="105"/>
      <c r="K12" s="88" t="s">
        <v>289</v>
      </c>
      <c r="L12" s="88" t="s">
        <v>12</v>
      </c>
      <c r="M12" s="105" t="s">
        <v>290</v>
      </c>
      <c r="N12" s="105"/>
      <c r="O12" s="105"/>
      <c r="P12" s="105"/>
      <c r="Q12" s="105"/>
    </row>
    <row r="13" spans="1:17" ht="24" customHeight="1">
      <c r="A13"/>
      <c r="B13" s="87"/>
      <c r="C13" s="86" t="s">
        <v>293</v>
      </c>
      <c r="D13" s="104"/>
      <c r="E13" s="104"/>
      <c r="F13" s="103" t="s">
        <v>294</v>
      </c>
      <c r="G13" s="103"/>
      <c r="H13" s="103"/>
      <c r="I13" s="105" t="s">
        <v>295</v>
      </c>
      <c r="J13" s="105"/>
      <c r="K13" s="88" t="s">
        <v>296</v>
      </c>
      <c r="L13" s="88" t="s">
        <v>12</v>
      </c>
      <c r="M13" s="105" t="s">
        <v>297</v>
      </c>
      <c r="N13" s="105"/>
      <c r="O13" s="105"/>
      <c r="P13" s="105"/>
      <c r="Q13" s="105"/>
    </row>
    <row r="14" spans="1:17" ht="28.5" customHeight="1">
      <c r="A14"/>
      <c r="B14" s="87"/>
      <c r="C14" s="3"/>
      <c r="D14" s="104"/>
      <c r="E14" s="104"/>
      <c r="F14" s="103" t="s">
        <v>11</v>
      </c>
      <c r="G14" s="103"/>
      <c r="H14" s="103"/>
      <c r="I14" s="105" t="s">
        <v>12</v>
      </c>
      <c r="J14" s="105"/>
      <c r="K14" s="88" t="s">
        <v>12</v>
      </c>
      <c r="L14" s="88" t="s">
        <v>12</v>
      </c>
      <c r="M14" s="105" t="s">
        <v>12</v>
      </c>
      <c r="N14" s="105"/>
      <c r="O14" s="105"/>
      <c r="P14" s="105"/>
      <c r="Q14" s="105"/>
    </row>
    <row r="15" spans="1:17" ht="23.25" customHeight="1">
      <c r="A15"/>
      <c r="B15" s="87"/>
      <c r="C15" s="87"/>
      <c r="D15" s="106" t="s">
        <v>291</v>
      </c>
      <c r="E15" s="106"/>
      <c r="F15" s="103" t="s">
        <v>292</v>
      </c>
      <c r="G15" s="103"/>
      <c r="H15" s="103"/>
      <c r="I15" s="105" t="s">
        <v>295</v>
      </c>
      <c r="J15" s="105"/>
      <c r="K15" s="88" t="s">
        <v>296</v>
      </c>
      <c r="L15" s="88" t="s">
        <v>12</v>
      </c>
      <c r="M15" s="105" t="s">
        <v>297</v>
      </c>
      <c r="N15" s="105"/>
      <c r="O15" s="105"/>
      <c r="P15" s="105"/>
      <c r="Q15" s="105"/>
    </row>
    <row r="16" spans="1:17" ht="18" customHeight="1">
      <c r="A16"/>
      <c r="B16" s="86" t="s">
        <v>13</v>
      </c>
      <c r="C16" s="87"/>
      <c r="D16" s="104"/>
      <c r="E16" s="104"/>
      <c r="F16" s="103" t="s">
        <v>14</v>
      </c>
      <c r="G16" s="103"/>
      <c r="H16" s="103"/>
      <c r="I16" s="105" t="s">
        <v>201</v>
      </c>
      <c r="J16" s="105"/>
      <c r="K16" s="88" t="s">
        <v>298</v>
      </c>
      <c r="L16" s="88" t="s">
        <v>299</v>
      </c>
      <c r="M16" s="105" t="s">
        <v>300</v>
      </c>
      <c r="N16" s="105"/>
      <c r="O16" s="105"/>
      <c r="P16" s="105"/>
      <c r="Q16" s="105"/>
    </row>
    <row r="17" spans="1:17" ht="25.5" customHeight="1">
      <c r="A17"/>
      <c r="B17" s="3"/>
      <c r="C17" s="87"/>
      <c r="D17" s="104"/>
      <c r="E17" s="104"/>
      <c r="F17" s="103" t="s">
        <v>11</v>
      </c>
      <c r="G17" s="103"/>
      <c r="H17" s="103"/>
      <c r="I17" s="105" t="s">
        <v>184</v>
      </c>
      <c r="J17" s="105"/>
      <c r="K17" s="88" t="s">
        <v>12</v>
      </c>
      <c r="L17" s="88" t="s">
        <v>12</v>
      </c>
      <c r="M17" s="105" t="s">
        <v>184</v>
      </c>
      <c r="N17" s="105"/>
      <c r="O17" s="105"/>
      <c r="P17" s="105"/>
      <c r="Q17" s="105"/>
    </row>
    <row r="18" spans="1:17" ht="24" customHeight="1">
      <c r="A18"/>
      <c r="B18" s="87"/>
      <c r="C18" s="86" t="s">
        <v>173</v>
      </c>
      <c r="D18" s="104"/>
      <c r="E18" s="104"/>
      <c r="F18" s="103" t="s">
        <v>174</v>
      </c>
      <c r="G18" s="103"/>
      <c r="H18" s="103"/>
      <c r="I18" s="105" t="s">
        <v>202</v>
      </c>
      <c r="J18" s="105"/>
      <c r="K18" s="88" t="s">
        <v>12</v>
      </c>
      <c r="L18" s="88" t="s">
        <v>299</v>
      </c>
      <c r="M18" s="105" t="s">
        <v>301</v>
      </c>
      <c r="N18" s="105"/>
      <c r="O18" s="105"/>
      <c r="P18" s="105"/>
      <c r="Q18" s="105"/>
    </row>
    <row r="19" spans="1:17" ht="30" customHeight="1">
      <c r="A19"/>
      <c r="B19" s="87"/>
      <c r="C19" s="3"/>
      <c r="D19" s="104"/>
      <c r="E19" s="104"/>
      <c r="F19" s="103" t="s">
        <v>11</v>
      </c>
      <c r="G19" s="103"/>
      <c r="H19" s="103"/>
      <c r="I19" s="105" t="s">
        <v>184</v>
      </c>
      <c r="J19" s="105"/>
      <c r="K19" s="88" t="s">
        <v>12</v>
      </c>
      <c r="L19" s="88" t="s">
        <v>12</v>
      </c>
      <c r="M19" s="105" t="s">
        <v>184</v>
      </c>
      <c r="N19" s="105"/>
      <c r="O19" s="105"/>
      <c r="P19" s="105"/>
      <c r="Q19" s="105"/>
    </row>
    <row r="20" spans="1:17" ht="32.25" customHeight="1">
      <c r="A20"/>
      <c r="B20" s="87"/>
      <c r="C20" s="87"/>
      <c r="D20" s="106" t="s">
        <v>302</v>
      </c>
      <c r="E20" s="106"/>
      <c r="F20" s="103" t="s">
        <v>303</v>
      </c>
      <c r="G20" s="103"/>
      <c r="H20" s="103"/>
      <c r="I20" s="105" t="s">
        <v>304</v>
      </c>
      <c r="J20" s="105"/>
      <c r="K20" s="88" t="s">
        <v>12</v>
      </c>
      <c r="L20" s="88" t="s">
        <v>299</v>
      </c>
      <c r="M20" s="105" t="s">
        <v>305</v>
      </c>
      <c r="N20" s="105"/>
      <c r="O20" s="105"/>
      <c r="P20" s="105"/>
      <c r="Q20" s="105"/>
    </row>
    <row r="21" spans="1:17" ht="18.75" customHeight="1">
      <c r="A21"/>
      <c r="B21" s="87"/>
      <c r="C21" s="86" t="s">
        <v>306</v>
      </c>
      <c r="D21" s="104"/>
      <c r="E21" s="104"/>
      <c r="F21" s="103" t="s">
        <v>196</v>
      </c>
      <c r="G21" s="103"/>
      <c r="H21" s="103"/>
      <c r="I21" s="105" t="s">
        <v>307</v>
      </c>
      <c r="J21" s="105"/>
      <c r="K21" s="88" t="s">
        <v>298</v>
      </c>
      <c r="L21" s="88" t="s">
        <v>12</v>
      </c>
      <c r="M21" s="105" t="s">
        <v>308</v>
      </c>
      <c r="N21" s="105"/>
      <c r="O21" s="105"/>
      <c r="P21" s="105"/>
      <c r="Q21" s="105"/>
    </row>
    <row r="22" spans="1:17" ht="27" customHeight="1">
      <c r="A22"/>
      <c r="B22" s="87"/>
      <c r="C22" s="3"/>
      <c r="D22" s="104"/>
      <c r="E22" s="104"/>
      <c r="F22" s="103" t="s">
        <v>11</v>
      </c>
      <c r="G22" s="103"/>
      <c r="H22" s="103"/>
      <c r="I22" s="105" t="s">
        <v>12</v>
      </c>
      <c r="J22" s="105"/>
      <c r="K22" s="88" t="s">
        <v>12</v>
      </c>
      <c r="L22" s="88" t="s">
        <v>12</v>
      </c>
      <c r="M22" s="105" t="s">
        <v>12</v>
      </c>
      <c r="N22" s="105"/>
      <c r="O22" s="105"/>
      <c r="P22" s="105"/>
      <c r="Q22" s="105"/>
    </row>
    <row r="23" spans="1:17" ht="32.25" customHeight="1">
      <c r="A23"/>
      <c r="B23" s="87"/>
      <c r="C23" s="87"/>
      <c r="D23" s="106" t="s">
        <v>302</v>
      </c>
      <c r="E23" s="106"/>
      <c r="F23" s="103" t="s">
        <v>303</v>
      </c>
      <c r="G23" s="103"/>
      <c r="H23" s="103"/>
      <c r="I23" s="105" t="s">
        <v>309</v>
      </c>
      <c r="J23" s="105"/>
      <c r="K23" s="88" t="s">
        <v>298</v>
      </c>
      <c r="L23" s="88" t="s">
        <v>12</v>
      </c>
      <c r="M23" s="105" t="s">
        <v>310</v>
      </c>
      <c r="N23" s="105"/>
      <c r="O23" s="105"/>
      <c r="P23" s="105"/>
      <c r="Q23" s="105"/>
    </row>
    <row r="24" spans="1:17" ht="25.5" customHeight="1">
      <c r="A24"/>
      <c r="B24" s="86" t="s">
        <v>205</v>
      </c>
      <c r="C24" s="87"/>
      <c r="D24" s="104"/>
      <c r="E24" s="104"/>
      <c r="F24" s="103" t="s">
        <v>206</v>
      </c>
      <c r="G24" s="103"/>
      <c r="H24" s="103"/>
      <c r="I24" s="105" t="s">
        <v>207</v>
      </c>
      <c r="J24" s="105"/>
      <c r="K24" s="88" t="s">
        <v>12</v>
      </c>
      <c r="L24" s="88" t="s">
        <v>311</v>
      </c>
      <c r="M24" s="105" t="s">
        <v>312</v>
      </c>
      <c r="N24" s="105"/>
      <c r="O24" s="105"/>
      <c r="P24" s="105"/>
      <c r="Q24" s="105"/>
    </row>
    <row r="25" spans="1:17" ht="30" customHeight="1">
      <c r="A25"/>
      <c r="B25" s="3"/>
      <c r="C25" s="87"/>
      <c r="D25" s="104"/>
      <c r="E25" s="104"/>
      <c r="F25" s="103" t="s">
        <v>11</v>
      </c>
      <c r="G25" s="103"/>
      <c r="H25" s="103"/>
      <c r="I25" s="105" t="s">
        <v>12</v>
      </c>
      <c r="J25" s="105"/>
      <c r="K25" s="88" t="s">
        <v>12</v>
      </c>
      <c r="L25" s="88" t="s">
        <v>12</v>
      </c>
      <c r="M25" s="105" t="s">
        <v>12</v>
      </c>
      <c r="N25" s="105"/>
      <c r="O25" s="105"/>
      <c r="P25" s="105"/>
      <c r="Q25" s="105"/>
    </row>
    <row r="26" spans="1:17" ht="18" customHeight="1">
      <c r="A26"/>
      <c r="B26" s="87"/>
      <c r="C26" s="86" t="s">
        <v>208</v>
      </c>
      <c r="D26" s="104"/>
      <c r="E26" s="104"/>
      <c r="F26" s="103" t="s">
        <v>209</v>
      </c>
      <c r="G26" s="103"/>
      <c r="H26" s="103"/>
      <c r="I26" s="105" t="s">
        <v>210</v>
      </c>
      <c r="J26" s="105"/>
      <c r="K26" s="88" t="s">
        <v>12</v>
      </c>
      <c r="L26" s="88" t="s">
        <v>311</v>
      </c>
      <c r="M26" s="105" t="s">
        <v>313</v>
      </c>
      <c r="N26" s="105"/>
      <c r="O26" s="105"/>
      <c r="P26" s="105"/>
      <c r="Q26" s="105"/>
    </row>
    <row r="27" spans="1:17" ht="29.25" customHeight="1">
      <c r="A27"/>
      <c r="B27" s="87"/>
      <c r="C27" s="3"/>
      <c r="D27" s="104"/>
      <c r="E27" s="104"/>
      <c r="F27" s="103" t="s">
        <v>11</v>
      </c>
      <c r="G27" s="103"/>
      <c r="H27" s="103"/>
      <c r="I27" s="105" t="s">
        <v>12</v>
      </c>
      <c r="J27" s="105"/>
      <c r="K27" s="88" t="s">
        <v>12</v>
      </c>
      <c r="L27" s="88" t="s">
        <v>12</v>
      </c>
      <c r="M27" s="105" t="s">
        <v>12</v>
      </c>
      <c r="N27" s="105"/>
      <c r="O27" s="105"/>
      <c r="P27" s="105"/>
      <c r="Q27" s="105"/>
    </row>
    <row r="28" spans="1:17" ht="30" customHeight="1">
      <c r="A28"/>
      <c r="B28" s="87"/>
      <c r="C28" s="87"/>
      <c r="D28" s="106" t="s">
        <v>211</v>
      </c>
      <c r="E28" s="106"/>
      <c r="F28" s="103" t="s">
        <v>212</v>
      </c>
      <c r="G28" s="103"/>
      <c r="H28" s="103"/>
      <c r="I28" s="105" t="s">
        <v>210</v>
      </c>
      <c r="J28" s="105"/>
      <c r="K28" s="88" t="s">
        <v>12</v>
      </c>
      <c r="L28" s="88" t="s">
        <v>311</v>
      </c>
      <c r="M28" s="105" t="s">
        <v>313</v>
      </c>
      <c r="N28" s="105"/>
      <c r="O28" s="105"/>
      <c r="P28" s="105"/>
      <c r="Q28" s="105"/>
    </row>
    <row r="29" spans="1:17" ht="21" customHeight="1">
      <c r="A29"/>
      <c r="B29" s="86" t="s">
        <v>213</v>
      </c>
      <c r="C29" s="87"/>
      <c r="D29" s="104"/>
      <c r="E29" s="104"/>
      <c r="F29" s="103" t="s">
        <v>214</v>
      </c>
      <c r="G29" s="103"/>
      <c r="H29" s="103"/>
      <c r="I29" s="105" t="s">
        <v>215</v>
      </c>
      <c r="J29" s="105"/>
      <c r="K29" s="88" t="s">
        <v>12</v>
      </c>
      <c r="L29" s="88" t="s">
        <v>314</v>
      </c>
      <c r="M29" s="105" t="s">
        <v>315</v>
      </c>
      <c r="N29" s="105"/>
      <c r="O29" s="105"/>
      <c r="P29" s="105"/>
      <c r="Q29" s="105"/>
    </row>
    <row r="30" spans="1:17" ht="30" customHeight="1">
      <c r="A30"/>
      <c r="B30" s="3"/>
      <c r="C30" s="87"/>
      <c r="D30" s="104"/>
      <c r="E30" s="104"/>
      <c r="F30" s="103" t="s">
        <v>11</v>
      </c>
      <c r="G30" s="103"/>
      <c r="H30" s="103"/>
      <c r="I30" s="105" t="s">
        <v>12</v>
      </c>
      <c r="J30" s="105"/>
      <c r="K30" s="88" t="s">
        <v>12</v>
      </c>
      <c r="L30" s="88" t="s">
        <v>12</v>
      </c>
      <c r="M30" s="105" t="s">
        <v>12</v>
      </c>
      <c r="N30" s="105"/>
      <c r="O30" s="105"/>
      <c r="P30" s="105"/>
      <c r="Q30" s="105"/>
    </row>
    <row r="31" spans="1:17" ht="20.25" customHeight="1">
      <c r="A31"/>
      <c r="B31" s="87"/>
      <c r="C31" s="86" t="s">
        <v>250</v>
      </c>
      <c r="D31" s="104"/>
      <c r="E31" s="104"/>
      <c r="F31" s="103" t="s">
        <v>251</v>
      </c>
      <c r="G31" s="103"/>
      <c r="H31" s="103"/>
      <c r="I31" s="105" t="s">
        <v>316</v>
      </c>
      <c r="J31" s="105"/>
      <c r="K31" s="88" t="s">
        <v>12</v>
      </c>
      <c r="L31" s="88" t="s">
        <v>314</v>
      </c>
      <c r="M31" s="105" t="s">
        <v>317</v>
      </c>
      <c r="N31" s="105"/>
      <c r="O31" s="105"/>
      <c r="P31" s="105"/>
      <c r="Q31" s="105"/>
    </row>
    <row r="32" spans="1:17" ht="28.5" customHeight="1">
      <c r="A32"/>
      <c r="B32" s="87"/>
      <c r="C32" s="3"/>
      <c r="D32" s="104"/>
      <c r="E32" s="104"/>
      <c r="F32" s="103" t="s">
        <v>11</v>
      </c>
      <c r="G32" s="103"/>
      <c r="H32" s="103"/>
      <c r="I32" s="105" t="s">
        <v>12</v>
      </c>
      <c r="J32" s="105"/>
      <c r="K32" s="88" t="s">
        <v>12</v>
      </c>
      <c r="L32" s="88" t="s">
        <v>12</v>
      </c>
      <c r="M32" s="105" t="s">
        <v>12</v>
      </c>
      <c r="N32" s="105"/>
      <c r="O32" s="105"/>
      <c r="P32" s="105"/>
      <c r="Q32" s="105"/>
    </row>
    <row r="33" spans="1:17" ht="26.25" customHeight="1">
      <c r="A33"/>
      <c r="B33" s="87"/>
      <c r="C33" s="87"/>
      <c r="D33" s="106" t="s">
        <v>318</v>
      </c>
      <c r="E33" s="106"/>
      <c r="F33" s="103" t="s">
        <v>319</v>
      </c>
      <c r="G33" s="103"/>
      <c r="H33" s="103"/>
      <c r="I33" s="105" t="s">
        <v>12</v>
      </c>
      <c r="J33" s="105"/>
      <c r="K33" s="88" t="s">
        <v>12</v>
      </c>
      <c r="L33" s="88" t="s">
        <v>320</v>
      </c>
      <c r="M33" s="105" t="s">
        <v>320</v>
      </c>
      <c r="N33" s="105"/>
      <c r="O33" s="105"/>
      <c r="P33" s="105"/>
      <c r="Q33" s="105"/>
    </row>
    <row r="34" spans="1:17" ht="18" customHeight="1">
      <c r="A34"/>
      <c r="B34" s="87"/>
      <c r="C34" s="87"/>
      <c r="D34" s="106" t="s">
        <v>203</v>
      </c>
      <c r="E34" s="106"/>
      <c r="F34" s="103" t="s">
        <v>204</v>
      </c>
      <c r="G34" s="103"/>
      <c r="H34" s="103"/>
      <c r="I34" s="105" t="s">
        <v>12</v>
      </c>
      <c r="J34" s="105"/>
      <c r="K34" s="88" t="s">
        <v>12</v>
      </c>
      <c r="L34" s="88" t="s">
        <v>321</v>
      </c>
      <c r="M34" s="105" t="s">
        <v>321</v>
      </c>
      <c r="N34" s="105"/>
      <c r="O34" s="105"/>
      <c r="P34" s="105"/>
      <c r="Q34" s="105"/>
    </row>
    <row r="35" spans="1:17" ht="18.75" customHeight="1">
      <c r="A35"/>
      <c r="B35" s="95" t="s">
        <v>10</v>
      </c>
      <c r="C35" s="95"/>
      <c r="D35" s="95"/>
      <c r="E35" s="95"/>
      <c r="F35" s="95"/>
      <c r="G35" s="95"/>
      <c r="H35" s="89" t="s">
        <v>15</v>
      </c>
      <c r="I35" s="100" t="s">
        <v>271</v>
      </c>
      <c r="J35" s="100"/>
      <c r="K35" s="90" t="s">
        <v>322</v>
      </c>
      <c r="L35" s="90" t="s">
        <v>336</v>
      </c>
      <c r="M35" s="100" t="s">
        <v>337</v>
      </c>
      <c r="N35" s="100"/>
      <c r="O35" s="100"/>
      <c r="P35" s="100"/>
      <c r="Q35" s="100"/>
    </row>
    <row r="36" spans="1:17" ht="25.5" customHeight="1">
      <c r="A36"/>
      <c r="B36" s="96"/>
      <c r="C36" s="96"/>
      <c r="D36" s="96"/>
      <c r="E36" s="96"/>
      <c r="F36" s="107" t="s">
        <v>11</v>
      </c>
      <c r="G36" s="107"/>
      <c r="H36" s="107"/>
      <c r="I36" s="108" t="s">
        <v>216</v>
      </c>
      <c r="J36" s="108"/>
      <c r="K36" s="91" t="s">
        <v>12</v>
      </c>
      <c r="L36" s="91" t="s">
        <v>12</v>
      </c>
      <c r="M36" s="108" t="s">
        <v>216</v>
      </c>
      <c r="N36" s="108"/>
      <c r="O36" s="108"/>
      <c r="P36" s="108"/>
      <c r="Q36" s="108"/>
    </row>
    <row r="37" spans="1:17" ht="21" customHeight="1">
      <c r="A37"/>
      <c r="B37" s="97" t="s">
        <v>16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9.5" customHeight="1">
      <c r="A38"/>
      <c r="B38" s="86" t="s">
        <v>241</v>
      </c>
      <c r="C38" s="87"/>
      <c r="D38" s="104"/>
      <c r="E38" s="104"/>
      <c r="F38" s="103" t="s">
        <v>242</v>
      </c>
      <c r="G38" s="103"/>
      <c r="H38" s="103"/>
      <c r="I38" s="105" t="s">
        <v>12</v>
      </c>
      <c r="J38" s="105"/>
      <c r="K38" s="88" t="s">
        <v>12</v>
      </c>
      <c r="L38" s="88" t="s">
        <v>323</v>
      </c>
      <c r="M38" s="105" t="s">
        <v>323</v>
      </c>
      <c r="N38" s="105"/>
      <c r="O38" s="105"/>
      <c r="P38" s="105"/>
      <c r="Q38" s="105"/>
    </row>
    <row r="39" spans="1:17" ht="30" customHeight="1">
      <c r="A39"/>
      <c r="B39" s="3"/>
      <c r="C39" s="87"/>
      <c r="D39" s="104"/>
      <c r="E39" s="104"/>
      <c r="F39" s="103" t="s">
        <v>11</v>
      </c>
      <c r="G39" s="103"/>
      <c r="H39" s="103"/>
      <c r="I39" s="105" t="s">
        <v>12</v>
      </c>
      <c r="J39" s="105"/>
      <c r="K39" s="88" t="s">
        <v>12</v>
      </c>
      <c r="L39" s="88" t="s">
        <v>12</v>
      </c>
      <c r="M39" s="105" t="s">
        <v>12</v>
      </c>
      <c r="N39" s="105"/>
      <c r="O39" s="105"/>
      <c r="P39" s="105"/>
      <c r="Q39" s="105"/>
    </row>
    <row r="40" spans="1:17" ht="21.75" customHeight="1">
      <c r="A40"/>
      <c r="B40" s="87"/>
      <c r="C40" s="86" t="s">
        <v>243</v>
      </c>
      <c r="D40" s="104"/>
      <c r="E40" s="104"/>
      <c r="F40" s="103" t="s">
        <v>196</v>
      </c>
      <c r="G40" s="103"/>
      <c r="H40" s="103"/>
      <c r="I40" s="105" t="s">
        <v>12</v>
      </c>
      <c r="J40" s="105"/>
      <c r="K40" s="88" t="s">
        <v>12</v>
      </c>
      <c r="L40" s="88" t="s">
        <v>323</v>
      </c>
      <c r="M40" s="105" t="s">
        <v>323</v>
      </c>
      <c r="N40" s="105"/>
      <c r="O40" s="105"/>
      <c r="P40" s="105"/>
      <c r="Q40" s="105"/>
    </row>
    <row r="41" spans="1:17" ht="27" customHeight="1">
      <c r="A41"/>
      <c r="B41" s="87"/>
      <c r="C41" s="3"/>
      <c r="D41" s="104"/>
      <c r="E41" s="104"/>
      <c r="F41" s="103" t="s">
        <v>11</v>
      </c>
      <c r="G41" s="103"/>
      <c r="H41" s="103"/>
      <c r="I41" s="105" t="s">
        <v>12</v>
      </c>
      <c r="J41" s="105"/>
      <c r="K41" s="88" t="s">
        <v>12</v>
      </c>
      <c r="L41" s="88" t="s">
        <v>12</v>
      </c>
      <c r="M41" s="105" t="s">
        <v>12</v>
      </c>
      <c r="N41" s="105"/>
      <c r="O41" s="105"/>
      <c r="P41" s="105"/>
      <c r="Q41" s="105"/>
    </row>
    <row r="42" spans="1:17" ht="30.75" customHeight="1">
      <c r="A42"/>
      <c r="B42" s="87"/>
      <c r="C42" s="87"/>
      <c r="D42" s="106" t="s">
        <v>324</v>
      </c>
      <c r="E42" s="106"/>
      <c r="F42" s="103" t="s">
        <v>325</v>
      </c>
      <c r="G42" s="103"/>
      <c r="H42" s="103"/>
      <c r="I42" s="105" t="s">
        <v>12</v>
      </c>
      <c r="J42" s="105"/>
      <c r="K42" s="88" t="s">
        <v>12</v>
      </c>
      <c r="L42" s="88" t="s">
        <v>323</v>
      </c>
      <c r="M42" s="105" t="s">
        <v>323</v>
      </c>
      <c r="N42" s="105"/>
      <c r="O42" s="105"/>
      <c r="P42" s="105"/>
      <c r="Q42" s="105"/>
    </row>
    <row r="43" spans="1:17" ht="12.75" customHeight="1">
      <c r="A43"/>
      <c r="B43" s="95" t="s">
        <v>16</v>
      </c>
      <c r="C43" s="95"/>
      <c r="D43" s="95"/>
      <c r="E43" s="95"/>
      <c r="F43" s="95"/>
      <c r="G43" s="95"/>
      <c r="H43" s="89" t="s">
        <v>15</v>
      </c>
      <c r="I43" s="100" t="s">
        <v>272</v>
      </c>
      <c r="J43" s="100"/>
      <c r="K43" s="90" t="s">
        <v>12</v>
      </c>
      <c r="L43" s="90" t="s">
        <v>323</v>
      </c>
      <c r="M43" s="100" t="s">
        <v>326</v>
      </c>
      <c r="N43" s="100"/>
      <c r="O43" s="100"/>
      <c r="P43" s="100"/>
      <c r="Q43" s="100"/>
    </row>
    <row r="44" spans="1:17" ht="28.5" customHeight="1">
      <c r="A44"/>
      <c r="B44" s="96"/>
      <c r="C44" s="96"/>
      <c r="D44" s="96"/>
      <c r="E44" s="96"/>
      <c r="F44" s="107" t="s">
        <v>11</v>
      </c>
      <c r="G44" s="107"/>
      <c r="H44" s="107"/>
      <c r="I44" s="108" t="s">
        <v>217</v>
      </c>
      <c r="J44" s="108"/>
      <c r="K44" s="91" t="s">
        <v>12</v>
      </c>
      <c r="L44" s="91" t="s">
        <v>12</v>
      </c>
      <c r="M44" s="108" t="s">
        <v>217</v>
      </c>
      <c r="N44" s="108"/>
      <c r="O44" s="108"/>
      <c r="P44" s="108"/>
      <c r="Q44" s="108"/>
    </row>
    <row r="45" spans="1:17" ht="15" customHeight="1">
      <c r="A45"/>
      <c r="B45" s="97" t="s">
        <v>17</v>
      </c>
      <c r="C45" s="97"/>
      <c r="D45" s="97"/>
      <c r="E45" s="97"/>
      <c r="F45" s="97"/>
      <c r="G45" s="97"/>
      <c r="H45" s="97"/>
      <c r="I45" s="100" t="s">
        <v>273</v>
      </c>
      <c r="J45" s="100"/>
      <c r="K45" s="90" t="s">
        <v>322</v>
      </c>
      <c r="L45" s="90" t="s">
        <v>338</v>
      </c>
      <c r="M45" s="100" t="s">
        <v>339</v>
      </c>
      <c r="N45" s="100"/>
      <c r="O45" s="100"/>
      <c r="P45" s="100"/>
      <c r="Q45" s="100"/>
    </row>
    <row r="46" spans="1:17" ht="36.75" customHeight="1">
      <c r="A46"/>
      <c r="B46" s="97"/>
      <c r="C46" s="97"/>
      <c r="D46" s="97"/>
      <c r="E46" s="97"/>
      <c r="F46" s="101" t="s">
        <v>11</v>
      </c>
      <c r="G46" s="101"/>
      <c r="H46" s="101"/>
      <c r="I46" s="102" t="s">
        <v>218</v>
      </c>
      <c r="J46" s="102"/>
      <c r="K46" s="92" t="s">
        <v>12</v>
      </c>
      <c r="L46" s="92" t="s">
        <v>12</v>
      </c>
      <c r="M46" s="102" t="s">
        <v>218</v>
      </c>
      <c r="N46" s="102"/>
      <c r="O46" s="102"/>
      <c r="P46" s="102"/>
      <c r="Q46" s="102"/>
    </row>
    <row r="47" spans="1:17" ht="18.75" customHeight="1">
      <c r="A47"/>
      <c r="B47" s="98" t="s">
        <v>31</v>
      </c>
      <c r="C47" s="98"/>
      <c r="D47" s="98"/>
      <c r="E47" s="98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</sheetData>
  <sheetProtection/>
  <mergeCells count="164">
    <mergeCell ref="M46:Q46"/>
    <mergeCell ref="M22:Q22"/>
    <mergeCell ref="M23:Q23"/>
    <mergeCell ref="D23:E23"/>
    <mergeCell ref="F23:H23"/>
    <mergeCell ref="I23:J23"/>
    <mergeCell ref="I45:J45"/>
    <mergeCell ref="M45:Q45"/>
    <mergeCell ref="F44:H44"/>
    <mergeCell ref="I44:J44"/>
    <mergeCell ref="D20:E20"/>
    <mergeCell ref="M44:Q44"/>
    <mergeCell ref="M28:Q28"/>
    <mergeCell ref="I24:J24"/>
    <mergeCell ref="M24:Q24"/>
    <mergeCell ref="D24:E24"/>
    <mergeCell ref="F24:H24"/>
    <mergeCell ref="M25:Q25"/>
    <mergeCell ref="F29:H29"/>
    <mergeCell ref="I29:J29"/>
    <mergeCell ref="D18:E18"/>
    <mergeCell ref="F18:H18"/>
    <mergeCell ref="M18:Q18"/>
    <mergeCell ref="I18:J18"/>
    <mergeCell ref="D19:E19"/>
    <mergeCell ref="F19:H19"/>
    <mergeCell ref="K1:P1"/>
    <mergeCell ref="A2:P2"/>
    <mergeCell ref="I8:J8"/>
    <mergeCell ref="D5:E5"/>
    <mergeCell ref="M5:Q5"/>
    <mergeCell ref="I9:J9"/>
    <mergeCell ref="O3:P3"/>
    <mergeCell ref="F9:H9"/>
    <mergeCell ref="M9:Q9"/>
    <mergeCell ref="F5:H5"/>
    <mergeCell ref="F6:H6"/>
    <mergeCell ref="I12:J12"/>
    <mergeCell ref="F12:H12"/>
    <mergeCell ref="M8:Q8"/>
    <mergeCell ref="F11:H11"/>
    <mergeCell ref="M10:Q10"/>
    <mergeCell ref="B7:Q7"/>
    <mergeCell ref="M12:Q12"/>
    <mergeCell ref="M16:Q16"/>
    <mergeCell ref="I17:J17"/>
    <mergeCell ref="I15:J15"/>
    <mergeCell ref="I16:J16"/>
    <mergeCell ref="I5:J5"/>
    <mergeCell ref="I6:J6"/>
    <mergeCell ref="D11:E11"/>
    <mergeCell ref="F14:H14"/>
    <mergeCell ref="F13:H13"/>
    <mergeCell ref="D16:E16"/>
    <mergeCell ref="F16:H16"/>
    <mergeCell ref="D17:E17"/>
    <mergeCell ref="D15:E15"/>
    <mergeCell ref="F17:H17"/>
    <mergeCell ref="I21:J21"/>
    <mergeCell ref="M21:Q21"/>
    <mergeCell ref="M19:Q19"/>
    <mergeCell ref="M20:Q20"/>
    <mergeCell ref="I19:J19"/>
    <mergeCell ref="D9:E9"/>
    <mergeCell ref="D10:E10"/>
    <mergeCell ref="F10:H10"/>
    <mergeCell ref="D13:E13"/>
    <mergeCell ref="D14:E14"/>
    <mergeCell ref="I13:J13"/>
    <mergeCell ref="I14:J14"/>
    <mergeCell ref="F20:H20"/>
    <mergeCell ref="I20:J20"/>
    <mergeCell ref="F8:H8"/>
    <mergeCell ref="M13:Q13"/>
    <mergeCell ref="M11:Q11"/>
    <mergeCell ref="F15:H15"/>
    <mergeCell ref="M15:Q15"/>
    <mergeCell ref="M17:Q17"/>
    <mergeCell ref="M6:Q6"/>
    <mergeCell ref="D22:E22"/>
    <mergeCell ref="D6:E6"/>
    <mergeCell ref="M14:Q14"/>
    <mergeCell ref="D8:E8"/>
    <mergeCell ref="D12:E12"/>
    <mergeCell ref="F22:H22"/>
    <mergeCell ref="I22:J22"/>
    <mergeCell ref="I10:J10"/>
    <mergeCell ref="I11:J11"/>
    <mergeCell ref="M27:Q27"/>
    <mergeCell ref="D25:E25"/>
    <mergeCell ref="F25:H25"/>
    <mergeCell ref="I25:J25"/>
    <mergeCell ref="D26:E26"/>
    <mergeCell ref="F26:H26"/>
    <mergeCell ref="I28:J28"/>
    <mergeCell ref="M29:Q29"/>
    <mergeCell ref="F30:H30"/>
    <mergeCell ref="D21:E21"/>
    <mergeCell ref="F21:H21"/>
    <mergeCell ref="I26:J26"/>
    <mergeCell ref="M26:Q26"/>
    <mergeCell ref="D30:E30"/>
    <mergeCell ref="D27:E27"/>
    <mergeCell ref="I27:J27"/>
    <mergeCell ref="I30:J30"/>
    <mergeCell ref="D31:E31"/>
    <mergeCell ref="F31:H31"/>
    <mergeCell ref="I31:J31"/>
    <mergeCell ref="M31:Q31"/>
    <mergeCell ref="F27:H27"/>
    <mergeCell ref="D28:E28"/>
    <mergeCell ref="D29:E29"/>
    <mergeCell ref="M30:Q30"/>
    <mergeCell ref="F28:H28"/>
    <mergeCell ref="M35:Q35"/>
    <mergeCell ref="B35:G35"/>
    <mergeCell ref="D32:E32"/>
    <mergeCell ref="F32:H32"/>
    <mergeCell ref="I32:J32"/>
    <mergeCell ref="M32:Q32"/>
    <mergeCell ref="D33:E33"/>
    <mergeCell ref="F33:H33"/>
    <mergeCell ref="I33:J33"/>
    <mergeCell ref="M33:Q33"/>
    <mergeCell ref="F36:H36"/>
    <mergeCell ref="I36:J36"/>
    <mergeCell ref="M36:Q36"/>
    <mergeCell ref="B36:E36"/>
    <mergeCell ref="B37:Q37"/>
    <mergeCell ref="D34:E34"/>
    <mergeCell ref="F34:H34"/>
    <mergeCell ref="I34:J34"/>
    <mergeCell ref="M34:Q34"/>
    <mergeCell ref="I35:J35"/>
    <mergeCell ref="D42:E42"/>
    <mergeCell ref="F42:H42"/>
    <mergeCell ref="I42:J42"/>
    <mergeCell ref="M42:Q42"/>
    <mergeCell ref="I40:J40"/>
    <mergeCell ref="M40:Q40"/>
    <mergeCell ref="F41:H41"/>
    <mergeCell ref="I41:J41"/>
    <mergeCell ref="M41:Q41"/>
    <mergeCell ref="D40:E40"/>
    <mergeCell ref="F40:H40"/>
    <mergeCell ref="D41:E41"/>
    <mergeCell ref="D38:E38"/>
    <mergeCell ref="F38:H38"/>
    <mergeCell ref="I38:J38"/>
    <mergeCell ref="M38:Q38"/>
    <mergeCell ref="D39:E39"/>
    <mergeCell ref="F39:H39"/>
    <mergeCell ref="I39:J39"/>
    <mergeCell ref="M39:Q39"/>
    <mergeCell ref="B43:G43"/>
    <mergeCell ref="B44:E44"/>
    <mergeCell ref="B45:H45"/>
    <mergeCell ref="B46:E46"/>
    <mergeCell ref="B47:F47"/>
    <mergeCell ref="G47:Q47"/>
    <mergeCell ref="I43:J43"/>
    <mergeCell ref="M43:Q43"/>
    <mergeCell ref="F46:H46"/>
    <mergeCell ref="I46:J4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6"/>
  <sheetViews>
    <sheetView showGridLines="0" zoomScalePageLayoutView="0" workbookViewId="0" topLeftCell="A1">
      <selection activeCell="AB16" sqref="AB16:AC17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7" t="s">
        <v>342</v>
      </c>
      <c r="O1" s="117"/>
      <c r="P1" s="117"/>
      <c r="Q1" s="117"/>
      <c r="R1" s="117"/>
      <c r="S1" s="117"/>
      <c r="T1" s="117"/>
      <c r="U1" s="7"/>
      <c r="V1" s="7"/>
      <c r="W1" s="6"/>
    </row>
    <row r="2" spans="1:23" ht="21.75" customHeight="1">
      <c r="A2" s="118" t="s">
        <v>176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6"/>
    </row>
    <row r="3" ht="6.75" customHeight="1"/>
    <row r="4" spans="1:23" ht="12.75" customHeight="1">
      <c r="A4" s="116" t="s">
        <v>1</v>
      </c>
      <c r="B4" s="116" t="s">
        <v>2</v>
      </c>
      <c r="C4" s="116" t="s">
        <v>61</v>
      </c>
      <c r="D4" s="116" t="s">
        <v>4</v>
      </c>
      <c r="E4" s="116"/>
      <c r="F4" s="116"/>
      <c r="G4" s="116"/>
      <c r="H4" s="116" t="s">
        <v>28</v>
      </c>
      <c r="I4" s="116" t="s">
        <v>32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ht="12.75" customHeight="1">
      <c r="A5" s="116"/>
      <c r="B5" s="116"/>
      <c r="C5" s="116"/>
      <c r="D5" s="116"/>
      <c r="E5" s="116"/>
      <c r="F5" s="116"/>
      <c r="G5" s="116"/>
      <c r="H5" s="116"/>
      <c r="I5" s="116" t="s">
        <v>30</v>
      </c>
      <c r="J5" s="116" t="s">
        <v>24</v>
      </c>
      <c r="K5" s="116"/>
      <c r="L5" s="116"/>
      <c r="M5" s="116"/>
      <c r="N5" s="116"/>
      <c r="O5" s="116"/>
      <c r="P5" s="116"/>
      <c r="Q5" s="116"/>
      <c r="R5" s="116" t="s">
        <v>27</v>
      </c>
      <c r="S5" s="116" t="s">
        <v>24</v>
      </c>
      <c r="T5" s="116"/>
      <c r="U5" s="116"/>
      <c r="V5" s="116"/>
      <c r="W5" s="116"/>
    </row>
    <row r="6" spans="1:23" ht="12.75" customHeight="1">
      <c r="A6" s="116"/>
      <c r="B6" s="116"/>
      <c r="C6" s="116"/>
      <c r="D6" s="116"/>
      <c r="E6" s="116"/>
      <c r="F6" s="116"/>
      <c r="G6" s="116"/>
      <c r="H6" s="116"/>
      <c r="I6" s="116"/>
      <c r="J6" s="116" t="s">
        <v>60</v>
      </c>
      <c r="K6" s="116" t="s">
        <v>24</v>
      </c>
      <c r="L6" s="116"/>
      <c r="M6" s="116" t="s">
        <v>23</v>
      </c>
      <c r="N6" s="116" t="s">
        <v>22</v>
      </c>
      <c r="O6" s="116" t="s">
        <v>21</v>
      </c>
      <c r="P6" s="116" t="s">
        <v>36</v>
      </c>
      <c r="Q6" s="116" t="s">
        <v>33</v>
      </c>
      <c r="R6" s="116"/>
      <c r="S6" s="116" t="s">
        <v>26</v>
      </c>
      <c r="T6" s="116" t="s">
        <v>25</v>
      </c>
      <c r="U6" s="116"/>
      <c r="V6" s="116" t="s">
        <v>29</v>
      </c>
      <c r="W6" s="116" t="s">
        <v>34</v>
      </c>
    </row>
    <row r="7" spans="1:23" ht="61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93" t="s">
        <v>19</v>
      </c>
      <c r="L7" s="93" t="s">
        <v>59</v>
      </c>
      <c r="M7" s="116"/>
      <c r="N7" s="116"/>
      <c r="O7" s="116"/>
      <c r="P7" s="116"/>
      <c r="Q7" s="116"/>
      <c r="R7" s="116"/>
      <c r="S7" s="116"/>
      <c r="T7" s="116" t="s">
        <v>20</v>
      </c>
      <c r="U7" s="116"/>
      <c r="V7" s="116"/>
      <c r="W7" s="116"/>
    </row>
    <row r="8" spans="1:23" ht="12.75">
      <c r="A8" s="94" t="s">
        <v>5</v>
      </c>
      <c r="B8" s="94" t="s">
        <v>6</v>
      </c>
      <c r="C8" s="94" t="s">
        <v>7</v>
      </c>
      <c r="D8" s="119" t="s">
        <v>8</v>
      </c>
      <c r="E8" s="119"/>
      <c r="F8" s="119"/>
      <c r="G8" s="119"/>
      <c r="H8" s="94" t="s">
        <v>9</v>
      </c>
      <c r="I8" s="94" t="s">
        <v>39</v>
      </c>
      <c r="J8" s="94" t="s">
        <v>38</v>
      </c>
      <c r="K8" s="94" t="s">
        <v>37</v>
      </c>
      <c r="L8" s="94" t="s">
        <v>58</v>
      </c>
      <c r="M8" s="94" t="s">
        <v>57</v>
      </c>
      <c r="N8" s="94" t="s">
        <v>56</v>
      </c>
      <c r="O8" s="94" t="s">
        <v>55</v>
      </c>
      <c r="P8" s="94" t="s">
        <v>54</v>
      </c>
      <c r="Q8" s="94" t="s">
        <v>53</v>
      </c>
      <c r="R8" s="94" t="s">
        <v>52</v>
      </c>
      <c r="S8" s="94" t="s">
        <v>51</v>
      </c>
      <c r="T8" s="119" t="s">
        <v>50</v>
      </c>
      <c r="U8" s="119"/>
      <c r="V8" s="94" t="s">
        <v>49</v>
      </c>
      <c r="W8" s="94" t="s">
        <v>48</v>
      </c>
    </row>
    <row r="9" spans="1:23" ht="12.75" customHeight="1">
      <c r="A9" s="116" t="s">
        <v>183</v>
      </c>
      <c r="B9" s="116" t="s">
        <v>35</v>
      </c>
      <c r="C9" s="116" t="s">
        <v>35</v>
      </c>
      <c r="D9" s="113" t="s">
        <v>219</v>
      </c>
      <c r="E9" s="113"/>
      <c r="F9" s="113" t="s">
        <v>47</v>
      </c>
      <c r="G9" s="113"/>
      <c r="H9" s="83">
        <v>2760317</v>
      </c>
      <c r="I9" s="83">
        <v>758000</v>
      </c>
      <c r="J9" s="83">
        <v>740000</v>
      </c>
      <c r="K9" s="83">
        <v>518628</v>
      </c>
      <c r="L9" s="83">
        <v>221372</v>
      </c>
      <c r="M9" s="83">
        <v>0</v>
      </c>
      <c r="N9" s="83">
        <v>0</v>
      </c>
      <c r="O9" s="83">
        <v>18000</v>
      </c>
      <c r="P9" s="83">
        <v>0</v>
      </c>
      <c r="Q9" s="83">
        <v>0</v>
      </c>
      <c r="R9" s="83">
        <v>2002317</v>
      </c>
      <c r="S9" s="83">
        <v>2002317</v>
      </c>
      <c r="T9" s="114">
        <v>1972317</v>
      </c>
      <c r="U9" s="114"/>
      <c r="V9" s="83">
        <v>0</v>
      </c>
      <c r="W9" s="83">
        <v>0</v>
      </c>
    </row>
    <row r="10" spans="1:23" ht="12.75" customHeight="1">
      <c r="A10" s="116"/>
      <c r="B10" s="116"/>
      <c r="C10" s="116"/>
      <c r="D10" s="113"/>
      <c r="E10" s="113"/>
      <c r="F10" s="113" t="s">
        <v>46</v>
      </c>
      <c r="G10" s="113"/>
      <c r="H10" s="83">
        <v>-18930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-18930</v>
      </c>
      <c r="S10" s="83">
        <v>-18930</v>
      </c>
      <c r="T10" s="114">
        <v>0</v>
      </c>
      <c r="U10" s="114"/>
      <c r="V10" s="83">
        <v>0</v>
      </c>
      <c r="W10" s="83">
        <v>0</v>
      </c>
    </row>
    <row r="11" spans="1:23" ht="12.75" customHeight="1">
      <c r="A11" s="116"/>
      <c r="B11" s="116"/>
      <c r="C11" s="116"/>
      <c r="D11" s="113"/>
      <c r="E11" s="113"/>
      <c r="F11" s="113" t="s">
        <v>45</v>
      </c>
      <c r="G11" s="113"/>
      <c r="H11" s="83">
        <v>18930</v>
      </c>
      <c r="I11" s="83">
        <v>18930</v>
      </c>
      <c r="J11" s="83">
        <v>18930</v>
      </c>
      <c r="K11" s="83">
        <v>0</v>
      </c>
      <c r="L11" s="83">
        <v>18930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114">
        <v>0</v>
      </c>
      <c r="U11" s="114"/>
      <c r="V11" s="83">
        <v>0</v>
      </c>
      <c r="W11" s="83">
        <v>0</v>
      </c>
    </row>
    <row r="12" spans="1:23" ht="12.75" customHeight="1">
      <c r="A12" s="116"/>
      <c r="B12" s="116"/>
      <c r="C12" s="116"/>
      <c r="D12" s="113"/>
      <c r="E12" s="113"/>
      <c r="F12" s="113" t="s">
        <v>44</v>
      </c>
      <c r="G12" s="113"/>
      <c r="H12" s="83">
        <v>2760317</v>
      </c>
      <c r="I12" s="83">
        <v>776930</v>
      </c>
      <c r="J12" s="83">
        <v>758930</v>
      </c>
      <c r="K12" s="83">
        <v>518628</v>
      </c>
      <c r="L12" s="83">
        <v>240302</v>
      </c>
      <c r="M12" s="83">
        <v>0</v>
      </c>
      <c r="N12" s="83">
        <v>0</v>
      </c>
      <c r="O12" s="83">
        <v>18000</v>
      </c>
      <c r="P12" s="83">
        <v>0</v>
      </c>
      <c r="Q12" s="83">
        <v>0</v>
      </c>
      <c r="R12" s="83">
        <v>1983387</v>
      </c>
      <c r="S12" s="83">
        <v>1983387</v>
      </c>
      <c r="T12" s="114">
        <v>1972317</v>
      </c>
      <c r="U12" s="114"/>
      <c r="V12" s="83">
        <v>0</v>
      </c>
      <c r="W12" s="83">
        <v>0</v>
      </c>
    </row>
    <row r="13" spans="1:23" ht="12.75" customHeight="1">
      <c r="A13" s="116" t="s">
        <v>35</v>
      </c>
      <c r="B13" s="116" t="s">
        <v>220</v>
      </c>
      <c r="C13" s="116" t="s">
        <v>35</v>
      </c>
      <c r="D13" s="113" t="s">
        <v>221</v>
      </c>
      <c r="E13" s="113"/>
      <c r="F13" s="113" t="s">
        <v>47</v>
      </c>
      <c r="G13" s="113"/>
      <c r="H13" s="83">
        <v>410000</v>
      </c>
      <c r="I13" s="83">
        <v>380000</v>
      </c>
      <c r="J13" s="83">
        <v>380000</v>
      </c>
      <c r="K13" s="83">
        <v>210000</v>
      </c>
      <c r="L13" s="83">
        <v>170000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30000</v>
      </c>
      <c r="S13" s="83">
        <v>30000</v>
      </c>
      <c r="T13" s="114">
        <v>0</v>
      </c>
      <c r="U13" s="114"/>
      <c r="V13" s="83">
        <v>0</v>
      </c>
      <c r="W13" s="83">
        <v>0</v>
      </c>
    </row>
    <row r="14" spans="1:23" ht="12.75" customHeight="1">
      <c r="A14" s="116"/>
      <c r="B14" s="116"/>
      <c r="C14" s="116"/>
      <c r="D14" s="113"/>
      <c r="E14" s="113"/>
      <c r="F14" s="113" t="s">
        <v>46</v>
      </c>
      <c r="G14" s="113"/>
      <c r="H14" s="83">
        <v>-18930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-18930</v>
      </c>
      <c r="S14" s="83">
        <v>-18930</v>
      </c>
      <c r="T14" s="114">
        <v>0</v>
      </c>
      <c r="U14" s="114"/>
      <c r="V14" s="83">
        <v>0</v>
      </c>
      <c r="W14" s="83">
        <v>0</v>
      </c>
    </row>
    <row r="15" spans="1:23" ht="12.75" customHeight="1">
      <c r="A15" s="116"/>
      <c r="B15" s="116"/>
      <c r="C15" s="116"/>
      <c r="D15" s="113"/>
      <c r="E15" s="113"/>
      <c r="F15" s="113" t="s">
        <v>45</v>
      </c>
      <c r="G15" s="113"/>
      <c r="H15" s="83">
        <v>18930</v>
      </c>
      <c r="I15" s="83">
        <v>18930</v>
      </c>
      <c r="J15" s="83">
        <v>18930</v>
      </c>
      <c r="K15" s="83">
        <v>0</v>
      </c>
      <c r="L15" s="83">
        <v>18930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114">
        <v>0</v>
      </c>
      <c r="U15" s="114"/>
      <c r="V15" s="83">
        <v>0</v>
      </c>
      <c r="W15" s="83">
        <v>0</v>
      </c>
    </row>
    <row r="16" spans="1:23" ht="12.75" customHeight="1">
      <c r="A16" s="116"/>
      <c r="B16" s="116"/>
      <c r="C16" s="116"/>
      <c r="D16" s="113"/>
      <c r="E16" s="113"/>
      <c r="F16" s="113" t="s">
        <v>44</v>
      </c>
      <c r="G16" s="113"/>
      <c r="H16" s="83">
        <v>410000</v>
      </c>
      <c r="I16" s="83">
        <v>398930</v>
      </c>
      <c r="J16" s="83">
        <v>398930</v>
      </c>
      <c r="K16" s="83">
        <v>210000</v>
      </c>
      <c r="L16" s="83">
        <v>188930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11070</v>
      </c>
      <c r="S16" s="83">
        <v>11070</v>
      </c>
      <c r="T16" s="114">
        <v>0</v>
      </c>
      <c r="U16" s="114"/>
      <c r="V16" s="83">
        <v>0</v>
      </c>
      <c r="W16" s="83">
        <v>0</v>
      </c>
    </row>
    <row r="17" spans="1:23" ht="12.75" customHeight="1">
      <c r="A17" s="116" t="s">
        <v>222</v>
      </c>
      <c r="B17" s="116" t="s">
        <v>35</v>
      </c>
      <c r="C17" s="116" t="s">
        <v>35</v>
      </c>
      <c r="D17" s="113" t="s">
        <v>223</v>
      </c>
      <c r="E17" s="113"/>
      <c r="F17" s="113" t="s">
        <v>47</v>
      </c>
      <c r="G17" s="113"/>
      <c r="H17" s="83">
        <v>9682112</v>
      </c>
      <c r="I17" s="83">
        <v>9553028</v>
      </c>
      <c r="J17" s="83">
        <v>9248028</v>
      </c>
      <c r="K17" s="83">
        <v>6469959</v>
      </c>
      <c r="L17" s="83">
        <v>2778069</v>
      </c>
      <c r="M17" s="83">
        <v>0</v>
      </c>
      <c r="N17" s="83">
        <v>305000</v>
      </c>
      <c r="O17" s="83">
        <v>0</v>
      </c>
      <c r="P17" s="83">
        <v>0</v>
      </c>
      <c r="Q17" s="83">
        <v>0</v>
      </c>
      <c r="R17" s="83">
        <v>129084</v>
      </c>
      <c r="S17" s="83">
        <v>129084</v>
      </c>
      <c r="T17" s="114">
        <v>0</v>
      </c>
      <c r="U17" s="114"/>
      <c r="V17" s="83">
        <v>0</v>
      </c>
      <c r="W17" s="83">
        <v>0</v>
      </c>
    </row>
    <row r="18" spans="1:23" ht="12.75" customHeight="1">
      <c r="A18" s="116"/>
      <c r="B18" s="116"/>
      <c r="C18" s="116"/>
      <c r="D18" s="113"/>
      <c r="E18" s="113"/>
      <c r="F18" s="113" t="s">
        <v>46</v>
      </c>
      <c r="G18" s="113"/>
      <c r="H18" s="83">
        <v>-20684</v>
      </c>
      <c r="I18" s="83">
        <v>-20684</v>
      </c>
      <c r="J18" s="83">
        <v>-20684</v>
      </c>
      <c r="K18" s="83">
        <v>-384</v>
      </c>
      <c r="L18" s="83">
        <v>-20300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114">
        <v>0</v>
      </c>
      <c r="U18" s="114"/>
      <c r="V18" s="83">
        <v>0</v>
      </c>
      <c r="W18" s="83">
        <v>0</v>
      </c>
    </row>
    <row r="19" spans="1:23" ht="12.75" customHeight="1">
      <c r="A19" s="116"/>
      <c r="B19" s="116"/>
      <c r="C19" s="116"/>
      <c r="D19" s="113"/>
      <c r="E19" s="113"/>
      <c r="F19" s="113" t="s">
        <v>45</v>
      </c>
      <c r="G19" s="113"/>
      <c r="H19" s="83">
        <v>20300</v>
      </c>
      <c r="I19" s="83">
        <v>20300</v>
      </c>
      <c r="J19" s="83">
        <v>20300</v>
      </c>
      <c r="K19" s="83">
        <v>300</v>
      </c>
      <c r="L19" s="83">
        <v>20000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114">
        <v>0</v>
      </c>
      <c r="U19" s="114"/>
      <c r="V19" s="83">
        <v>0</v>
      </c>
      <c r="W19" s="83">
        <v>0</v>
      </c>
    </row>
    <row r="20" spans="1:23" ht="12.75" customHeight="1">
      <c r="A20" s="116"/>
      <c r="B20" s="116"/>
      <c r="C20" s="116"/>
      <c r="D20" s="113"/>
      <c r="E20" s="113"/>
      <c r="F20" s="113" t="s">
        <v>44</v>
      </c>
      <c r="G20" s="113"/>
      <c r="H20" s="83">
        <v>9681728</v>
      </c>
      <c r="I20" s="83">
        <v>9552644</v>
      </c>
      <c r="J20" s="83">
        <v>9247644</v>
      </c>
      <c r="K20" s="83">
        <v>6469875</v>
      </c>
      <c r="L20" s="83">
        <v>2777769</v>
      </c>
      <c r="M20" s="83">
        <v>0</v>
      </c>
      <c r="N20" s="83">
        <v>305000</v>
      </c>
      <c r="O20" s="83">
        <v>0</v>
      </c>
      <c r="P20" s="83">
        <v>0</v>
      </c>
      <c r="Q20" s="83">
        <v>0</v>
      </c>
      <c r="R20" s="83">
        <v>129084</v>
      </c>
      <c r="S20" s="83">
        <v>129084</v>
      </c>
      <c r="T20" s="114">
        <v>0</v>
      </c>
      <c r="U20" s="114"/>
      <c r="V20" s="83">
        <v>0</v>
      </c>
      <c r="W20" s="83">
        <v>0</v>
      </c>
    </row>
    <row r="21" spans="1:23" ht="12.75" customHeight="1">
      <c r="A21" s="116" t="s">
        <v>35</v>
      </c>
      <c r="B21" s="116" t="s">
        <v>224</v>
      </c>
      <c r="C21" s="116" t="s">
        <v>35</v>
      </c>
      <c r="D21" s="113" t="s">
        <v>225</v>
      </c>
      <c r="E21" s="113"/>
      <c r="F21" s="113" t="s">
        <v>47</v>
      </c>
      <c r="G21" s="113"/>
      <c r="H21" s="83">
        <v>9243453</v>
      </c>
      <c r="I21" s="83">
        <v>9114369</v>
      </c>
      <c r="J21" s="83">
        <v>9106369</v>
      </c>
      <c r="K21" s="83">
        <v>6454409</v>
      </c>
      <c r="L21" s="83">
        <v>2651960</v>
      </c>
      <c r="M21" s="83">
        <v>0</v>
      </c>
      <c r="N21" s="83">
        <v>8000</v>
      </c>
      <c r="O21" s="83">
        <v>0</v>
      </c>
      <c r="P21" s="83">
        <v>0</v>
      </c>
      <c r="Q21" s="83">
        <v>0</v>
      </c>
      <c r="R21" s="83">
        <v>129084</v>
      </c>
      <c r="S21" s="83">
        <v>129084</v>
      </c>
      <c r="T21" s="114">
        <v>0</v>
      </c>
      <c r="U21" s="114"/>
      <c r="V21" s="83">
        <v>0</v>
      </c>
      <c r="W21" s="83">
        <v>0</v>
      </c>
    </row>
    <row r="22" spans="1:23" ht="12.75" customHeight="1">
      <c r="A22" s="116"/>
      <c r="B22" s="116"/>
      <c r="C22" s="116"/>
      <c r="D22" s="113"/>
      <c r="E22" s="113"/>
      <c r="F22" s="113" t="s">
        <v>46</v>
      </c>
      <c r="G22" s="113"/>
      <c r="H22" s="83">
        <v>-20384</v>
      </c>
      <c r="I22" s="83">
        <v>-20384</v>
      </c>
      <c r="J22" s="83">
        <v>-20384</v>
      </c>
      <c r="K22" s="83">
        <v>-384</v>
      </c>
      <c r="L22" s="83">
        <v>-20000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114">
        <v>0</v>
      </c>
      <c r="U22" s="114"/>
      <c r="V22" s="83">
        <v>0</v>
      </c>
      <c r="W22" s="83">
        <v>0</v>
      </c>
    </row>
    <row r="23" spans="1:23" ht="12.75" customHeight="1">
      <c r="A23" s="116"/>
      <c r="B23" s="116"/>
      <c r="C23" s="116"/>
      <c r="D23" s="113"/>
      <c r="E23" s="113"/>
      <c r="F23" s="113" t="s">
        <v>45</v>
      </c>
      <c r="G23" s="113"/>
      <c r="H23" s="83">
        <v>20000</v>
      </c>
      <c r="I23" s="83">
        <v>20000</v>
      </c>
      <c r="J23" s="83">
        <v>20000</v>
      </c>
      <c r="K23" s="83">
        <v>0</v>
      </c>
      <c r="L23" s="83">
        <v>20000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114">
        <v>0</v>
      </c>
      <c r="U23" s="114"/>
      <c r="V23" s="83">
        <v>0</v>
      </c>
      <c r="W23" s="83">
        <v>0</v>
      </c>
    </row>
    <row r="24" spans="1:23" ht="12.75" customHeight="1">
      <c r="A24" s="116"/>
      <c r="B24" s="116"/>
      <c r="C24" s="116"/>
      <c r="D24" s="113"/>
      <c r="E24" s="113"/>
      <c r="F24" s="113" t="s">
        <v>44</v>
      </c>
      <c r="G24" s="113"/>
      <c r="H24" s="83">
        <v>9243069</v>
      </c>
      <c r="I24" s="83">
        <v>9113985</v>
      </c>
      <c r="J24" s="83">
        <v>9105985</v>
      </c>
      <c r="K24" s="83">
        <v>6454025</v>
      </c>
      <c r="L24" s="83">
        <v>2651960</v>
      </c>
      <c r="M24" s="83">
        <v>0</v>
      </c>
      <c r="N24" s="83">
        <v>8000</v>
      </c>
      <c r="O24" s="83">
        <v>0</v>
      </c>
      <c r="P24" s="83">
        <v>0</v>
      </c>
      <c r="Q24" s="83">
        <v>0</v>
      </c>
      <c r="R24" s="83">
        <v>129084</v>
      </c>
      <c r="S24" s="83">
        <v>129084</v>
      </c>
      <c r="T24" s="114">
        <v>0</v>
      </c>
      <c r="U24" s="114"/>
      <c r="V24" s="83">
        <v>0</v>
      </c>
      <c r="W24" s="83">
        <v>0</v>
      </c>
    </row>
    <row r="25" spans="1:23" ht="12.75" customHeight="1">
      <c r="A25" s="116" t="s">
        <v>35</v>
      </c>
      <c r="B25" s="116" t="s">
        <v>274</v>
      </c>
      <c r="C25" s="116" t="s">
        <v>35</v>
      </c>
      <c r="D25" s="113" t="s">
        <v>275</v>
      </c>
      <c r="E25" s="113"/>
      <c r="F25" s="113" t="s">
        <v>47</v>
      </c>
      <c r="G25" s="113"/>
      <c r="H25" s="83">
        <v>42000</v>
      </c>
      <c r="I25" s="83">
        <v>42000</v>
      </c>
      <c r="J25" s="83">
        <v>35000</v>
      </c>
      <c r="K25" s="83">
        <v>15550</v>
      </c>
      <c r="L25" s="83">
        <v>19450</v>
      </c>
      <c r="M25" s="83">
        <v>0</v>
      </c>
      <c r="N25" s="83">
        <v>7000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114">
        <v>0</v>
      </c>
      <c r="U25" s="114"/>
      <c r="V25" s="83">
        <v>0</v>
      </c>
      <c r="W25" s="83">
        <v>0</v>
      </c>
    </row>
    <row r="26" spans="1:23" ht="12.75" customHeight="1">
      <c r="A26" s="116"/>
      <c r="B26" s="116"/>
      <c r="C26" s="116"/>
      <c r="D26" s="113"/>
      <c r="E26" s="113"/>
      <c r="F26" s="113" t="s">
        <v>46</v>
      </c>
      <c r="G26" s="113"/>
      <c r="H26" s="83">
        <v>-300</v>
      </c>
      <c r="I26" s="83">
        <v>-300</v>
      </c>
      <c r="J26" s="83">
        <v>-300</v>
      </c>
      <c r="K26" s="83">
        <v>0</v>
      </c>
      <c r="L26" s="83">
        <v>-300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114">
        <v>0</v>
      </c>
      <c r="U26" s="114"/>
      <c r="V26" s="83">
        <v>0</v>
      </c>
      <c r="W26" s="83">
        <v>0</v>
      </c>
    </row>
    <row r="27" spans="1:23" ht="12.75" customHeight="1">
      <c r="A27" s="116"/>
      <c r="B27" s="116"/>
      <c r="C27" s="116"/>
      <c r="D27" s="113"/>
      <c r="E27" s="113"/>
      <c r="F27" s="113" t="s">
        <v>45</v>
      </c>
      <c r="G27" s="113"/>
      <c r="H27" s="83">
        <v>300</v>
      </c>
      <c r="I27" s="83">
        <v>300</v>
      </c>
      <c r="J27" s="83">
        <v>300</v>
      </c>
      <c r="K27" s="83">
        <v>300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114">
        <v>0</v>
      </c>
      <c r="U27" s="114"/>
      <c r="V27" s="83">
        <v>0</v>
      </c>
      <c r="W27" s="83">
        <v>0</v>
      </c>
    </row>
    <row r="28" spans="1:23" ht="12.75" customHeight="1">
      <c r="A28" s="116"/>
      <c r="B28" s="116"/>
      <c r="C28" s="116"/>
      <c r="D28" s="113"/>
      <c r="E28" s="113"/>
      <c r="F28" s="113" t="s">
        <v>44</v>
      </c>
      <c r="G28" s="113"/>
      <c r="H28" s="83">
        <v>42000</v>
      </c>
      <c r="I28" s="83">
        <v>42000</v>
      </c>
      <c r="J28" s="83">
        <v>35000</v>
      </c>
      <c r="K28" s="83">
        <v>15850</v>
      </c>
      <c r="L28" s="83">
        <v>19150</v>
      </c>
      <c r="M28" s="83">
        <v>0</v>
      </c>
      <c r="N28" s="83">
        <v>7000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114">
        <v>0</v>
      </c>
      <c r="U28" s="114"/>
      <c r="V28" s="83">
        <v>0</v>
      </c>
      <c r="W28" s="83">
        <v>0</v>
      </c>
    </row>
    <row r="29" spans="1:23" ht="12.75" customHeight="1">
      <c r="A29" s="116" t="s">
        <v>197</v>
      </c>
      <c r="B29" s="116" t="s">
        <v>35</v>
      </c>
      <c r="C29" s="116" t="s">
        <v>35</v>
      </c>
      <c r="D29" s="113" t="s">
        <v>198</v>
      </c>
      <c r="E29" s="113"/>
      <c r="F29" s="113" t="s">
        <v>47</v>
      </c>
      <c r="G29" s="113"/>
      <c r="H29" s="83">
        <v>28463290</v>
      </c>
      <c r="I29" s="83">
        <v>26867901</v>
      </c>
      <c r="J29" s="83">
        <v>23899232</v>
      </c>
      <c r="K29" s="83">
        <v>21236739</v>
      </c>
      <c r="L29" s="83">
        <v>2662493</v>
      </c>
      <c r="M29" s="83">
        <v>1630000</v>
      </c>
      <c r="N29" s="83">
        <v>496200</v>
      </c>
      <c r="O29" s="83">
        <v>842469</v>
      </c>
      <c r="P29" s="83">
        <v>0</v>
      </c>
      <c r="Q29" s="83">
        <v>0</v>
      </c>
      <c r="R29" s="83">
        <v>1595389</v>
      </c>
      <c r="S29" s="83">
        <v>1595389</v>
      </c>
      <c r="T29" s="114">
        <v>0</v>
      </c>
      <c r="U29" s="114"/>
      <c r="V29" s="83">
        <v>0</v>
      </c>
      <c r="W29" s="83">
        <v>0</v>
      </c>
    </row>
    <row r="30" spans="1:23" ht="12.75" customHeight="1">
      <c r="A30" s="116"/>
      <c r="B30" s="116"/>
      <c r="C30" s="116"/>
      <c r="D30" s="113"/>
      <c r="E30" s="113"/>
      <c r="F30" s="113" t="s">
        <v>46</v>
      </c>
      <c r="G30" s="113"/>
      <c r="H30" s="83">
        <v>-403428</v>
      </c>
      <c r="I30" s="83">
        <v>-386208</v>
      </c>
      <c r="J30" s="83">
        <v>-336208</v>
      </c>
      <c r="K30" s="83">
        <v>-246208</v>
      </c>
      <c r="L30" s="83">
        <v>-90000</v>
      </c>
      <c r="M30" s="83">
        <v>0</v>
      </c>
      <c r="N30" s="83">
        <v>-35000</v>
      </c>
      <c r="O30" s="83">
        <v>-15000</v>
      </c>
      <c r="P30" s="83">
        <v>0</v>
      </c>
      <c r="Q30" s="83">
        <v>0</v>
      </c>
      <c r="R30" s="83">
        <v>-17220</v>
      </c>
      <c r="S30" s="83">
        <v>-17220</v>
      </c>
      <c r="T30" s="114">
        <v>0</v>
      </c>
      <c r="U30" s="114"/>
      <c r="V30" s="83">
        <v>0</v>
      </c>
      <c r="W30" s="83">
        <v>0</v>
      </c>
    </row>
    <row r="31" spans="1:23" ht="12.75" customHeight="1">
      <c r="A31" s="116"/>
      <c r="B31" s="116"/>
      <c r="C31" s="116"/>
      <c r="D31" s="113"/>
      <c r="E31" s="113"/>
      <c r="F31" s="113" t="s">
        <v>45</v>
      </c>
      <c r="G31" s="113"/>
      <c r="H31" s="83">
        <v>107910</v>
      </c>
      <c r="I31" s="83">
        <v>107910</v>
      </c>
      <c r="J31" s="83">
        <v>92910</v>
      </c>
      <c r="K31" s="83">
        <v>12910</v>
      </c>
      <c r="L31" s="83">
        <v>80000</v>
      </c>
      <c r="M31" s="83">
        <v>0</v>
      </c>
      <c r="N31" s="83">
        <v>0</v>
      </c>
      <c r="O31" s="83">
        <v>15000</v>
      </c>
      <c r="P31" s="83">
        <v>0</v>
      </c>
      <c r="Q31" s="83">
        <v>0</v>
      </c>
      <c r="R31" s="83">
        <v>0</v>
      </c>
      <c r="S31" s="83">
        <v>0</v>
      </c>
      <c r="T31" s="114">
        <v>0</v>
      </c>
      <c r="U31" s="114"/>
      <c r="V31" s="83">
        <v>0</v>
      </c>
      <c r="W31" s="83">
        <v>0</v>
      </c>
    </row>
    <row r="32" spans="1:23" ht="12.75" customHeight="1">
      <c r="A32" s="116"/>
      <c r="B32" s="116"/>
      <c r="C32" s="116"/>
      <c r="D32" s="113"/>
      <c r="E32" s="113"/>
      <c r="F32" s="113" t="s">
        <v>44</v>
      </c>
      <c r="G32" s="113"/>
      <c r="H32" s="83">
        <v>28167772</v>
      </c>
      <c r="I32" s="83">
        <v>26589603</v>
      </c>
      <c r="J32" s="83">
        <v>23655934</v>
      </c>
      <c r="K32" s="83">
        <v>21003441</v>
      </c>
      <c r="L32" s="83">
        <v>2652493</v>
      </c>
      <c r="M32" s="83">
        <v>1630000</v>
      </c>
      <c r="N32" s="83">
        <v>461200</v>
      </c>
      <c r="O32" s="83">
        <v>842469</v>
      </c>
      <c r="P32" s="83">
        <v>0</v>
      </c>
      <c r="Q32" s="83">
        <v>0</v>
      </c>
      <c r="R32" s="83">
        <v>1578169</v>
      </c>
      <c r="S32" s="83">
        <v>1578169</v>
      </c>
      <c r="T32" s="114">
        <v>0</v>
      </c>
      <c r="U32" s="114"/>
      <c r="V32" s="83">
        <v>0</v>
      </c>
      <c r="W32" s="83">
        <v>0</v>
      </c>
    </row>
    <row r="33" spans="1:23" ht="12.75" customHeight="1">
      <c r="A33" s="116" t="s">
        <v>35</v>
      </c>
      <c r="B33" s="116" t="s">
        <v>199</v>
      </c>
      <c r="C33" s="116" t="s">
        <v>35</v>
      </c>
      <c r="D33" s="113" t="s">
        <v>200</v>
      </c>
      <c r="E33" s="113"/>
      <c r="F33" s="113" t="s">
        <v>47</v>
      </c>
      <c r="G33" s="113"/>
      <c r="H33" s="83">
        <v>3487261</v>
      </c>
      <c r="I33" s="83">
        <v>3487261</v>
      </c>
      <c r="J33" s="83">
        <v>3070376</v>
      </c>
      <c r="K33" s="83">
        <v>2934776</v>
      </c>
      <c r="L33" s="83">
        <v>135600</v>
      </c>
      <c r="M33" s="83">
        <v>0</v>
      </c>
      <c r="N33" s="83">
        <v>150000</v>
      </c>
      <c r="O33" s="83">
        <v>266885</v>
      </c>
      <c r="P33" s="83">
        <v>0</v>
      </c>
      <c r="Q33" s="83">
        <v>0</v>
      </c>
      <c r="R33" s="83">
        <v>0</v>
      </c>
      <c r="S33" s="83">
        <v>0</v>
      </c>
      <c r="T33" s="114">
        <v>0</v>
      </c>
      <c r="U33" s="114"/>
      <c r="V33" s="83">
        <v>0</v>
      </c>
      <c r="W33" s="83">
        <v>0</v>
      </c>
    </row>
    <row r="34" spans="1:23" ht="12.75" customHeight="1">
      <c r="A34" s="116"/>
      <c r="B34" s="116"/>
      <c r="C34" s="116"/>
      <c r="D34" s="113"/>
      <c r="E34" s="113"/>
      <c r="F34" s="113" t="s">
        <v>46</v>
      </c>
      <c r="G34" s="113"/>
      <c r="H34" s="83">
        <v>-9688</v>
      </c>
      <c r="I34" s="83">
        <v>-9688</v>
      </c>
      <c r="J34" s="83">
        <v>-9688</v>
      </c>
      <c r="K34" s="83">
        <v>-9688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114">
        <v>0</v>
      </c>
      <c r="U34" s="114"/>
      <c r="V34" s="83">
        <v>0</v>
      </c>
      <c r="W34" s="83">
        <v>0</v>
      </c>
    </row>
    <row r="35" spans="1:23" ht="12.75" customHeight="1">
      <c r="A35" s="116"/>
      <c r="B35" s="116"/>
      <c r="C35" s="116"/>
      <c r="D35" s="113"/>
      <c r="E35" s="113"/>
      <c r="F35" s="113" t="s">
        <v>45</v>
      </c>
      <c r="G35" s="113"/>
      <c r="H35" s="83">
        <v>4688</v>
      </c>
      <c r="I35" s="83">
        <v>4688</v>
      </c>
      <c r="J35" s="83">
        <v>4688</v>
      </c>
      <c r="K35" s="83">
        <v>4688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114">
        <v>0</v>
      </c>
      <c r="U35" s="114"/>
      <c r="V35" s="83">
        <v>0</v>
      </c>
      <c r="W35" s="83">
        <v>0</v>
      </c>
    </row>
    <row r="36" spans="1:23" ht="12.75" customHeight="1">
      <c r="A36" s="116"/>
      <c r="B36" s="116"/>
      <c r="C36" s="116"/>
      <c r="D36" s="113"/>
      <c r="E36" s="113"/>
      <c r="F36" s="113" t="s">
        <v>44</v>
      </c>
      <c r="G36" s="113"/>
      <c r="H36" s="83">
        <v>3482261</v>
      </c>
      <c r="I36" s="83">
        <v>3482261</v>
      </c>
      <c r="J36" s="83">
        <v>3065376</v>
      </c>
      <c r="K36" s="83">
        <v>2929776</v>
      </c>
      <c r="L36" s="83">
        <v>135600</v>
      </c>
      <c r="M36" s="83">
        <v>0</v>
      </c>
      <c r="N36" s="83">
        <v>150000</v>
      </c>
      <c r="O36" s="83">
        <v>266885</v>
      </c>
      <c r="P36" s="83">
        <v>0</v>
      </c>
      <c r="Q36" s="83">
        <v>0</v>
      </c>
      <c r="R36" s="83">
        <v>0</v>
      </c>
      <c r="S36" s="83">
        <v>0</v>
      </c>
      <c r="T36" s="114">
        <v>0</v>
      </c>
      <c r="U36" s="114"/>
      <c r="V36" s="83">
        <v>0</v>
      </c>
      <c r="W36" s="83">
        <v>0</v>
      </c>
    </row>
    <row r="37" spans="1:23" ht="12.75" customHeight="1">
      <c r="A37" s="116" t="s">
        <v>35</v>
      </c>
      <c r="B37" s="116" t="s">
        <v>327</v>
      </c>
      <c r="C37" s="116" t="s">
        <v>35</v>
      </c>
      <c r="D37" s="113" t="s">
        <v>328</v>
      </c>
      <c r="E37" s="113"/>
      <c r="F37" s="113" t="s">
        <v>47</v>
      </c>
      <c r="G37" s="113"/>
      <c r="H37" s="83">
        <v>305045</v>
      </c>
      <c r="I37" s="83">
        <v>305045</v>
      </c>
      <c r="J37" s="83">
        <v>285045</v>
      </c>
      <c r="K37" s="83">
        <v>249300</v>
      </c>
      <c r="L37" s="83">
        <v>35745</v>
      </c>
      <c r="M37" s="83">
        <v>0</v>
      </c>
      <c r="N37" s="83">
        <v>20000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114">
        <v>0</v>
      </c>
      <c r="U37" s="114"/>
      <c r="V37" s="83">
        <v>0</v>
      </c>
      <c r="W37" s="83">
        <v>0</v>
      </c>
    </row>
    <row r="38" spans="1:23" ht="12.75" customHeight="1">
      <c r="A38" s="116"/>
      <c r="B38" s="116"/>
      <c r="C38" s="116"/>
      <c r="D38" s="113"/>
      <c r="E38" s="113"/>
      <c r="F38" s="113" t="s">
        <v>46</v>
      </c>
      <c r="G38" s="113"/>
      <c r="H38" s="83">
        <v>-8222</v>
      </c>
      <c r="I38" s="83">
        <v>-8222</v>
      </c>
      <c r="J38" s="83">
        <v>-8222</v>
      </c>
      <c r="K38" s="83">
        <v>-8222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114">
        <v>0</v>
      </c>
      <c r="U38" s="114"/>
      <c r="V38" s="83">
        <v>0</v>
      </c>
      <c r="W38" s="83">
        <v>0</v>
      </c>
    </row>
    <row r="39" spans="1:23" ht="12.75" customHeight="1">
      <c r="A39" s="116"/>
      <c r="B39" s="116"/>
      <c r="C39" s="116"/>
      <c r="D39" s="113"/>
      <c r="E39" s="113"/>
      <c r="F39" s="113" t="s">
        <v>45</v>
      </c>
      <c r="G39" s="113"/>
      <c r="H39" s="83">
        <v>8222</v>
      </c>
      <c r="I39" s="83">
        <v>8222</v>
      </c>
      <c r="J39" s="83">
        <v>8222</v>
      </c>
      <c r="K39" s="83">
        <v>8222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114">
        <v>0</v>
      </c>
      <c r="U39" s="114"/>
      <c r="V39" s="83">
        <v>0</v>
      </c>
      <c r="W39" s="83">
        <v>0</v>
      </c>
    </row>
    <row r="40" spans="1:23" ht="12.75" customHeight="1">
      <c r="A40" s="116"/>
      <c r="B40" s="116"/>
      <c r="C40" s="116"/>
      <c r="D40" s="113"/>
      <c r="E40" s="113"/>
      <c r="F40" s="113" t="s">
        <v>44</v>
      </c>
      <c r="G40" s="113"/>
      <c r="H40" s="83">
        <v>305045</v>
      </c>
      <c r="I40" s="83">
        <v>305045</v>
      </c>
      <c r="J40" s="83">
        <v>285045</v>
      </c>
      <c r="K40" s="83">
        <v>249300</v>
      </c>
      <c r="L40" s="83">
        <v>35745</v>
      </c>
      <c r="M40" s="83">
        <v>0</v>
      </c>
      <c r="N40" s="83">
        <v>20000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114">
        <v>0</v>
      </c>
      <c r="U40" s="114"/>
      <c r="V40" s="83">
        <v>0</v>
      </c>
      <c r="W40" s="83">
        <v>0</v>
      </c>
    </row>
    <row r="41" spans="1:23" ht="12.75" customHeight="1">
      <c r="A41" s="116" t="s">
        <v>35</v>
      </c>
      <c r="B41" s="116" t="s">
        <v>226</v>
      </c>
      <c r="C41" s="116" t="s">
        <v>35</v>
      </c>
      <c r="D41" s="113" t="s">
        <v>227</v>
      </c>
      <c r="E41" s="113"/>
      <c r="F41" s="113" t="s">
        <v>47</v>
      </c>
      <c r="G41" s="113"/>
      <c r="H41" s="83">
        <v>10502452</v>
      </c>
      <c r="I41" s="83">
        <v>10322452</v>
      </c>
      <c r="J41" s="83">
        <v>8840068</v>
      </c>
      <c r="K41" s="83">
        <v>7916568</v>
      </c>
      <c r="L41" s="83">
        <v>923500</v>
      </c>
      <c r="M41" s="83">
        <v>830000</v>
      </c>
      <c r="N41" s="83">
        <v>76800</v>
      </c>
      <c r="O41" s="83">
        <v>575584</v>
      </c>
      <c r="P41" s="83">
        <v>0</v>
      </c>
      <c r="Q41" s="83">
        <v>0</v>
      </c>
      <c r="R41" s="83">
        <v>180000</v>
      </c>
      <c r="S41" s="83">
        <v>180000</v>
      </c>
      <c r="T41" s="114">
        <v>0</v>
      </c>
      <c r="U41" s="114"/>
      <c r="V41" s="83">
        <v>0</v>
      </c>
      <c r="W41" s="83">
        <v>0</v>
      </c>
    </row>
    <row r="42" spans="1:23" ht="12.75" customHeight="1">
      <c r="A42" s="116"/>
      <c r="B42" s="116"/>
      <c r="C42" s="116"/>
      <c r="D42" s="113"/>
      <c r="E42" s="113"/>
      <c r="F42" s="113" t="s">
        <v>46</v>
      </c>
      <c r="G42" s="113"/>
      <c r="H42" s="83">
        <v>-115000</v>
      </c>
      <c r="I42" s="83">
        <v>-115000</v>
      </c>
      <c r="J42" s="83">
        <v>-100000</v>
      </c>
      <c r="K42" s="83">
        <v>-100000</v>
      </c>
      <c r="L42" s="83">
        <v>0</v>
      </c>
      <c r="M42" s="83">
        <v>0</v>
      </c>
      <c r="N42" s="83">
        <v>0</v>
      </c>
      <c r="O42" s="83">
        <v>-15000</v>
      </c>
      <c r="P42" s="83">
        <v>0</v>
      </c>
      <c r="Q42" s="83">
        <v>0</v>
      </c>
      <c r="R42" s="83">
        <v>0</v>
      </c>
      <c r="S42" s="83">
        <v>0</v>
      </c>
      <c r="T42" s="114">
        <v>0</v>
      </c>
      <c r="U42" s="114"/>
      <c r="V42" s="83">
        <v>0</v>
      </c>
      <c r="W42" s="83">
        <v>0</v>
      </c>
    </row>
    <row r="43" spans="1:23" ht="12.75" customHeight="1">
      <c r="A43" s="116"/>
      <c r="B43" s="116"/>
      <c r="C43" s="116"/>
      <c r="D43" s="113"/>
      <c r="E43" s="113"/>
      <c r="F43" s="113" t="s">
        <v>45</v>
      </c>
      <c r="G43" s="113"/>
      <c r="H43" s="83">
        <v>35000</v>
      </c>
      <c r="I43" s="83">
        <v>35000</v>
      </c>
      <c r="J43" s="83">
        <v>20000</v>
      </c>
      <c r="K43" s="83">
        <v>0</v>
      </c>
      <c r="L43" s="83">
        <v>20000</v>
      </c>
      <c r="M43" s="83">
        <v>0</v>
      </c>
      <c r="N43" s="83">
        <v>0</v>
      </c>
      <c r="O43" s="83">
        <v>15000</v>
      </c>
      <c r="P43" s="83">
        <v>0</v>
      </c>
      <c r="Q43" s="83">
        <v>0</v>
      </c>
      <c r="R43" s="83">
        <v>0</v>
      </c>
      <c r="S43" s="83">
        <v>0</v>
      </c>
      <c r="T43" s="114">
        <v>0</v>
      </c>
      <c r="U43" s="114"/>
      <c r="V43" s="83">
        <v>0</v>
      </c>
      <c r="W43" s="83">
        <v>0</v>
      </c>
    </row>
    <row r="44" spans="1:23" ht="12.75" customHeight="1">
      <c r="A44" s="116"/>
      <c r="B44" s="116"/>
      <c r="C44" s="116"/>
      <c r="D44" s="113"/>
      <c r="E44" s="113"/>
      <c r="F44" s="113" t="s">
        <v>44</v>
      </c>
      <c r="G44" s="113"/>
      <c r="H44" s="83">
        <v>10422452</v>
      </c>
      <c r="I44" s="83">
        <v>10242452</v>
      </c>
      <c r="J44" s="83">
        <v>8760068</v>
      </c>
      <c r="K44" s="83">
        <v>7816568</v>
      </c>
      <c r="L44" s="83">
        <v>943500</v>
      </c>
      <c r="M44" s="83">
        <v>830000</v>
      </c>
      <c r="N44" s="83">
        <v>76800</v>
      </c>
      <c r="O44" s="83">
        <v>575584</v>
      </c>
      <c r="P44" s="83">
        <v>0</v>
      </c>
      <c r="Q44" s="83">
        <v>0</v>
      </c>
      <c r="R44" s="83">
        <v>180000</v>
      </c>
      <c r="S44" s="83">
        <v>180000</v>
      </c>
      <c r="T44" s="114">
        <v>0</v>
      </c>
      <c r="U44" s="114"/>
      <c r="V44" s="83">
        <v>0</v>
      </c>
      <c r="W44" s="83">
        <v>0</v>
      </c>
    </row>
    <row r="45" spans="1:23" ht="12.75" customHeight="1">
      <c r="A45" s="116" t="s">
        <v>35</v>
      </c>
      <c r="B45" s="116" t="s">
        <v>329</v>
      </c>
      <c r="C45" s="116" t="s">
        <v>35</v>
      </c>
      <c r="D45" s="113" t="s">
        <v>330</v>
      </c>
      <c r="E45" s="113"/>
      <c r="F45" s="113" t="s">
        <v>47</v>
      </c>
      <c r="G45" s="113"/>
      <c r="H45" s="83">
        <v>1661500</v>
      </c>
      <c r="I45" s="83">
        <v>1661500</v>
      </c>
      <c r="J45" s="83">
        <v>1630500</v>
      </c>
      <c r="K45" s="83">
        <v>1481500</v>
      </c>
      <c r="L45" s="83">
        <v>149000</v>
      </c>
      <c r="M45" s="83">
        <v>0</v>
      </c>
      <c r="N45" s="83">
        <v>31000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114">
        <v>0</v>
      </c>
      <c r="U45" s="114"/>
      <c r="V45" s="83">
        <v>0</v>
      </c>
      <c r="W45" s="83">
        <v>0</v>
      </c>
    </row>
    <row r="46" spans="1:23" ht="12.75" customHeight="1">
      <c r="A46" s="116"/>
      <c r="B46" s="116"/>
      <c r="C46" s="116"/>
      <c r="D46" s="113"/>
      <c r="E46" s="113"/>
      <c r="F46" s="113" t="s">
        <v>46</v>
      </c>
      <c r="G46" s="113"/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114">
        <v>0</v>
      </c>
      <c r="U46" s="114"/>
      <c r="V46" s="83">
        <v>0</v>
      </c>
      <c r="W46" s="83">
        <v>0</v>
      </c>
    </row>
    <row r="47" spans="1:23" ht="12.75" customHeight="1">
      <c r="A47" s="116"/>
      <c r="B47" s="116"/>
      <c r="C47" s="116"/>
      <c r="D47" s="113"/>
      <c r="E47" s="113"/>
      <c r="F47" s="113" t="s">
        <v>45</v>
      </c>
      <c r="G47" s="113"/>
      <c r="H47" s="83">
        <v>30000</v>
      </c>
      <c r="I47" s="83">
        <v>30000</v>
      </c>
      <c r="J47" s="83">
        <v>30000</v>
      </c>
      <c r="K47" s="83">
        <v>0</v>
      </c>
      <c r="L47" s="83">
        <v>30000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114">
        <v>0</v>
      </c>
      <c r="U47" s="114"/>
      <c r="V47" s="83">
        <v>0</v>
      </c>
      <c r="W47" s="83">
        <v>0</v>
      </c>
    </row>
    <row r="48" spans="1:23" ht="12.75" customHeight="1">
      <c r="A48" s="116"/>
      <c r="B48" s="116"/>
      <c r="C48" s="116"/>
      <c r="D48" s="113"/>
      <c r="E48" s="113"/>
      <c r="F48" s="113" t="s">
        <v>44</v>
      </c>
      <c r="G48" s="113"/>
      <c r="H48" s="83">
        <v>1691500</v>
      </c>
      <c r="I48" s="83">
        <v>1691500</v>
      </c>
      <c r="J48" s="83">
        <v>1660500</v>
      </c>
      <c r="K48" s="83">
        <v>1481500</v>
      </c>
      <c r="L48" s="83">
        <v>179000</v>
      </c>
      <c r="M48" s="83">
        <v>0</v>
      </c>
      <c r="N48" s="83">
        <v>31000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114">
        <v>0</v>
      </c>
      <c r="U48" s="114"/>
      <c r="V48" s="83">
        <v>0</v>
      </c>
      <c r="W48" s="83">
        <v>0</v>
      </c>
    </row>
    <row r="49" spans="1:23" ht="12.75" customHeight="1">
      <c r="A49" s="116" t="s">
        <v>35</v>
      </c>
      <c r="B49" s="116" t="s">
        <v>228</v>
      </c>
      <c r="C49" s="116" t="s">
        <v>35</v>
      </c>
      <c r="D49" s="113" t="s">
        <v>229</v>
      </c>
      <c r="E49" s="113"/>
      <c r="F49" s="113" t="s">
        <v>47</v>
      </c>
      <c r="G49" s="113"/>
      <c r="H49" s="83">
        <v>6013594</v>
      </c>
      <c r="I49" s="83">
        <v>5621734</v>
      </c>
      <c r="J49" s="83">
        <v>5476734</v>
      </c>
      <c r="K49" s="83">
        <v>5123667</v>
      </c>
      <c r="L49" s="83">
        <v>353067</v>
      </c>
      <c r="M49" s="83">
        <v>100000</v>
      </c>
      <c r="N49" s="83">
        <v>45000</v>
      </c>
      <c r="O49" s="83">
        <v>0</v>
      </c>
      <c r="P49" s="83">
        <v>0</v>
      </c>
      <c r="Q49" s="83">
        <v>0</v>
      </c>
      <c r="R49" s="83">
        <v>391860</v>
      </c>
      <c r="S49" s="83">
        <v>391860</v>
      </c>
      <c r="T49" s="114">
        <v>0</v>
      </c>
      <c r="U49" s="114"/>
      <c r="V49" s="83">
        <v>0</v>
      </c>
      <c r="W49" s="83">
        <v>0</v>
      </c>
    </row>
    <row r="50" spans="1:23" ht="12.75" customHeight="1">
      <c r="A50" s="116"/>
      <c r="B50" s="116"/>
      <c r="C50" s="116"/>
      <c r="D50" s="113"/>
      <c r="E50" s="113"/>
      <c r="F50" s="113" t="s">
        <v>46</v>
      </c>
      <c r="G50" s="113"/>
      <c r="H50" s="83">
        <v>-38160</v>
      </c>
      <c r="I50" s="83">
        <v>-20940</v>
      </c>
      <c r="J50" s="83">
        <v>-20940</v>
      </c>
      <c r="K50" s="83">
        <v>-20940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-17220</v>
      </c>
      <c r="S50" s="83">
        <v>-17220</v>
      </c>
      <c r="T50" s="114">
        <v>0</v>
      </c>
      <c r="U50" s="114"/>
      <c r="V50" s="83">
        <v>0</v>
      </c>
      <c r="W50" s="83">
        <v>0</v>
      </c>
    </row>
    <row r="51" spans="1:23" ht="12.75" customHeight="1">
      <c r="A51" s="116"/>
      <c r="B51" s="116"/>
      <c r="C51" s="116"/>
      <c r="D51" s="113"/>
      <c r="E51" s="113"/>
      <c r="F51" s="113" t="s">
        <v>45</v>
      </c>
      <c r="G51" s="113"/>
      <c r="H51" s="83">
        <v>20000</v>
      </c>
      <c r="I51" s="83">
        <v>20000</v>
      </c>
      <c r="J51" s="83">
        <v>20000</v>
      </c>
      <c r="K51" s="83">
        <v>0</v>
      </c>
      <c r="L51" s="83">
        <v>20000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114">
        <v>0</v>
      </c>
      <c r="U51" s="114"/>
      <c r="V51" s="83">
        <v>0</v>
      </c>
      <c r="W51" s="83">
        <v>0</v>
      </c>
    </row>
    <row r="52" spans="1:23" ht="12.75" customHeight="1">
      <c r="A52" s="116"/>
      <c r="B52" s="116"/>
      <c r="C52" s="116"/>
      <c r="D52" s="113"/>
      <c r="E52" s="113"/>
      <c r="F52" s="113" t="s">
        <v>44</v>
      </c>
      <c r="G52" s="113"/>
      <c r="H52" s="83">
        <v>5995434</v>
      </c>
      <c r="I52" s="83">
        <v>5620794</v>
      </c>
      <c r="J52" s="83">
        <v>5475794</v>
      </c>
      <c r="K52" s="83">
        <v>5102727</v>
      </c>
      <c r="L52" s="83">
        <v>373067</v>
      </c>
      <c r="M52" s="83">
        <v>100000</v>
      </c>
      <c r="N52" s="83">
        <v>45000</v>
      </c>
      <c r="O52" s="83">
        <v>0</v>
      </c>
      <c r="P52" s="83">
        <v>0</v>
      </c>
      <c r="Q52" s="83">
        <v>0</v>
      </c>
      <c r="R52" s="83">
        <v>374640</v>
      </c>
      <c r="S52" s="83">
        <v>374640</v>
      </c>
      <c r="T52" s="114">
        <v>0</v>
      </c>
      <c r="U52" s="114"/>
      <c r="V52" s="83">
        <v>0</v>
      </c>
      <c r="W52" s="83">
        <v>0</v>
      </c>
    </row>
    <row r="53" spans="1:23" ht="12.75" customHeight="1">
      <c r="A53" s="116" t="s">
        <v>35</v>
      </c>
      <c r="B53" s="116" t="s">
        <v>331</v>
      </c>
      <c r="C53" s="116" t="s">
        <v>35</v>
      </c>
      <c r="D53" s="113" t="s">
        <v>332</v>
      </c>
      <c r="E53" s="113"/>
      <c r="F53" s="113" t="s">
        <v>47</v>
      </c>
      <c r="G53" s="113"/>
      <c r="H53" s="83">
        <v>2501400</v>
      </c>
      <c r="I53" s="83">
        <v>2501400</v>
      </c>
      <c r="J53" s="83">
        <v>2336000</v>
      </c>
      <c r="K53" s="83">
        <v>2198800</v>
      </c>
      <c r="L53" s="83">
        <v>137200</v>
      </c>
      <c r="M53" s="83">
        <v>0</v>
      </c>
      <c r="N53" s="83">
        <v>165400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114">
        <v>0</v>
      </c>
      <c r="U53" s="114"/>
      <c r="V53" s="83">
        <v>0</v>
      </c>
      <c r="W53" s="83">
        <v>0</v>
      </c>
    </row>
    <row r="54" spans="1:23" ht="12.75" customHeight="1">
      <c r="A54" s="116"/>
      <c r="B54" s="116"/>
      <c r="C54" s="116"/>
      <c r="D54" s="113"/>
      <c r="E54" s="113"/>
      <c r="F54" s="113" t="s">
        <v>46</v>
      </c>
      <c r="G54" s="113"/>
      <c r="H54" s="83">
        <v>-50200</v>
      </c>
      <c r="I54" s="83">
        <v>-50200</v>
      </c>
      <c r="J54" s="83">
        <v>-15200</v>
      </c>
      <c r="K54" s="83">
        <v>-15200</v>
      </c>
      <c r="L54" s="83">
        <v>0</v>
      </c>
      <c r="M54" s="83">
        <v>0</v>
      </c>
      <c r="N54" s="83">
        <v>-35000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114">
        <v>0</v>
      </c>
      <c r="U54" s="114"/>
      <c r="V54" s="83">
        <v>0</v>
      </c>
      <c r="W54" s="83">
        <v>0</v>
      </c>
    </row>
    <row r="55" spans="1:23" ht="12.75" customHeight="1">
      <c r="A55" s="116"/>
      <c r="B55" s="116"/>
      <c r="C55" s="116"/>
      <c r="D55" s="113"/>
      <c r="E55" s="113"/>
      <c r="F55" s="113" t="s">
        <v>45</v>
      </c>
      <c r="G55" s="113"/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114">
        <v>0</v>
      </c>
      <c r="U55" s="114"/>
      <c r="V55" s="83">
        <v>0</v>
      </c>
      <c r="W55" s="83">
        <v>0</v>
      </c>
    </row>
    <row r="56" spans="1:23" ht="12.75" customHeight="1">
      <c r="A56" s="116"/>
      <c r="B56" s="116"/>
      <c r="C56" s="116"/>
      <c r="D56" s="113"/>
      <c r="E56" s="113"/>
      <c r="F56" s="113" t="s">
        <v>44</v>
      </c>
      <c r="G56" s="113"/>
      <c r="H56" s="83">
        <v>2451200</v>
      </c>
      <c r="I56" s="83">
        <v>2451200</v>
      </c>
      <c r="J56" s="83">
        <v>2320800</v>
      </c>
      <c r="K56" s="83">
        <v>2183600</v>
      </c>
      <c r="L56" s="83">
        <v>137200</v>
      </c>
      <c r="M56" s="83">
        <v>0</v>
      </c>
      <c r="N56" s="83">
        <v>130400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114">
        <v>0</v>
      </c>
      <c r="U56" s="114"/>
      <c r="V56" s="83">
        <v>0</v>
      </c>
      <c r="W56" s="83">
        <v>0</v>
      </c>
    </row>
    <row r="57" spans="1:23" ht="12.75" customHeight="1">
      <c r="A57" s="116" t="s">
        <v>35</v>
      </c>
      <c r="B57" s="116" t="s">
        <v>230</v>
      </c>
      <c r="C57" s="116" t="s">
        <v>35</v>
      </c>
      <c r="D57" s="113" t="s">
        <v>231</v>
      </c>
      <c r="E57" s="113"/>
      <c r="F57" s="113" t="s">
        <v>47</v>
      </c>
      <c r="G57" s="113"/>
      <c r="H57" s="83">
        <v>728400</v>
      </c>
      <c r="I57" s="83">
        <v>728400</v>
      </c>
      <c r="J57" s="83">
        <v>726900</v>
      </c>
      <c r="K57" s="83">
        <v>629000</v>
      </c>
      <c r="L57" s="83">
        <v>97900</v>
      </c>
      <c r="M57" s="83">
        <v>0</v>
      </c>
      <c r="N57" s="83">
        <v>1500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114">
        <v>0</v>
      </c>
      <c r="U57" s="114"/>
      <c r="V57" s="83">
        <v>0</v>
      </c>
      <c r="W57" s="83">
        <v>0</v>
      </c>
    </row>
    <row r="58" spans="1:23" ht="12.75" customHeight="1">
      <c r="A58" s="116"/>
      <c r="B58" s="116"/>
      <c r="C58" s="116"/>
      <c r="D58" s="113"/>
      <c r="E58" s="113"/>
      <c r="F58" s="113" t="s">
        <v>46</v>
      </c>
      <c r="G58" s="113"/>
      <c r="H58" s="83">
        <v>-47000</v>
      </c>
      <c r="I58" s="83">
        <v>-47000</v>
      </c>
      <c r="J58" s="83">
        <v>-47000</v>
      </c>
      <c r="K58" s="83">
        <v>-47000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114">
        <v>0</v>
      </c>
      <c r="U58" s="114"/>
      <c r="V58" s="83">
        <v>0</v>
      </c>
      <c r="W58" s="83">
        <v>0</v>
      </c>
    </row>
    <row r="59" spans="1:23" ht="12.75" customHeight="1">
      <c r="A59" s="116"/>
      <c r="B59" s="116"/>
      <c r="C59" s="116"/>
      <c r="D59" s="113"/>
      <c r="E59" s="113"/>
      <c r="F59" s="113" t="s">
        <v>45</v>
      </c>
      <c r="G59" s="113"/>
      <c r="H59" s="83">
        <v>10000</v>
      </c>
      <c r="I59" s="83">
        <v>10000</v>
      </c>
      <c r="J59" s="83">
        <v>10000</v>
      </c>
      <c r="K59" s="83">
        <v>0</v>
      </c>
      <c r="L59" s="83">
        <v>10000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114">
        <v>0</v>
      </c>
      <c r="U59" s="114"/>
      <c r="V59" s="83">
        <v>0</v>
      </c>
      <c r="W59" s="83">
        <v>0</v>
      </c>
    </row>
    <row r="60" spans="1:23" ht="12.75" customHeight="1">
      <c r="A60" s="116"/>
      <c r="B60" s="116"/>
      <c r="C60" s="116"/>
      <c r="D60" s="113"/>
      <c r="E60" s="113"/>
      <c r="F60" s="113" t="s">
        <v>44</v>
      </c>
      <c r="G60" s="113"/>
      <c r="H60" s="83">
        <v>691400</v>
      </c>
      <c r="I60" s="83">
        <v>691400</v>
      </c>
      <c r="J60" s="83">
        <v>689900</v>
      </c>
      <c r="K60" s="83">
        <v>582000</v>
      </c>
      <c r="L60" s="83">
        <v>107900</v>
      </c>
      <c r="M60" s="83">
        <v>0</v>
      </c>
      <c r="N60" s="83">
        <v>1500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114">
        <v>0</v>
      </c>
      <c r="U60" s="114"/>
      <c r="V60" s="83">
        <v>0</v>
      </c>
      <c r="W60" s="83">
        <v>0</v>
      </c>
    </row>
    <row r="61" spans="1:23" ht="12.75" customHeight="1">
      <c r="A61" s="116" t="s">
        <v>35</v>
      </c>
      <c r="B61" s="116" t="s">
        <v>232</v>
      </c>
      <c r="C61" s="116" t="s">
        <v>35</v>
      </c>
      <c r="D61" s="113" t="s">
        <v>233</v>
      </c>
      <c r="E61" s="113"/>
      <c r="F61" s="113" t="s">
        <v>47</v>
      </c>
      <c r="G61" s="113"/>
      <c r="H61" s="83">
        <v>177883</v>
      </c>
      <c r="I61" s="83">
        <v>177883</v>
      </c>
      <c r="J61" s="83">
        <v>176383</v>
      </c>
      <c r="K61" s="83">
        <v>169583</v>
      </c>
      <c r="L61" s="83">
        <v>6800</v>
      </c>
      <c r="M61" s="83">
        <v>0</v>
      </c>
      <c r="N61" s="83">
        <v>1500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114">
        <v>0</v>
      </c>
      <c r="U61" s="114"/>
      <c r="V61" s="83">
        <v>0</v>
      </c>
      <c r="W61" s="83">
        <v>0</v>
      </c>
    </row>
    <row r="62" spans="1:23" ht="12.75" customHeight="1">
      <c r="A62" s="116"/>
      <c r="B62" s="116"/>
      <c r="C62" s="116"/>
      <c r="D62" s="113"/>
      <c r="E62" s="113"/>
      <c r="F62" s="113" t="s">
        <v>46</v>
      </c>
      <c r="G62" s="113"/>
      <c r="H62" s="83">
        <v>-45158</v>
      </c>
      <c r="I62" s="83">
        <v>-45158</v>
      </c>
      <c r="J62" s="83">
        <v>-45158</v>
      </c>
      <c r="K62" s="83">
        <v>-45158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114">
        <v>0</v>
      </c>
      <c r="U62" s="114"/>
      <c r="V62" s="83">
        <v>0</v>
      </c>
      <c r="W62" s="83">
        <v>0</v>
      </c>
    </row>
    <row r="63" spans="1:23" ht="12.75" customHeight="1">
      <c r="A63" s="116"/>
      <c r="B63" s="116"/>
      <c r="C63" s="116"/>
      <c r="D63" s="113"/>
      <c r="E63" s="113"/>
      <c r="F63" s="113" t="s">
        <v>45</v>
      </c>
      <c r="G63" s="113"/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114">
        <v>0</v>
      </c>
      <c r="U63" s="114"/>
      <c r="V63" s="83">
        <v>0</v>
      </c>
      <c r="W63" s="83">
        <v>0</v>
      </c>
    </row>
    <row r="64" spans="1:23" ht="12.75" customHeight="1">
      <c r="A64" s="116"/>
      <c r="B64" s="116"/>
      <c r="C64" s="116"/>
      <c r="D64" s="113"/>
      <c r="E64" s="113"/>
      <c r="F64" s="113" t="s">
        <v>44</v>
      </c>
      <c r="G64" s="113"/>
      <c r="H64" s="83">
        <v>132725</v>
      </c>
      <c r="I64" s="83">
        <v>132725</v>
      </c>
      <c r="J64" s="83">
        <v>131225</v>
      </c>
      <c r="K64" s="83">
        <v>124425</v>
      </c>
      <c r="L64" s="83">
        <v>6800</v>
      </c>
      <c r="M64" s="83">
        <v>0</v>
      </c>
      <c r="N64" s="83">
        <v>1500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114">
        <v>0</v>
      </c>
      <c r="U64" s="114"/>
      <c r="V64" s="83">
        <v>0</v>
      </c>
      <c r="W64" s="83">
        <v>0</v>
      </c>
    </row>
    <row r="65" spans="1:23" ht="12.75" customHeight="1">
      <c r="A65" s="116" t="s">
        <v>35</v>
      </c>
      <c r="B65" s="116" t="s">
        <v>234</v>
      </c>
      <c r="C65" s="116" t="s">
        <v>35</v>
      </c>
      <c r="D65" s="113" t="s">
        <v>196</v>
      </c>
      <c r="E65" s="113"/>
      <c r="F65" s="113" t="s">
        <v>47</v>
      </c>
      <c r="G65" s="113"/>
      <c r="H65" s="83">
        <v>1794955</v>
      </c>
      <c r="I65" s="83">
        <v>771426</v>
      </c>
      <c r="J65" s="83">
        <v>771426</v>
      </c>
      <c r="K65" s="83">
        <v>82245</v>
      </c>
      <c r="L65" s="83">
        <v>689181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1023529</v>
      </c>
      <c r="S65" s="83">
        <v>1023529</v>
      </c>
      <c r="T65" s="114">
        <v>0</v>
      </c>
      <c r="U65" s="114"/>
      <c r="V65" s="83">
        <v>0</v>
      </c>
      <c r="W65" s="83">
        <v>0</v>
      </c>
    </row>
    <row r="66" spans="1:23" ht="12.75" customHeight="1">
      <c r="A66" s="116"/>
      <c r="B66" s="116"/>
      <c r="C66" s="116"/>
      <c r="D66" s="113"/>
      <c r="E66" s="113"/>
      <c r="F66" s="113" t="s">
        <v>46</v>
      </c>
      <c r="G66" s="113"/>
      <c r="H66" s="83">
        <v>-90000</v>
      </c>
      <c r="I66" s="83">
        <v>-90000</v>
      </c>
      <c r="J66" s="83">
        <v>-90000</v>
      </c>
      <c r="K66" s="83">
        <v>0</v>
      </c>
      <c r="L66" s="83">
        <v>-90000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114">
        <v>0</v>
      </c>
      <c r="U66" s="114"/>
      <c r="V66" s="83">
        <v>0</v>
      </c>
      <c r="W66" s="83">
        <v>0</v>
      </c>
    </row>
    <row r="67" spans="1:23" ht="12.75" customHeight="1">
      <c r="A67" s="116"/>
      <c r="B67" s="116"/>
      <c r="C67" s="116"/>
      <c r="D67" s="113"/>
      <c r="E67" s="113"/>
      <c r="F67" s="113" t="s">
        <v>45</v>
      </c>
      <c r="G67" s="113"/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114">
        <v>0</v>
      </c>
      <c r="U67" s="114"/>
      <c r="V67" s="83">
        <v>0</v>
      </c>
      <c r="W67" s="83">
        <v>0</v>
      </c>
    </row>
    <row r="68" spans="1:23" ht="12.75" customHeight="1">
      <c r="A68" s="116"/>
      <c r="B68" s="116"/>
      <c r="C68" s="116"/>
      <c r="D68" s="113"/>
      <c r="E68" s="113"/>
      <c r="F68" s="113" t="s">
        <v>44</v>
      </c>
      <c r="G68" s="113"/>
      <c r="H68" s="83">
        <v>1704955</v>
      </c>
      <c r="I68" s="83">
        <v>681426</v>
      </c>
      <c r="J68" s="83">
        <v>681426</v>
      </c>
      <c r="K68" s="83">
        <v>82245</v>
      </c>
      <c r="L68" s="83">
        <v>599181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1023529</v>
      </c>
      <c r="S68" s="83">
        <v>1023529</v>
      </c>
      <c r="T68" s="114">
        <v>0</v>
      </c>
      <c r="U68" s="114"/>
      <c r="V68" s="83">
        <v>0</v>
      </c>
      <c r="W68" s="83">
        <v>0</v>
      </c>
    </row>
    <row r="69" spans="1:23" ht="12.75" customHeight="1">
      <c r="A69" s="116" t="s">
        <v>333</v>
      </c>
      <c r="B69" s="116" t="s">
        <v>35</v>
      </c>
      <c r="C69" s="116" t="s">
        <v>35</v>
      </c>
      <c r="D69" s="113" t="s">
        <v>334</v>
      </c>
      <c r="E69" s="113"/>
      <c r="F69" s="113" t="s">
        <v>47</v>
      </c>
      <c r="G69" s="113"/>
      <c r="H69" s="83">
        <v>4358193</v>
      </c>
      <c r="I69" s="83">
        <v>2788919</v>
      </c>
      <c r="J69" s="83">
        <v>2788919</v>
      </c>
      <c r="K69" s="83">
        <v>2000</v>
      </c>
      <c r="L69" s="83">
        <v>2786919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1569274</v>
      </c>
      <c r="S69" s="83">
        <v>1569274</v>
      </c>
      <c r="T69" s="114">
        <v>0</v>
      </c>
      <c r="U69" s="114"/>
      <c r="V69" s="83">
        <v>0</v>
      </c>
      <c r="W69" s="83">
        <v>0</v>
      </c>
    </row>
    <row r="70" spans="1:23" ht="12.75" customHeight="1">
      <c r="A70" s="116"/>
      <c r="B70" s="116"/>
      <c r="C70" s="116"/>
      <c r="D70" s="113"/>
      <c r="E70" s="113"/>
      <c r="F70" s="113" t="s">
        <v>46</v>
      </c>
      <c r="G70" s="113"/>
      <c r="H70" s="83">
        <v>-116850</v>
      </c>
      <c r="I70" s="83">
        <v>-116850</v>
      </c>
      <c r="J70" s="83">
        <v>-116850</v>
      </c>
      <c r="K70" s="83">
        <v>0</v>
      </c>
      <c r="L70" s="83">
        <v>-116850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114">
        <v>0</v>
      </c>
      <c r="U70" s="114"/>
      <c r="V70" s="83">
        <v>0</v>
      </c>
      <c r="W70" s="83">
        <v>0</v>
      </c>
    </row>
    <row r="71" spans="1:23" ht="12.75" customHeight="1">
      <c r="A71" s="116"/>
      <c r="B71" s="116"/>
      <c r="C71" s="116"/>
      <c r="D71" s="113"/>
      <c r="E71" s="113"/>
      <c r="F71" s="113" t="s">
        <v>45</v>
      </c>
      <c r="G71" s="113"/>
      <c r="H71" s="83">
        <v>116850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116850</v>
      </c>
      <c r="S71" s="83">
        <v>116850</v>
      </c>
      <c r="T71" s="114">
        <v>0</v>
      </c>
      <c r="U71" s="114"/>
      <c r="V71" s="83">
        <v>0</v>
      </c>
      <c r="W71" s="83">
        <v>0</v>
      </c>
    </row>
    <row r="72" spans="1:23" ht="12.75" customHeight="1">
      <c r="A72" s="116"/>
      <c r="B72" s="116"/>
      <c r="C72" s="116"/>
      <c r="D72" s="113"/>
      <c r="E72" s="113"/>
      <c r="F72" s="113" t="s">
        <v>44</v>
      </c>
      <c r="G72" s="113"/>
      <c r="H72" s="83">
        <v>4358193</v>
      </c>
      <c r="I72" s="83">
        <v>2672069</v>
      </c>
      <c r="J72" s="83">
        <v>2672069</v>
      </c>
      <c r="K72" s="83">
        <v>2000</v>
      </c>
      <c r="L72" s="83">
        <v>2670069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1686124</v>
      </c>
      <c r="S72" s="83">
        <v>1686124</v>
      </c>
      <c r="T72" s="114">
        <v>0</v>
      </c>
      <c r="U72" s="114"/>
      <c r="V72" s="83">
        <v>0</v>
      </c>
      <c r="W72" s="83">
        <v>0</v>
      </c>
    </row>
    <row r="73" spans="1:23" ht="12.75" customHeight="1">
      <c r="A73" s="116" t="s">
        <v>35</v>
      </c>
      <c r="B73" s="116" t="s">
        <v>335</v>
      </c>
      <c r="C73" s="116" t="s">
        <v>35</v>
      </c>
      <c r="D73" s="113" t="s">
        <v>196</v>
      </c>
      <c r="E73" s="113"/>
      <c r="F73" s="113" t="s">
        <v>47</v>
      </c>
      <c r="G73" s="113"/>
      <c r="H73" s="83">
        <v>1092647</v>
      </c>
      <c r="I73" s="83">
        <v>455039</v>
      </c>
      <c r="J73" s="83">
        <v>455039</v>
      </c>
      <c r="K73" s="83">
        <v>2000</v>
      </c>
      <c r="L73" s="83">
        <v>453039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637608</v>
      </c>
      <c r="S73" s="83">
        <v>637608</v>
      </c>
      <c r="T73" s="114">
        <v>0</v>
      </c>
      <c r="U73" s="114"/>
      <c r="V73" s="83">
        <v>0</v>
      </c>
      <c r="W73" s="83">
        <v>0</v>
      </c>
    </row>
    <row r="74" spans="1:23" ht="12.75" customHeight="1">
      <c r="A74" s="116"/>
      <c r="B74" s="116"/>
      <c r="C74" s="116"/>
      <c r="D74" s="113"/>
      <c r="E74" s="113"/>
      <c r="F74" s="113" t="s">
        <v>46</v>
      </c>
      <c r="G74" s="113"/>
      <c r="H74" s="83">
        <v>-116850</v>
      </c>
      <c r="I74" s="83">
        <v>-116850</v>
      </c>
      <c r="J74" s="83">
        <v>-116850</v>
      </c>
      <c r="K74" s="83">
        <v>0</v>
      </c>
      <c r="L74" s="83">
        <v>-116850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114">
        <v>0</v>
      </c>
      <c r="U74" s="114"/>
      <c r="V74" s="83">
        <v>0</v>
      </c>
      <c r="W74" s="83">
        <v>0</v>
      </c>
    </row>
    <row r="75" spans="1:23" ht="12.75" customHeight="1">
      <c r="A75" s="116"/>
      <c r="B75" s="116"/>
      <c r="C75" s="116"/>
      <c r="D75" s="113"/>
      <c r="E75" s="113"/>
      <c r="F75" s="113" t="s">
        <v>45</v>
      </c>
      <c r="G75" s="113"/>
      <c r="H75" s="83">
        <v>116850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116850</v>
      </c>
      <c r="S75" s="83">
        <v>116850</v>
      </c>
      <c r="T75" s="114">
        <v>0</v>
      </c>
      <c r="U75" s="114"/>
      <c r="V75" s="83">
        <v>0</v>
      </c>
      <c r="W75" s="83">
        <v>0</v>
      </c>
    </row>
    <row r="76" spans="1:23" ht="12.75" customHeight="1">
      <c r="A76" s="116"/>
      <c r="B76" s="116"/>
      <c r="C76" s="116"/>
      <c r="D76" s="113"/>
      <c r="E76" s="113"/>
      <c r="F76" s="113" t="s">
        <v>44</v>
      </c>
      <c r="G76" s="113"/>
      <c r="H76" s="83">
        <v>1092647</v>
      </c>
      <c r="I76" s="83">
        <v>338189</v>
      </c>
      <c r="J76" s="83">
        <v>338189</v>
      </c>
      <c r="K76" s="83">
        <v>2000</v>
      </c>
      <c r="L76" s="83">
        <v>336189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754458</v>
      </c>
      <c r="S76" s="83">
        <v>754458</v>
      </c>
      <c r="T76" s="114">
        <v>0</v>
      </c>
      <c r="U76" s="114"/>
      <c r="V76" s="83">
        <v>0</v>
      </c>
      <c r="W76" s="83">
        <v>0</v>
      </c>
    </row>
    <row r="77" spans="1:23" ht="12.75" customHeight="1">
      <c r="A77" s="116" t="s">
        <v>13</v>
      </c>
      <c r="B77" s="116" t="s">
        <v>35</v>
      </c>
      <c r="C77" s="116" t="s">
        <v>35</v>
      </c>
      <c r="D77" s="113" t="s">
        <v>14</v>
      </c>
      <c r="E77" s="113"/>
      <c r="F77" s="113" t="s">
        <v>47</v>
      </c>
      <c r="G77" s="113"/>
      <c r="H77" s="83">
        <v>27452747.42</v>
      </c>
      <c r="I77" s="83">
        <v>26456799.42</v>
      </c>
      <c r="J77" s="83">
        <v>25818235</v>
      </c>
      <c r="K77" s="83">
        <v>19733134</v>
      </c>
      <c r="L77" s="83">
        <v>6085101</v>
      </c>
      <c r="M77" s="83">
        <v>0</v>
      </c>
      <c r="N77" s="83">
        <v>66150</v>
      </c>
      <c r="O77" s="83">
        <v>572414.42</v>
      </c>
      <c r="P77" s="83">
        <v>0</v>
      </c>
      <c r="Q77" s="83">
        <v>0</v>
      </c>
      <c r="R77" s="83">
        <v>995948</v>
      </c>
      <c r="S77" s="83">
        <v>995948</v>
      </c>
      <c r="T77" s="114">
        <v>0</v>
      </c>
      <c r="U77" s="114"/>
      <c r="V77" s="83">
        <v>0</v>
      </c>
      <c r="W77" s="83">
        <v>0</v>
      </c>
    </row>
    <row r="78" spans="1:23" ht="12.75" customHeight="1">
      <c r="A78" s="116"/>
      <c r="B78" s="116"/>
      <c r="C78" s="116"/>
      <c r="D78" s="113"/>
      <c r="E78" s="113"/>
      <c r="F78" s="113" t="s">
        <v>46</v>
      </c>
      <c r="G78" s="113"/>
      <c r="H78" s="83">
        <v>-298097</v>
      </c>
      <c r="I78" s="83">
        <v>-298097</v>
      </c>
      <c r="J78" s="83">
        <v>-298037</v>
      </c>
      <c r="K78" s="83">
        <v>-258297</v>
      </c>
      <c r="L78" s="83">
        <v>-39740</v>
      </c>
      <c r="M78" s="83">
        <v>0</v>
      </c>
      <c r="N78" s="83">
        <v>0</v>
      </c>
      <c r="O78" s="83">
        <v>-60</v>
      </c>
      <c r="P78" s="83">
        <v>0</v>
      </c>
      <c r="Q78" s="83">
        <v>0</v>
      </c>
      <c r="R78" s="83">
        <v>0</v>
      </c>
      <c r="S78" s="83">
        <v>0</v>
      </c>
      <c r="T78" s="114">
        <v>0</v>
      </c>
      <c r="U78" s="114"/>
      <c r="V78" s="83">
        <v>0</v>
      </c>
      <c r="W78" s="83">
        <v>0</v>
      </c>
    </row>
    <row r="79" spans="1:23" ht="12.75" customHeight="1">
      <c r="A79" s="116"/>
      <c r="B79" s="116"/>
      <c r="C79" s="116"/>
      <c r="D79" s="113"/>
      <c r="E79" s="113"/>
      <c r="F79" s="113" t="s">
        <v>45</v>
      </c>
      <c r="G79" s="113"/>
      <c r="H79" s="83">
        <v>335509</v>
      </c>
      <c r="I79" s="83">
        <v>335509</v>
      </c>
      <c r="J79" s="83">
        <v>335449</v>
      </c>
      <c r="K79" s="83">
        <v>20000</v>
      </c>
      <c r="L79" s="83">
        <v>315449</v>
      </c>
      <c r="M79" s="83">
        <v>0</v>
      </c>
      <c r="N79" s="83">
        <v>0</v>
      </c>
      <c r="O79" s="83">
        <v>60</v>
      </c>
      <c r="P79" s="83">
        <v>0</v>
      </c>
      <c r="Q79" s="83">
        <v>0</v>
      </c>
      <c r="R79" s="83">
        <v>0</v>
      </c>
      <c r="S79" s="83">
        <v>0</v>
      </c>
      <c r="T79" s="114">
        <v>0</v>
      </c>
      <c r="U79" s="114"/>
      <c r="V79" s="83">
        <v>0</v>
      </c>
      <c r="W79" s="83">
        <v>0</v>
      </c>
    </row>
    <row r="80" spans="1:23" ht="12.75" customHeight="1">
      <c r="A80" s="116"/>
      <c r="B80" s="116"/>
      <c r="C80" s="116"/>
      <c r="D80" s="113"/>
      <c r="E80" s="113"/>
      <c r="F80" s="113" t="s">
        <v>44</v>
      </c>
      <c r="G80" s="113"/>
      <c r="H80" s="83">
        <v>27490159.42</v>
      </c>
      <c r="I80" s="83">
        <v>26494211.42</v>
      </c>
      <c r="J80" s="83">
        <v>25855647</v>
      </c>
      <c r="K80" s="83">
        <v>19494837</v>
      </c>
      <c r="L80" s="83">
        <v>6360810</v>
      </c>
      <c r="M80" s="83">
        <v>0</v>
      </c>
      <c r="N80" s="83">
        <v>66150</v>
      </c>
      <c r="O80" s="83">
        <v>572414.42</v>
      </c>
      <c r="P80" s="83">
        <v>0</v>
      </c>
      <c r="Q80" s="83">
        <v>0</v>
      </c>
      <c r="R80" s="83">
        <v>995948</v>
      </c>
      <c r="S80" s="83">
        <v>995948</v>
      </c>
      <c r="T80" s="114">
        <v>0</v>
      </c>
      <c r="U80" s="114"/>
      <c r="V80" s="83">
        <v>0</v>
      </c>
      <c r="W80" s="83">
        <v>0</v>
      </c>
    </row>
    <row r="81" spans="1:23" ht="12.75" customHeight="1">
      <c r="A81" s="116" t="s">
        <v>35</v>
      </c>
      <c r="B81" s="116" t="s">
        <v>173</v>
      </c>
      <c r="C81" s="116" t="s">
        <v>35</v>
      </c>
      <c r="D81" s="113" t="s">
        <v>174</v>
      </c>
      <c r="E81" s="113"/>
      <c r="F81" s="113" t="s">
        <v>47</v>
      </c>
      <c r="G81" s="113"/>
      <c r="H81" s="83">
        <v>25314728.42</v>
      </c>
      <c r="I81" s="83">
        <v>24879728.42</v>
      </c>
      <c r="J81" s="83">
        <v>24243314</v>
      </c>
      <c r="K81" s="83">
        <v>18624269</v>
      </c>
      <c r="L81" s="83">
        <v>5619045</v>
      </c>
      <c r="M81" s="83">
        <v>0</v>
      </c>
      <c r="N81" s="83">
        <v>64000</v>
      </c>
      <c r="O81" s="83">
        <v>572414.42</v>
      </c>
      <c r="P81" s="83">
        <v>0</v>
      </c>
      <c r="Q81" s="83">
        <v>0</v>
      </c>
      <c r="R81" s="83">
        <v>435000</v>
      </c>
      <c r="S81" s="83">
        <v>435000</v>
      </c>
      <c r="T81" s="114">
        <v>0</v>
      </c>
      <c r="U81" s="114"/>
      <c r="V81" s="83">
        <v>0</v>
      </c>
      <c r="W81" s="83">
        <v>0</v>
      </c>
    </row>
    <row r="82" spans="1:23" ht="12.75" customHeight="1">
      <c r="A82" s="116"/>
      <c r="B82" s="116"/>
      <c r="C82" s="116"/>
      <c r="D82" s="113"/>
      <c r="E82" s="113"/>
      <c r="F82" s="113" t="s">
        <v>46</v>
      </c>
      <c r="G82" s="113"/>
      <c r="H82" s="83">
        <v>-298097</v>
      </c>
      <c r="I82" s="83">
        <v>-298097</v>
      </c>
      <c r="J82" s="83">
        <v>-298037</v>
      </c>
      <c r="K82" s="83">
        <v>-258297</v>
      </c>
      <c r="L82" s="83">
        <v>-39740</v>
      </c>
      <c r="M82" s="83">
        <v>0</v>
      </c>
      <c r="N82" s="83">
        <v>0</v>
      </c>
      <c r="O82" s="83">
        <v>-60</v>
      </c>
      <c r="P82" s="83">
        <v>0</v>
      </c>
      <c r="Q82" s="83">
        <v>0</v>
      </c>
      <c r="R82" s="83">
        <v>0</v>
      </c>
      <c r="S82" s="83">
        <v>0</v>
      </c>
      <c r="T82" s="114">
        <v>0</v>
      </c>
      <c r="U82" s="114"/>
      <c r="V82" s="83">
        <v>0</v>
      </c>
      <c r="W82" s="83">
        <v>0</v>
      </c>
    </row>
    <row r="83" spans="1:23" ht="12.75" customHeight="1">
      <c r="A83" s="116"/>
      <c r="B83" s="116"/>
      <c r="C83" s="116"/>
      <c r="D83" s="113"/>
      <c r="E83" s="113"/>
      <c r="F83" s="113" t="s">
        <v>45</v>
      </c>
      <c r="G83" s="113"/>
      <c r="H83" s="83">
        <v>335509</v>
      </c>
      <c r="I83" s="83">
        <v>335509</v>
      </c>
      <c r="J83" s="83">
        <v>335449</v>
      </c>
      <c r="K83" s="83">
        <v>20000</v>
      </c>
      <c r="L83" s="83">
        <v>315449</v>
      </c>
      <c r="M83" s="83">
        <v>0</v>
      </c>
      <c r="N83" s="83">
        <v>0</v>
      </c>
      <c r="O83" s="83">
        <v>60</v>
      </c>
      <c r="P83" s="83">
        <v>0</v>
      </c>
      <c r="Q83" s="83">
        <v>0</v>
      </c>
      <c r="R83" s="83">
        <v>0</v>
      </c>
      <c r="S83" s="83">
        <v>0</v>
      </c>
      <c r="T83" s="114">
        <v>0</v>
      </c>
      <c r="U83" s="114"/>
      <c r="V83" s="83">
        <v>0</v>
      </c>
      <c r="W83" s="83">
        <v>0</v>
      </c>
    </row>
    <row r="84" spans="1:23" ht="12.75" customHeight="1">
      <c r="A84" s="116"/>
      <c r="B84" s="116"/>
      <c r="C84" s="116"/>
      <c r="D84" s="113"/>
      <c r="E84" s="113"/>
      <c r="F84" s="113" t="s">
        <v>44</v>
      </c>
      <c r="G84" s="113"/>
      <c r="H84" s="83">
        <v>25352140.42</v>
      </c>
      <c r="I84" s="83">
        <v>24917140.42</v>
      </c>
      <c r="J84" s="83">
        <v>24280726</v>
      </c>
      <c r="K84" s="83">
        <v>18385972</v>
      </c>
      <c r="L84" s="83">
        <v>5894754</v>
      </c>
      <c r="M84" s="83">
        <v>0</v>
      </c>
      <c r="N84" s="83">
        <v>64000</v>
      </c>
      <c r="O84" s="83">
        <v>572414.42</v>
      </c>
      <c r="P84" s="83">
        <v>0</v>
      </c>
      <c r="Q84" s="83">
        <v>0</v>
      </c>
      <c r="R84" s="83">
        <v>435000</v>
      </c>
      <c r="S84" s="83">
        <v>435000</v>
      </c>
      <c r="T84" s="114">
        <v>0</v>
      </c>
      <c r="U84" s="114"/>
      <c r="V84" s="83">
        <v>0</v>
      </c>
      <c r="W84" s="83">
        <v>0</v>
      </c>
    </row>
    <row r="85" spans="1:23" ht="12.75" customHeight="1">
      <c r="A85" s="116" t="s">
        <v>235</v>
      </c>
      <c r="B85" s="116" t="s">
        <v>35</v>
      </c>
      <c r="C85" s="116" t="s">
        <v>35</v>
      </c>
      <c r="D85" s="113" t="s">
        <v>236</v>
      </c>
      <c r="E85" s="113"/>
      <c r="F85" s="113" t="s">
        <v>47</v>
      </c>
      <c r="G85" s="113"/>
      <c r="H85" s="83">
        <v>8909756</v>
      </c>
      <c r="I85" s="83">
        <v>8875156</v>
      </c>
      <c r="J85" s="83">
        <v>8631756</v>
      </c>
      <c r="K85" s="83">
        <v>7362134</v>
      </c>
      <c r="L85" s="83">
        <v>1269622</v>
      </c>
      <c r="M85" s="83">
        <v>0</v>
      </c>
      <c r="N85" s="83">
        <v>243400</v>
      </c>
      <c r="O85" s="83">
        <v>0</v>
      </c>
      <c r="P85" s="83">
        <v>0</v>
      </c>
      <c r="Q85" s="83">
        <v>0</v>
      </c>
      <c r="R85" s="83">
        <v>34600</v>
      </c>
      <c r="S85" s="83">
        <v>34600</v>
      </c>
      <c r="T85" s="114">
        <v>0</v>
      </c>
      <c r="U85" s="114"/>
      <c r="V85" s="83">
        <v>0</v>
      </c>
      <c r="W85" s="83">
        <v>0</v>
      </c>
    </row>
    <row r="86" spans="1:23" ht="12.75" customHeight="1">
      <c r="A86" s="116"/>
      <c r="B86" s="116"/>
      <c r="C86" s="116"/>
      <c r="D86" s="113"/>
      <c r="E86" s="113"/>
      <c r="F86" s="113" t="s">
        <v>46</v>
      </c>
      <c r="G86" s="113"/>
      <c r="H86" s="83">
        <v>-167800</v>
      </c>
      <c r="I86" s="83">
        <v>-167800</v>
      </c>
      <c r="J86" s="83">
        <v>-167800</v>
      </c>
      <c r="K86" s="83">
        <v>-167800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114">
        <v>0</v>
      </c>
      <c r="U86" s="114"/>
      <c r="V86" s="83">
        <v>0</v>
      </c>
      <c r="W86" s="83">
        <v>0</v>
      </c>
    </row>
    <row r="87" spans="1:23" ht="12.75" customHeight="1">
      <c r="A87" s="116"/>
      <c r="B87" s="116"/>
      <c r="C87" s="116"/>
      <c r="D87" s="113"/>
      <c r="E87" s="113"/>
      <c r="F87" s="113" t="s">
        <v>45</v>
      </c>
      <c r="G87" s="113"/>
      <c r="H87" s="83">
        <v>10000</v>
      </c>
      <c r="I87" s="83">
        <v>10000</v>
      </c>
      <c r="J87" s="83">
        <v>10000</v>
      </c>
      <c r="K87" s="83">
        <v>0</v>
      </c>
      <c r="L87" s="83">
        <v>10000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114">
        <v>0</v>
      </c>
      <c r="U87" s="114"/>
      <c r="V87" s="83">
        <v>0</v>
      </c>
      <c r="W87" s="83">
        <v>0</v>
      </c>
    </row>
    <row r="88" spans="1:23" ht="12.75" customHeight="1">
      <c r="A88" s="116"/>
      <c r="B88" s="116"/>
      <c r="C88" s="116"/>
      <c r="D88" s="113"/>
      <c r="E88" s="113"/>
      <c r="F88" s="113" t="s">
        <v>44</v>
      </c>
      <c r="G88" s="113"/>
      <c r="H88" s="83">
        <v>8751956</v>
      </c>
      <c r="I88" s="83">
        <v>8717356</v>
      </c>
      <c r="J88" s="83">
        <v>8473956</v>
      </c>
      <c r="K88" s="83">
        <v>7194334</v>
      </c>
      <c r="L88" s="83">
        <v>1279622</v>
      </c>
      <c r="M88" s="83">
        <v>0</v>
      </c>
      <c r="N88" s="83">
        <v>243400</v>
      </c>
      <c r="O88" s="83">
        <v>0</v>
      </c>
      <c r="P88" s="83">
        <v>0</v>
      </c>
      <c r="Q88" s="83">
        <v>0</v>
      </c>
      <c r="R88" s="83">
        <v>34600</v>
      </c>
      <c r="S88" s="83">
        <v>34600</v>
      </c>
      <c r="T88" s="114">
        <v>0</v>
      </c>
      <c r="U88" s="114"/>
      <c r="V88" s="83">
        <v>0</v>
      </c>
      <c r="W88" s="83">
        <v>0</v>
      </c>
    </row>
    <row r="89" spans="1:23" ht="12.75" customHeight="1">
      <c r="A89" s="116" t="s">
        <v>35</v>
      </c>
      <c r="B89" s="116" t="s">
        <v>237</v>
      </c>
      <c r="C89" s="116" t="s">
        <v>35</v>
      </c>
      <c r="D89" s="113" t="s">
        <v>238</v>
      </c>
      <c r="E89" s="113"/>
      <c r="F89" s="113" t="s">
        <v>47</v>
      </c>
      <c r="G89" s="113"/>
      <c r="H89" s="83">
        <v>5955023</v>
      </c>
      <c r="I89" s="83">
        <v>5955023</v>
      </c>
      <c r="J89" s="83">
        <v>5787023</v>
      </c>
      <c r="K89" s="83">
        <v>4885673</v>
      </c>
      <c r="L89" s="83">
        <v>901350</v>
      </c>
      <c r="M89" s="83">
        <v>0</v>
      </c>
      <c r="N89" s="83">
        <v>168000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114">
        <v>0</v>
      </c>
      <c r="U89" s="114"/>
      <c r="V89" s="83">
        <v>0</v>
      </c>
      <c r="W89" s="83">
        <v>0</v>
      </c>
    </row>
    <row r="90" spans="1:23" ht="12.75" customHeight="1">
      <c r="A90" s="116"/>
      <c r="B90" s="116"/>
      <c r="C90" s="116"/>
      <c r="D90" s="113"/>
      <c r="E90" s="113"/>
      <c r="F90" s="113" t="s">
        <v>46</v>
      </c>
      <c r="G90" s="113"/>
      <c r="H90" s="83">
        <v>-167800</v>
      </c>
      <c r="I90" s="83">
        <v>-167800</v>
      </c>
      <c r="J90" s="83">
        <v>-167800</v>
      </c>
      <c r="K90" s="83">
        <v>-167800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114">
        <v>0</v>
      </c>
      <c r="U90" s="114"/>
      <c r="V90" s="83">
        <v>0</v>
      </c>
      <c r="W90" s="83">
        <v>0</v>
      </c>
    </row>
    <row r="91" spans="1:23" ht="12.75" customHeight="1">
      <c r="A91" s="116"/>
      <c r="B91" s="116"/>
      <c r="C91" s="116"/>
      <c r="D91" s="113"/>
      <c r="E91" s="113"/>
      <c r="F91" s="113" t="s">
        <v>45</v>
      </c>
      <c r="G91" s="113"/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114">
        <v>0</v>
      </c>
      <c r="U91" s="114"/>
      <c r="V91" s="83">
        <v>0</v>
      </c>
      <c r="W91" s="83">
        <v>0</v>
      </c>
    </row>
    <row r="92" spans="1:23" ht="12.75" customHeight="1">
      <c r="A92" s="116"/>
      <c r="B92" s="116"/>
      <c r="C92" s="116"/>
      <c r="D92" s="113"/>
      <c r="E92" s="113"/>
      <c r="F92" s="113" t="s">
        <v>44</v>
      </c>
      <c r="G92" s="113"/>
      <c r="H92" s="83">
        <v>5787223</v>
      </c>
      <c r="I92" s="83">
        <v>5787223</v>
      </c>
      <c r="J92" s="83">
        <v>5619223</v>
      </c>
      <c r="K92" s="83">
        <v>4717873</v>
      </c>
      <c r="L92" s="83">
        <v>901350</v>
      </c>
      <c r="M92" s="83">
        <v>0</v>
      </c>
      <c r="N92" s="83">
        <v>168000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114">
        <v>0</v>
      </c>
      <c r="U92" s="114"/>
      <c r="V92" s="83">
        <v>0</v>
      </c>
      <c r="W92" s="83">
        <v>0</v>
      </c>
    </row>
    <row r="93" spans="1:23" ht="12.75" customHeight="1">
      <c r="A93" s="116" t="s">
        <v>35</v>
      </c>
      <c r="B93" s="116" t="s">
        <v>239</v>
      </c>
      <c r="C93" s="116" t="s">
        <v>35</v>
      </c>
      <c r="D93" s="113" t="s">
        <v>240</v>
      </c>
      <c r="E93" s="113"/>
      <c r="F93" s="113" t="s">
        <v>47</v>
      </c>
      <c r="G93" s="113"/>
      <c r="H93" s="83">
        <v>1697761</v>
      </c>
      <c r="I93" s="83">
        <v>1697761</v>
      </c>
      <c r="J93" s="83">
        <v>1657261</v>
      </c>
      <c r="K93" s="83">
        <v>1426461</v>
      </c>
      <c r="L93" s="83">
        <v>230800</v>
      </c>
      <c r="M93" s="83">
        <v>0</v>
      </c>
      <c r="N93" s="83">
        <v>40500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114">
        <v>0</v>
      </c>
      <c r="U93" s="114"/>
      <c r="V93" s="83">
        <v>0</v>
      </c>
      <c r="W93" s="83">
        <v>0</v>
      </c>
    </row>
    <row r="94" spans="1:23" ht="12.75" customHeight="1">
      <c r="A94" s="116"/>
      <c r="B94" s="116"/>
      <c r="C94" s="116"/>
      <c r="D94" s="113"/>
      <c r="E94" s="113"/>
      <c r="F94" s="113" t="s">
        <v>46</v>
      </c>
      <c r="G94" s="113"/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114">
        <v>0</v>
      </c>
      <c r="U94" s="114"/>
      <c r="V94" s="83">
        <v>0</v>
      </c>
      <c r="W94" s="83">
        <v>0</v>
      </c>
    </row>
    <row r="95" spans="1:23" ht="12.75" customHeight="1">
      <c r="A95" s="116"/>
      <c r="B95" s="116"/>
      <c r="C95" s="116"/>
      <c r="D95" s="113"/>
      <c r="E95" s="113"/>
      <c r="F95" s="113" t="s">
        <v>45</v>
      </c>
      <c r="G95" s="113"/>
      <c r="H95" s="83">
        <v>10000</v>
      </c>
      <c r="I95" s="83">
        <v>10000</v>
      </c>
      <c r="J95" s="83">
        <v>10000</v>
      </c>
      <c r="K95" s="83">
        <v>0</v>
      </c>
      <c r="L95" s="83">
        <v>10000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114">
        <v>0</v>
      </c>
      <c r="U95" s="114"/>
      <c r="V95" s="83">
        <v>0</v>
      </c>
      <c r="W95" s="83">
        <v>0</v>
      </c>
    </row>
    <row r="96" spans="1:23" ht="12.75" customHeight="1">
      <c r="A96" s="116"/>
      <c r="B96" s="116"/>
      <c r="C96" s="116"/>
      <c r="D96" s="113"/>
      <c r="E96" s="113"/>
      <c r="F96" s="113" t="s">
        <v>44</v>
      </c>
      <c r="G96" s="113"/>
      <c r="H96" s="83">
        <v>1707761</v>
      </c>
      <c r="I96" s="83">
        <v>1707761</v>
      </c>
      <c r="J96" s="83">
        <v>1667261</v>
      </c>
      <c r="K96" s="83">
        <v>1426461</v>
      </c>
      <c r="L96" s="83">
        <v>240800</v>
      </c>
      <c r="M96" s="83">
        <v>0</v>
      </c>
      <c r="N96" s="83">
        <v>40500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114">
        <v>0</v>
      </c>
      <c r="U96" s="114"/>
      <c r="V96" s="83">
        <v>0</v>
      </c>
      <c r="W96" s="83">
        <v>0</v>
      </c>
    </row>
    <row r="97" spans="1:23" ht="12.75" customHeight="1">
      <c r="A97" s="116" t="s">
        <v>213</v>
      </c>
      <c r="B97" s="116" t="s">
        <v>35</v>
      </c>
      <c r="C97" s="116" t="s">
        <v>35</v>
      </c>
      <c r="D97" s="113" t="s">
        <v>214</v>
      </c>
      <c r="E97" s="113"/>
      <c r="F97" s="113" t="s">
        <v>47</v>
      </c>
      <c r="G97" s="113"/>
      <c r="H97" s="83">
        <v>8800242</v>
      </c>
      <c r="I97" s="83">
        <v>6401981</v>
      </c>
      <c r="J97" s="83">
        <v>4692784</v>
      </c>
      <c r="K97" s="83">
        <v>3452008</v>
      </c>
      <c r="L97" s="83">
        <v>1240776</v>
      </c>
      <c r="M97" s="83">
        <v>99549</v>
      </c>
      <c r="N97" s="83">
        <v>1609648</v>
      </c>
      <c r="O97" s="83">
        <v>0</v>
      </c>
      <c r="P97" s="83">
        <v>0</v>
      </c>
      <c r="Q97" s="83">
        <v>0</v>
      </c>
      <c r="R97" s="83">
        <v>2398261</v>
      </c>
      <c r="S97" s="83">
        <v>2398261</v>
      </c>
      <c r="T97" s="114">
        <v>0</v>
      </c>
      <c r="U97" s="114"/>
      <c r="V97" s="83">
        <v>0</v>
      </c>
      <c r="W97" s="83">
        <v>0</v>
      </c>
    </row>
    <row r="98" spans="1:23" ht="12.75" customHeight="1">
      <c r="A98" s="116"/>
      <c r="B98" s="116"/>
      <c r="C98" s="116"/>
      <c r="D98" s="113"/>
      <c r="E98" s="113"/>
      <c r="F98" s="113" t="s">
        <v>46</v>
      </c>
      <c r="G98" s="113"/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114">
        <v>0</v>
      </c>
      <c r="U98" s="114"/>
      <c r="V98" s="83">
        <v>0</v>
      </c>
      <c r="W98" s="83">
        <v>0</v>
      </c>
    </row>
    <row r="99" spans="1:23" ht="12.75" customHeight="1">
      <c r="A99" s="116"/>
      <c r="B99" s="116"/>
      <c r="C99" s="116"/>
      <c r="D99" s="113"/>
      <c r="E99" s="113"/>
      <c r="F99" s="113" t="s">
        <v>45</v>
      </c>
      <c r="G99" s="113"/>
      <c r="H99" s="83">
        <v>238393</v>
      </c>
      <c r="I99" s="83">
        <v>238393</v>
      </c>
      <c r="J99" s="83">
        <v>238393</v>
      </c>
      <c r="K99" s="83">
        <v>237393</v>
      </c>
      <c r="L99" s="83">
        <v>1000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114">
        <v>0</v>
      </c>
      <c r="U99" s="114"/>
      <c r="V99" s="83">
        <v>0</v>
      </c>
      <c r="W99" s="83">
        <v>0</v>
      </c>
    </row>
    <row r="100" spans="1:23" ht="12.75" customHeight="1">
      <c r="A100" s="116"/>
      <c r="B100" s="116"/>
      <c r="C100" s="116"/>
      <c r="D100" s="113"/>
      <c r="E100" s="113"/>
      <c r="F100" s="113" t="s">
        <v>44</v>
      </c>
      <c r="G100" s="113"/>
      <c r="H100" s="83">
        <v>9038635</v>
      </c>
      <c r="I100" s="83">
        <v>6640374</v>
      </c>
      <c r="J100" s="83">
        <v>4931177</v>
      </c>
      <c r="K100" s="83">
        <v>3689401</v>
      </c>
      <c r="L100" s="83">
        <v>1241776</v>
      </c>
      <c r="M100" s="83">
        <v>99549</v>
      </c>
      <c r="N100" s="83">
        <v>1609648</v>
      </c>
      <c r="O100" s="83">
        <v>0</v>
      </c>
      <c r="P100" s="83">
        <v>0</v>
      </c>
      <c r="Q100" s="83">
        <v>0</v>
      </c>
      <c r="R100" s="83">
        <v>2398261</v>
      </c>
      <c r="S100" s="83">
        <v>2398261</v>
      </c>
      <c r="T100" s="114">
        <v>0</v>
      </c>
      <c r="U100" s="114"/>
      <c r="V100" s="83">
        <v>0</v>
      </c>
      <c r="W100" s="83">
        <v>0</v>
      </c>
    </row>
    <row r="101" spans="1:23" ht="12.75" customHeight="1">
      <c r="A101" s="116" t="s">
        <v>35</v>
      </c>
      <c r="B101" s="116" t="s">
        <v>250</v>
      </c>
      <c r="C101" s="116" t="s">
        <v>35</v>
      </c>
      <c r="D101" s="113" t="s">
        <v>251</v>
      </c>
      <c r="E101" s="113"/>
      <c r="F101" s="113" t="s">
        <v>47</v>
      </c>
      <c r="G101" s="113"/>
      <c r="H101" s="83">
        <v>7609036</v>
      </c>
      <c r="I101" s="83">
        <v>5210775</v>
      </c>
      <c r="J101" s="83">
        <v>4644602</v>
      </c>
      <c r="K101" s="83">
        <v>3406173</v>
      </c>
      <c r="L101" s="83">
        <v>1238429</v>
      </c>
      <c r="M101" s="83">
        <v>0</v>
      </c>
      <c r="N101" s="83">
        <v>566173</v>
      </c>
      <c r="O101" s="83">
        <v>0</v>
      </c>
      <c r="P101" s="83">
        <v>0</v>
      </c>
      <c r="Q101" s="83">
        <v>0</v>
      </c>
      <c r="R101" s="83">
        <v>2398261</v>
      </c>
      <c r="S101" s="83">
        <v>2398261</v>
      </c>
      <c r="T101" s="114">
        <v>0</v>
      </c>
      <c r="U101" s="114"/>
      <c r="V101" s="83">
        <v>0</v>
      </c>
      <c r="W101" s="83">
        <v>0</v>
      </c>
    </row>
    <row r="102" spans="1:23" ht="12.75" customHeight="1">
      <c r="A102" s="116"/>
      <c r="B102" s="116"/>
      <c r="C102" s="116"/>
      <c r="D102" s="113"/>
      <c r="E102" s="113"/>
      <c r="F102" s="113" t="s">
        <v>46</v>
      </c>
      <c r="G102" s="113"/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114">
        <v>0</v>
      </c>
      <c r="U102" s="114"/>
      <c r="V102" s="83">
        <v>0</v>
      </c>
      <c r="W102" s="83">
        <v>0</v>
      </c>
    </row>
    <row r="103" spans="1:23" ht="12.75" customHeight="1">
      <c r="A103" s="116"/>
      <c r="B103" s="116"/>
      <c r="C103" s="116"/>
      <c r="D103" s="113"/>
      <c r="E103" s="113"/>
      <c r="F103" s="113" t="s">
        <v>45</v>
      </c>
      <c r="G103" s="113"/>
      <c r="H103" s="83">
        <v>238393</v>
      </c>
      <c r="I103" s="83">
        <v>238393</v>
      </c>
      <c r="J103" s="83">
        <v>238393</v>
      </c>
      <c r="K103" s="83">
        <v>237393</v>
      </c>
      <c r="L103" s="83">
        <v>1000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114">
        <v>0</v>
      </c>
      <c r="U103" s="114"/>
      <c r="V103" s="83">
        <v>0</v>
      </c>
      <c r="W103" s="83">
        <v>0</v>
      </c>
    </row>
    <row r="104" spans="1:23" ht="12.75" customHeight="1">
      <c r="A104" s="116"/>
      <c r="B104" s="116"/>
      <c r="C104" s="116"/>
      <c r="D104" s="113"/>
      <c r="E104" s="113"/>
      <c r="F104" s="113" t="s">
        <v>44</v>
      </c>
      <c r="G104" s="113"/>
      <c r="H104" s="83">
        <v>7847429</v>
      </c>
      <c r="I104" s="83">
        <v>5449168</v>
      </c>
      <c r="J104" s="83">
        <v>4882995</v>
      </c>
      <c r="K104" s="83">
        <v>3643566</v>
      </c>
      <c r="L104" s="83">
        <v>1239429</v>
      </c>
      <c r="M104" s="83">
        <v>0</v>
      </c>
      <c r="N104" s="83">
        <v>566173</v>
      </c>
      <c r="O104" s="83">
        <v>0</v>
      </c>
      <c r="P104" s="83">
        <v>0</v>
      </c>
      <c r="Q104" s="83">
        <v>0</v>
      </c>
      <c r="R104" s="83">
        <v>2398261</v>
      </c>
      <c r="S104" s="83">
        <v>2398261</v>
      </c>
      <c r="T104" s="114">
        <v>0</v>
      </c>
      <c r="U104" s="114"/>
      <c r="V104" s="83">
        <v>0</v>
      </c>
      <c r="W104" s="83">
        <v>0</v>
      </c>
    </row>
    <row r="105" spans="1:23" ht="12.75" customHeight="1">
      <c r="A105" s="116" t="s">
        <v>241</v>
      </c>
      <c r="B105" s="116" t="s">
        <v>35</v>
      </c>
      <c r="C105" s="116" t="s">
        <v>35</v>
      </c>
      <c r="D105" s="113" t="s">
        <v>242</v>
      </c>
      <c r="E105" s="113"/>
      <c r="F105" s="113" t="s">
        <v>47</v>
      </c>
      <c r="G105" s="113"/>
      <c r="H105" s="83">
        <v>465000</v>
      </c>
      <c r="I105" s="83">
        <v>449010</v>
      </c>
      <c r="J105" s="83">
        <v>79010</v>
      </c>
      <c r="K105" s="83">
        <v>5000</v>
      </c>
      <c r="L105" s="83">
        <v>74010</v>
      </c>
      <c r="M105" s="83">
        <v>370000</v>
      </c>
      <c r="N105" s="83">
        <v>0</v>
      </c>
      <c r="O105" s="83">
        <v>0</v>
      </c>
      <c r="P105" s="83">
        <v>0</v>
      </c>
      <c r="Q105" s="83">
        <v>0</v>
      </c>
      <c r="R105" s="83">
        <v>15990</v>
      </c>
      <c r="S105" s="83">
        <v>15990</v>
      </c>
      <c r="T105" s="114">
        <v>0</v>
      </c>
      <c r="U105" s="114"/>
      <c r="V105" s="83">
        <v>0</v>
      </c>
      <c r="W105" s="83">
        <v>0</v>
      </c>
    </row>
    <row r="106" spans="1:23" ht="12.75" customHeight="1">
      <c r="A106" s="116"/>
      <c r="B106" s="116"/>
      <c r="C106" s="116"/>
      <c r="D106" s="113"/>
      <c r="E106" s="113"/>
      <c r="F106" s="113" t="s">
        <v>46</v>
      </c>
      <c r="G106" s="113"/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114">
        <v>0</v>
      </c>
      <c r="U106" s="114"/>
      <c r="V106" s="83">
        <v>0</v>
      </c>
      <c r="W106" s="83">
        <v>0</v>
      </c>
    </row>
    <row r="107" spans="1:23" ht="12.75" customHeight="1">
      <c r="A107" s="116"/>
      <c r="B107" s="116"/>
      <c r="C107" s="116"/>
      <c r="D107" s="113"/>
      <c r="E107" s="113"/>
      <c r="F107" s="113" t="s">
        <v>45</v>
      </c>
      <c r="G107" s="113"/>
      <c r="H107" s="83">
        <v>259160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259160</v>
      </c>
      <c r="S107" s="83">
        <v>259160</v>
      </c>
      <c r="T107" s="114">
        <v>0</v>
      </c>
      <c r="U107" s="114"/>
      <c r="V107" s="83">
        <v>0</v>
      </c>
      <c r="W107" s="83">
        <v>0</v>
      </c>
    </row>
    <row r="108" spans="1:23" ht="12.75" customHeight="1">
      <c r="A108" s="116"/>
      <c r="B108" s="116"/>
      <c r="C108" s="116"/>
      <c r="D108" s="113"/>
      <c r="E108" s="113"/>
      <c r="F108" s="113" t="s">
        <v>44</v>
      </c>
      <c r="G108" s="113"/>
      <c r="H108" s="83">
        <v>724160</v>
      </c>
      <c r="I108" s="83">
        <v>449010</v>
      </c>
      <c r="J108" s="83">
        <v>79010</v>
      </c>
      <c r="K108" s="83">
        <v>5000</v>
      </c>
      <c r="L108" s="83">
        <v>74010</v>
      </c>
      <c r="M108" s="83">
        <v>370000</v>
      </c>
      <c r="N108" s="83">
        <v>0</v>
      </c>
      <c r="O108" s="83">
        <v>0</v>
      </c>
      <c r="P108" s="83">
        <v>0</v>
      </c>
      <c r="Q108" s="83">
        <v>0</v>
      </c>
      <c r="R108" s="83">
        <v>275150</v>
      </c>
      <c r="S108" s="83">
        <v>275150</v>
      </c>
      <c r="T108" s="114">
        <v>0</v>
      </c>
      <c r="U108" s="114"/>
      <c r="V108" s="83">
        <v>0</v>
      </c>
      <c r="W108" s="83">
        <v>0</v>
      </c>
    </row>
    <row r="109" spans="1:23" ht="12.75" customHeight="1">
      <c r="A109" s="116" t="s">
        <v>35</v>
      </c>
      <c r="B109" s="116" t="s">
        <v>243</v>
      </c>
      <c r="C109" s="116" t="s">
        <v>35</v>
      </c>
      <c r="D109" s="113" t="s">
        <v>196</v>
      </c>
      <c r="E109" s="113"/>
      <c r="F109" s="113" t="s">
        <v>47</v>
      </c>
      <c r="G109" s="113"/>
      <c r="H109" s="83">
        <v>95000</v>
      </c>
      <c r="I109" s="83">
        <v>79010</v>
      </c>
      <c r="J109" s="83">
        <v>79010</v>
      </c>
      <c r="K109" s="83">
        <v>5000</v>
      </c>
      <c r="L109" s="83">
        <v>74010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15990</v>
      </c>
      <c r="S109" s="83">
        <v>15990</v>
      </c>
      <c r="T109" s="114">
        <v>0</v>
      </c>
      <c r="U109" s="114"/>
      <c r="V109" s="83">
        <v>0</v>
      </c>
      <c r="W109" s="83">
        <v>0</v>
      </c>
    </row>
    <row r="110" spans="1:23" ht="12.75" customHeight="1">
      <c r="A110" s="116"/>
      <c r="B110" s="116"/>
      <c r="C110" s="116"/>
      <c r="D110" s="113"/>
      <c r="E110" s="113"/>
      <c r="F110" s="113" t="s">
        <v>46</v>
      </c>
      <c r="G110" s="113"/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114">
        <v>0</v>
      </c>
      <c r="U110" s="114"/>
      <c r="V110" s="83">
        <v>0</v>
      </c>
      <c r="W110" s="83">
        <v>0</v>
      </c>
    </row>
    <row r="111" spans="1:23" ht="12.75" customHeight="1">
      <c r="A111" s="116"/>
      <c r="B111" s="116"/>
      <c r="C111" s="116"/>
      <c r="D111" s="113"/>
      <c r="E111" s="113"/>
      <c r="F111" s="113" t="s">
        <v>45</v>
      </c>
      <c r="G111" s="113"/>
      <c r="H111" s="83">
        <v>259160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259160</v>
      </c>
      <c r="S111" s="83">
        <v>259160</v>
      </c>
      <c r="T111" s="114">
        <v>0</v>
      </c>
      <c r="U111" s="114"/>
      <c r="V111" s="83">
        <v>0</v>
      </c>
      <c r="W111" s="83">
        <v>0</v>
      </c>
    </row>
    <row r="112" spans="1:23" ht="12.75" customHeight="1">
      <c r="A112" s="116"/>
      <c r="B112" s="116"/>
      <c r="C112" s="116"/>
      <c r="D112" s="113"/>
      <c r="E112" s="113"/>
      <c r="F112" s="113" t="s">
        <v>44</v>
      </c>
      <c r="G112" s="113"/>
      <c r="H112" s="83">
        <v>354160</v>
      </c>
      <c r="I112" s="83">
        <v>79010</v>
      </c>
      <c r="J112" s="83">
        <v>79010</v>
      </c>
      <c r="K112" s="83">
        <v>5000</v>
      </c>
      <c r="L112" s="83">
        <v>74010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275150</v>
      </c>
      <c r="S112" s="83">
        <v>275150</v>
      </c>
      <c r="T112" s="114">
        <v>0</v>
      </c>
      <c r="U112" s="114"/>
      <c r="V112" s="83">
        <v>0</v>
      </c>
      <c r="W112" s="83">
        <v>0</v>
      </c>
    </row>
    <row r="113" spans="1:23" ht="12.75" customHeight="1">
      <c r="A113" s="115" t="s">
        <v>18</v>
      </c>
      <c r="B113" s="115"/>
      <c r="C113" s="115"/>
      <c r="D113" s="115"/>
      <c r="E113" s="115"/>
      <c r="F113" s="113" t="s">
        <v>47</v>
      </c>
      <c r="G113" s="113"/>
      <c r="H113" s="85">
        <v>117103896.42</v>
      </c>
      <c r="I113" s="84"/>
      <c r="J113" s="85">
        <v>92689840</v>
      </c>
      <c r="K113" s="85">
        <v>67683418</v>
      </c>
      <c r="L113" s="85">
        <v>25006422</v>
      </c>
      <c r="M113" s="85">
        <v>3156466</v>
      </c>
      <c r="N113" s="85">
        <v>3187490</v>
      </c>
      <c r="O113" s="85">
        <v>2848465.42</v>
      </c>
      <c r="P113" s="85">
        <v>827846</v>
      </c>
      <c r="Q113" s="85">
        <v>0</v>
      </c>
      <c r="R113" s="85">
        <v>14393789</v>
      </c>
      <c r="S113" s="85">
        <v>14393789</v>
      </c>
      <c r="T113" s="120">
        <v>4421890</v>
      </c>
      <c r="U113" s="120"/>
      <c r="V113" s="85">
        <v>0</v>
      </c>
      <c r="W113" s="83">
        <v>0</v>
      </c>
    </row>
    <row r="114" spans="1:23" ht="12.75" customHeight="1">
      <c r="A114" s="115"/>
      <c r="B114" s="115"/>
      <c r="C114" s="115"/>
      <c r="D114" s="115"/>
      <c r="E114" s="115"/>
      <c r="F114" s="113" t="s">
        <v>46</v>
      </c>
      <c r="G114" s="113"/>
      <c r="H114" s="85">
        <v>-1025789</v>
      </c>
      <c r="I114" s="85">
        <v>-989639</v>
      </c>
      <c r="J114" s="85">
        <v>-939579</v>
      </c>
      <c r="K114" s="85">
        <v>-672689</v>
      </c>
      <c r="L114" s="85">
        <v>-266890</v>
      </c>
      <c r="M114" s="85">
        <v>0</v>
      </c>
      <c r="N114" s="85">
        <v>-35000</v>
      </c>
      <c r="O114" s="85">
        <v>-15060</v>
      </c>
      <c r="P114" s="85">
        <v>0</v>
      </c>
      <c r="Q114" s="85">
        <v>0</v>
      </c>
      <c r="R114" s="85">
        <v>-36150</v>
      </c>
      <c r="S114" s="85">
        <v>-36150</v>
      </c>
      <c r="T114" s="120">
        <v>0</v>
      </c>
      <c r="U114" s="120"/>
      <c r="V114" s="85">
        <v>0</v>
      </c>
      <c r="W114" s="83">
        <v>0</v>
      </c>
    </row>
    <row r="115" spans="1:23" ht="12.75" customHeight="1">
      <c r="A115" s="115"/>
      <c r="B115" s="115"/>
      <c r="C115" s="115"/>
      <c r="D115" s="115"/>
      <c r="E115" s="115"/>
      <c r="F115" s="113" t="s">
        <v>45</v>
      </c>
      <c r="G115" s="113"/>
      <c r="H115" s="85">
        <v>1107052</v>
      </c>
      <c r="I115" s="85">
        <v>731042</v>
      </c>
      <c r="J115" s="85">
        <v>715982</v>
      </c>
      <c r="K115" s="85">
        <v>270603</v>
      </c>
      <c r="L115" s="85">
        <v>445379</v>
      </c>
      <c r="M115" s="85">
        <v>0</v>
      </c>
      <c r="N115" s="85">
        <v>0</v>
      </c>
      <c r="O115" s="85">
        <v>15060</v>
      </c>
      <c r="P115" s="85">
        <v>0</v>
      </c>
      <c r="Q115" s="85">
        <v>0</v>
      </c>
      <c r="R115" s="85">
        <v>376010</v>
      </c>
      <c r="S115" s="85">
        <v>376010</v>
      </c>
      <c r="T115" s="120">
        <v>0</v>
      </c>
      <c r="U115" s="120"/>
      <c r="V115" s="85">
        <v>0</v>
      </c>
      <c r="W115" s="83">
        <v>0</v>
      </c>
    </row>
    <row r="116" spans="1:23" ht="12.75" customHeight="1">
      <c r="A116" s="115"/>
      <c r="B116" s="115"/>
      <c r="C116" s="115"/>
      <c r="D116" s="115"/>
      <c r="E116" s="115"/>
      <c r="F116" s="113" t="s">
        <v>44</v>
      </c>
      <c r="G116" s="113"/>
      <c r="H116" s="85">
        <v>117185159.42</v>
      </c>
      <c r="I116" s="84"/>
      <c r="J116" s="85">
        <v>92466243</v>
      </c>
      <c r="K116" s="85">
        <v>67281332</v>
      </c>
      <c r="L116" s="85">
        <v>25184911</v>
      </c>
      <c r="M116" s="85">
        <v>3156466</v>
      </c>
      <c r="N116" s="85">
        <v>3152490</v>
      </c>
      <c r="O116" s="85">
        <v>2848465.42</v>
      </c>
      <c r="P116" s="85">
        <v>827846</v>
      </c>
      <c r="Q116" s="85">
        <v>0</v>
      </c>
      <c r="R116" s="85">
        <v>14733649</v>
      </c>
      <c r="S116" s="85">
        <v>14733649</v>
      </c>
      <c r="T116" s="120">
        <v>4421890</v>
      </c>
      <c r="U116" s="120"/>
      <c r="V116" s="85">
        <v>0</v>
      </c>
      <c r="W116" s="83">
        <v>0</v>
      </c>
    </row>
  </sheetData>
  <sheetProtection/>
  <mergeCells count="347">
    <mergeCell ref="F115:G115"/>
    <mergeCell ref="T115:U115"/>
    <mergeCell ref="F116:G116"/>
    <mergeCell ref="T116:U116"/>
    <mergeCell ref="F112:G112"/>
    <mergeCell ref="T112:U112"/>
    <mergeCell ref="F113:G113"/>
    <mergeCell ref="T113:U113"/>
    <mergeCell ref="F114:G114"/>
    <mergeCell ref="T114:U114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F111:G111"/>
    <mergeCell ref="T111:U111"/>
    <mergeCell ref="F106:G106"/>
    <mergeCell ref="T106:U106"/>
    <mergeCell ref="F107:G107"/>
    <mergeCell ref="T107:U107"/>
    <mergeCell ref="F108:G108"/>
    <mergeCell ref="T108:U108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1:G61"/>
    <mergeCell ref="T61:U61"/>
    <mergeCell ref="F62:G62"/>
    <mergeCell ref="T62:U62"/>
    <mergeCell ref="F63:G63"/>
    <mergeCell ref="T63:U63"/>
    <mergeCell ref="A57:A60"/>
    <mergeCell ref="B57:B60"/>
    <mergeCell ref="C57:C60"/>
    <mergeCell ref="D57:E60"/>
    <mergeCell ref="A61:A64"/>
    <mergeCell ref="B61:B64"/>
    <mergeCell ref="C61:C64"/>
    <mergeCell ref="D61:E64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T17:U17"/>
    <mergeCell ref="T11:U11"/>
    <mergeCell ref="F12:G12"/>
    <mergeCell ref="T12:U12"/>
    <mergeCell ref="T18:U18"/>
    <mergeCell ref="T13:U13"/>
    <mergeCell ref="D17:E20"/>
    <mergeCell ref="F18:G18"/>
    <mergeCell ref="B13:B16"/>
    <mergeCell ref="C13:C16"/>
    <mergeCell ref="D13:E16"/>
    <mergeCell ref="F13:G13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  <mergeCell ref="T33:U33"/>
    <mergeCell ref="F34:G34"/>
    <mergeCell ref="T34:U34"/>
    <mergeCell ref="F35:G35"/>
    <mergeCell ref="T35:U35"/>
    <mergeCell ref="F36:G36"/>
    <mergeCell ref="T36:U36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9:U59"/>
    <mergeCell ref="F60:G60"/>
    <mergeCell ref="T60:U60"/>
    <mergeCell ref="F52:G52"/>
    <mergeCell ref="T52:U52"/>
    <mergeCell ref="A53:A56"/>
    <mergeCell ref="B53:B56"/>
    <mergeCell ref="C53:C56"/>
    <mergeCell ref="D53:E56"/>
    <mergeCell ref="F53:G53"/>
    <mergeCell ref="F58:G58"/>
    <mergeCell ref="T58:U58"/>
    <mergeCell ref="F59:G59"/>
    <mergeCell ref="A113:E116"/>
    <mergeCell ref="F55:G55"/>
    <mergeCell ref="T55:U55"/>
    <mergeCell ref="F56:G56"/>
    <mergeCell ref="T56:U56"/>
    <mergeCell ref="F57:G57"/>
    <mergeCell ref="T57:U57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3"/>
  <sheetViews>
    <sheetView workbookViewId="0" topLeftCell="A1">
      <selection activeCell="T6" sqref="T6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9"/>
      <c r="B1" s="69"/>
      <c r="C1" s="69"/>
      <c r="D1" s="69"/>
      <c r="E1" s="69"/>
      <c r="F1" s="69"/>
      <c r="G1" s="69"/>
      <c r="H1" s="69"/>
      <c r="I1" s="69"/>
      <c r="J1" s="136" t="s">
        <v>343</v>
      </c>
      <c r="K1" s="136"/>
      <c r="L1" s="136"/>
      <c r="M1" s="136"/>
      <c r="N1" s="136"/>
      <c r="O1" s="136"/>
    </row>
    <row r="2" spans="1:15" ht="15.75">
      <c r="A2" s="144" t="s">
        <v>156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70"/>
      <c r="O2" s="70"/>
    </row>
    <row r="3" spans="1:15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37" t="s">
        <v>0</v>
      </c>
      <c r="N3" s="137"/>
      <c r="O3" s="137"/>
    </row>
    <row r="4" spans="1:15" ht="12.75" customHeight="1">
      <c r="A4" s="132" t="s">
        <v>113</v>
      </c>
      <c r="B4" s="132" t="s">
        <v>1</v>
      </c>
      <c r="C4" s="132" t="s">
        <v>112</v>
      </c>
      <c r="D4" s="132" t="s">
        <v>136</v>
      </c>
      <c r="E4" s="132" t="s">
        <v>135</v>
      </c>
      <c r="F4" s="141" t="s">
        <v>110</v>
      </c>
      <c r="G4" s="142"/>
      <c r="H4" s="142"/>
      <c r="I4" s="142"/>
      <c r="J4" s="142"/>
      <c r="K4" s="142"/>
      <c r="L4" s="142"/>
      <c r="M4" s="142"/>
      <c r="N4" s="143"/>
      <c r="O4" s="132" t="s">
        <v>109</v>
      </c>
    </row>
    <row r="5" spans="1:15" ht="12.75" customHeight="1">
      <c r="A5" s="132"/>
      <c r="B5" s="132"/>
      <c r="C5" s="132"/>
      <c r="D5" s="132"/>
      <c r="E5" s="132"/>
      <c r="F5" s="132" t="s">
        <v>154</v>
      </c>
      <c r="G5" s="132" t="s">
        <v>108</v>
      </c>
      <c r="H5" s="132"/>
      <c r="I5" s="132"/>
      <c r="J5" s="132"/>
      <c r="K5" s="132"/>
      <c r="L5" s="132"/>
      <c r="M5" s="132"/>
      <c r="N5" s="132"/>
      <c r="O5" s="132"/>
    </row>
    <row r="6" spans="1:15" ht="12.75" customHeight="1">
      <c r="A6" s="132"/>
      <c r="B6" s="132"/>
      <c r="C6" s="132"/>
      <c r="D6" s="132"/>
      <c r="E6" s="132"/>
      <c r="F6" s="132"/>
      <c r="G6" s="132" t="s">
        <v>107</v>
      </c>
      <c r="H6" s="145" t="s">
        <v>245</v>
      </c>
      <c r="I6" s="145" t="s">
        <v>246</v>
      </c>
      <c r="J6" s="132" t="s">
        <v>106</v>
      </c>
      <c r="K6" s="68" t="s">
        <v>25</v>
      </c>
      <c r="L6" s="132" t="s">
        <v>134</v>
      </c>
      <c r="M6" s="132"/>
      <c r="N6" s="132" t="s">
        <v>104</v>
      </c>
      <c r="O6" s="132"/>
    </row>
    <row r="7" spans="1:15" ht="12.75" customHeight="1">
      <c r="A7" s="132"/>
      <c r="B7" s="132"/>
      <c r="C7" s="132"/>
      <c r="D7" s="132"/>
      <c r="E7" s="132"/>
      <c r="F7" s="132"/>
      <c r="G7" s="132"/>
      <c r="H7" s="146"/>
      <c r="I7" s="146"/>
      <c r="J7" s="132"/>
      <c r="K7" s="133" t="s">
        <v>103</v>
      </c>
      <c r="L7" s="132"/>
      <c r="M7" s="132"/>
      <c r="N7" s="132"/>
      <c r="O7" s="132"/>
    </row>
    <row r="8" spans="1:15" ht="12.75">
      <c r="A8" s="132"/>
      <c r="B8" s="132"/>
      <c r="C8" s="132"/>
      <c r="D8" s="132"/>
      <c r="E8" s="132"/>
      <c r="F8" s="132"/>
      <c r="G8" s="132"/>
      <c r="H8" s="146"/>
      <c r="I8" s="146"/>
      <c r="J8" s="132"/>
      <c r="K8" s="133"/>
      <c r="L8" s="132"/>
      <c r="M8" s="132"/>
      <c r="N8" s="132"/>
      <c r="O8" s="132"/>
    </row>
    <row r="9" spans="1:15" ht="59.25" customHeight="1">
      <c r="A9" s="132"/>
      <c r="B9" s="132"/>
      <c r="C9" s="132"/>
      <c r="D9" s="132"/>
      <c r="E9" s="132"/>
      <c r="F9" s="132"/>
      <c r="G9" s="132"/>
      <c r="H9" s="147"/>
      <c r="I9" s="147"/>
      <c r="J9" s="132"/>
      <c r="K9" s="133"/>
      <c r="L9" s="132"/>
      <c r="M9" s="132"/>
      <c r="N9" s="132"/>
      <c r="O9" s="132"/>
    </row>
    <row r="10" spans="1:15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134">
        <v>12</v>
      </c>
      <c r="M10" s="135"/>
      <c r="N10" s="21">
        <v>13</v>
      </c>
      <c r="O10" s="21">
        <v>14</v>
      </c>
    </row>
    <row r="11" spans="1:15" ht="78.75">
      <c r="A11" s="19" t="s">
        <v>102</v>
      </c>
      <c r="B11" s="19">
        <v>600</v>
      </c>
      <c r="C11" s="19">
        <v>60014</v>
      </c>
      <c r="D11" s="20" t="s">
        <v>133</v>
      </c>
      <c r="E11" s="35">
        <v>422470</v>
      </c>
      <c r="F11" s="35">
        <f>F12</f>
        <v>422470</v>
      </c>
      <c r="G11" s="35">
        <v>422470</v>
      </c>
      <c r="H11" s="35">
        <v>0</v>
      </c>
      <c r="I11" s="35">
        <v>0</v>
      </c>
      <c r="J11" s="35">
        <v>0</v>
      </c>
      <c r="K11" s="35">
        <v>0</v>
      </c>
      <c r="L11" s="130" t="s">
        <v>70</v>
      </c>
      <c r="M11" s="131"/>
      <c r="N11" s="35">
        <v>0</v>
      </c>
      <c r="O11" s="36" t="s">
        <v>132</v>
      </c>
    </row>
    <row r="12" spans="1:15" ht="12.75">
      <c r="A12" s="19"/>
      <c r="B12" s="19"/>
      <c r="C12" s="19"/>
      <c r="D12" s="18" t="s">
        <v>116</v>
      </c>
      <c r="E12" s="35">
        <v>422470</v>
      </c>
      <c r="F12" s="35">
        <f>G12+J12++L12+N12</f>
        <v>422470</v>
      </c>
      <c r="G12" s="35">
        <f>G11</f>
        <v>422470</v>
      </c>
      <c r="H12" s="35">
        <v>0</v>
      </c>
      <c r="I12" s="35">
        <v>0</v>
      </c>
      <c r="J12" s="35">
        <v>0</v>
      </c>
      <c r="K12" s="35">
        <v>0</v>
      </c>
      <c r="L12" s="122">
        <v>0</v>
      </c>
      <c r="M12" s="123"/>
      <c r="N12" s="35">
        <v>0</v>
      </c>
      <c r="O12" s="36"/>
    </row>
    <row r="13" spans="1:15" ht="12.75">
      <c r="A13" s="19"/>
      <c r="B13" s="19"/>
      <c r="C13" s="19"/>
      <c r="D13" s="18" t="s">
        <v>115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122">
        <v>0</v>
      </c>
      <c r="M13" s="123"/>
      <c r="N13" s="35">
        <f>N11</f>
        <v>0</v>
      </c>
      <c r="O13" s="36"/>
    </row>
    <row r="14" spans="1:15" ht="87.75">
      <c r="A14" s="19" t="s">
        <v>101</v>
      </c>
      <c r="B14" s="19">
        <v>700</v>
      </c>
      <c r="C14" s="19">
        <v>70005</v>
      </c>
      <c r="D14" s="27" t="s">
        <v>131</v>
      </c>
      <c r="E14" s="35">
        <v>14145</v>
      </c>
      <c r="F14" s="35">
        <v>14145</v>
      </c>
      <c r="G14" s="35">
        <v>14145</v>
      </c>
      <c r="H14" s="35">
        <v>0</v>
      </c>
      <c r="I14" s="35">
        <v>0</v>
      </c>
      <c r="J14" s="35">
        <v>0</v>
      </c>
      <c r="K14" s="35">
        <v>0</v>
      </c>
      <c r="L14" s="130" t="s">
        <v>70</v>
      </c>
      <c r="M14" s="131"/>
      <c r="N14" s="35">
        <v>0</v>
      </c>
      <c r="O14" s="36" t="s">
        <v>69</v>
      </c>
    </row>
    <row r="15" spans="1:15" ht="12.75">
      <c r="A15" s="19"/>
      <c r="B15" s="19"/>
      <c r="C15" s="19"/>
      <c r="D15" s="18" t="s">
        <v>116</v>
      </c>
      <c r="E15" s="35">
        <v>0</v>
      </c>
      <c r="F15" s="35">
        <f>G15+J15++L15+N15</f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122">
        <v>0</v>
      </c>
      <c r="M15" s="123"/>
      <c r="N15" s="35">
        <v>0</v>
      </c>
      <c r="O15" s="36"/>
    </row>
    <row r="16" spans="1:15" ht="12.75">
      <c r="A16" s="19"/>
      <c r="B16" s="19"/>
      <c r="C16" s="19"/>
      <c r="D16" s="18" t="s">
        <v>115</v>
      </c>
      <c r="E16" s="35">
        <v>14145</v>
      </c>
      <c r="F16" s="35">
        <v>14145</v>
      </c>
      <c r="G16" s="35">
        <v>14145</v>
      </c>
      <c r="H16" s="35">
        <v>0</v>
      </c>
      <c r="I16" s="35">
        <v>0</v>
      </c>
      <c r="J16" s="35">
        <v>0</v>
      </c>
      <c r="K16" s="35">
        <v>0</v>
      </c>
      <c r="L16" s="122">
        <v>0</v>
      </c>
      <c r="M16" s="123"/>
      <c r="N16" s="35">
        <f>N14</f>
        <v>0</v>
      </c>
      <c r="O16" s="36"/>
    </row>
    <row r="17" spans="1:15" ht="67.5">
      <c r="A17" s="19" t="s">
        <v>100</v>
      </c>
      <c r="B17" s="19">
        <v>700</v>
      </c>
      <c r="C17" s="19">
        <v>70005</v>
      </c>
      <c r="D17" s="20" t="s">
        <v>130</v>
      </c>
      <c r="E17" s="35">
        <v>59655</v>
      </c>
      <c r="F17" s="35">
        <f>G17</f>
        <v>59655</v>
      </c>
      <c r="G17" s="35">
        <f>SUM(G18:G19)</f>
        <v>59655</v>
      </c>
      <c r="H17" s="35">
        <v>0</v>
      </c>
      <c r="I17" s="35">
        <v>0</v>
      </c>
      <c r="J17" s="35">
        <v>0</v>
      </c>
      <c r="K17" s="35">
        <v>0</v>
      </c>
      <c r="L17" s="130" t="s">
        <v>70</v>
      </c>
      <c r="M17" s="131"/>
      <c r="N17" s="35">
        <v>0</v>
      </c>
      <c r="O17" s="36" t="s">
        <v>69</v>
      </c>
    </row>
    <row r="18" spans="1:15" ht="12.75">
      <c r="A18" s="19"/>
      <c r="B18" s="19"/>
      <c r="C18" s="19"/>
      <c r="D18" s="18" t="s">
        <v>116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22">
        <v>0</v>
      </c>
      <c r="M18" s="123"/>
      <c r="N18" s="35">
        <v>0</v>
      </c>
      <c r="O18" s="36"/>
    </row>
    <row r="19" spans="1:15" ht="12.75">
      <c r="A19" s="19"/>
      <c r="B19" s="19"/>
      <c r="C19" s="19"/>
      <c r="D19" s="18" t="s">
        <v>115</v>
      </c>
      <c r="E19" s="35">
        <f>E17</f>
        <v>59655</v>
      </c>
      <c r="F19" s="35">
        <f>G19</f>
        <v>59655</v>
      </c>
      <c r="G19" s="35">
        <v>59655</v>
      </c>
      <c r="H19" s="35">
        <v>0</v>
      </c>
      <c r="I19" s="35">
        <v>0</v>
      </c>
      <c r="J19" s="35">
        <v>0</v>
      </c>
      <c r="K19" s="35">
        <v>0</v>
      </c>
      <c r="L19" s="122">
        <v>0</v>
      </c>
      <c r="M19" s="123"/>
      <c r="N19" s="35">
        <f>N17</f>
        <v>0</v>
      </c>
      <c r="O19" s="36"/>
    </row>
    <row r="20" spans="1:15" ht="56.25">
      <c r="A20" s="19" t="s">
        <v>99</v>
      </c>
      <c r="B20" s="31" t="s">
        <v>185</v>
      </c>
      <c r="C20" s="19" t="s">
        <v>186</v>
      </c>
      <c r="D20" s="18" t="s">
        <v>190</v>
      </c>
      <c r="E20" s="35">
        <f>SUM(E21:E23)</f>
        <v>4608709</v>
      </c>
      <c r="F20" s="35">
        <f>G20+J20+N20</f>
        <v>1865378</v>
      </c>
      <c r="G20" s="35">
        <f>SUM(G21:G23)</f>
        <v>279807</v>
      </c>
      <c r="H20" s="35">
        <v>0</v>
      </c>
      <c r="I20" s="35">
        <v>0</v>
      </c>
      <c r="J20" s="35">
        <v>0</v>
      </c>
      <c r="K20" s="35">
        <v>0</v>
      </c>
      <c r="L20" s="130" t="s">
        <v>70</v>
      </c>
      <c r="M20" s="131"/>
      <c r="N20" s="35">
        <f>SUM(N21:N23)</f>
        <v>1585571</v>
      </c>
      <c r="O20" s="36" t="s">
        <v>69</v>
      </c>
    </row>
    <row r="21" spans="1:15" ht="22.5">
      <c r="A21" s="19"/>
      <c r="B21" s="19"/>
      <c r="C21" s="19"/>
      <c r="D21" s="18" t="s">
        <v>189</v>
      </c>
      <c r="E21" s="35">
        <v>44403</v>
      </c>
      <c r="F21" s="35">
        <f>G21+J21+N21</f>
        <v>14800</v>
      </c>
      <c r="G21" s="35">
        <v>2220</v>
      </c>
      <c r="H21" s="35">
        <v>0</v>
      </c>
      <c r="I21" s="35">
        <v>0</v>
      </c>
      <c r="J21" s="35">
        <v>0</v>
      </c>
      <c r="K21" s="35">
        <v>0</v>
      </c>
      <c r="L21" s="122">
        <v>0</v>
      </c>
      <c r="M21" s="123"/>
      <c r="N21" s="35">
        <v>12580</v>
      </c>
      <c r="O21" s="36"/>
    </row>
    <row r="22" spans="1:15" ht="22.5">
      <c r="A22" s="19"/>
      <c r="B22" s="19"/>
      <c r="C22" s="19"/>
      <c r="D22" s="18" t="s">
        <v>187</v>
      </c>
      <c r="E22" s="35">
        <v>3879660</v>
      </c>
      <c r="F22" s="35">
        <f>G22+J22+N22</f>
        <v>1572991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122">
        <v>0</v>
      </c>
      <c r="M22" s="123"/>
      <c r="N22" s="35">
        <v>1572991</v>
      </c>
      <c r="O22" s="36"/>
    </row>
    <row r="23" spans="1:15" ht="22.5">
      <c r="A23" s="19"/>
      <c r="B23" s="19"/>
      <c r="C23" s="19"/>
      <c r="D23" s="18" t="s">
        <v>188</v>
      </c>
      <c r="E23" s="35">
        <v>684646</v>
      </c>
      <c r="F23" s="35">
        <f>G23+J23+N23</f>
        <v>277587</v>
      </c>
      <c r="G23" s="35">
        <v>277587</v>
      </c>
      <c r="H23" s="35">
        <v>0</v>
      </c>
      <c r="I23" s="35">
        <v>0</v>
      </c>
      <c r="J23" s="35">
        <v>0</v>
      </c>
      <c r="K23" s="35">
        <v>0</v>
      </c>
      <c r="L23" s="122">
        <v>0</v>
      </c>
      <c r="M23" s="123"/>
      <c r="N23" s="35">
        <v>0</v>
      </c>
      <c r="O23" s="36"/>
    </row>
    <row r="24" spans="1:15" ht="78.75">
      <c r="A24" s="19" t="s">
        <v>98</v>
      </c>
      <c r="B24" s="19">
        <v>700</v>
      </c>
      <c r="C24" s="19">
        <v>70005</v>
      </c>
      <c r="D24" s="20" t="s">
        <v>143</v>
      </c>
      <c r="E24" s="35">
        <v>155800</v>
      </c>
      <c r="F24" s="35">
        <f>G24</f>
        <v>155800</v>
      </c>
      <c r="G24" s="35">
        <f>SUM(G25:G26)</f>
        <v>155800</v>
      </c>
      <c r="H24" s="35">
        <v>0</v>
      </c>
      <c r="I24" s="35">
        <v>0</v>
      </c>
      <c r="J24" s="35">
        <v>0</v>
      </c>
      <c r="K24" s="35">
        <v>0</v>
      </c>
      <c r="L24" s="130" t="s">
        <v>70</v>
      </c>
      <c r="M24" s="131"/>
      <c r="N24" s="35">
        <v>0</v>
      </c>
      <c r="O24" s="36" t="s">
        <v>69</v>
      </c>
    </row>
    <row r="25" spans="1:15" ht="12.75">
      <c r="A25" s="19"/>
      <c r="B25" s="19"/>
      <c r="C25" s="19"/>
      <c r="D25" s="18" t="s">
        <v>116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122">
        <v>0</v>
      </c>
      <c r="M25" s="123"/>
      <c r="N25" s="35">
        <v>0</v>
      </c>
      <c r="O25" s="36"/>
    </row>
    <row r="26" spans="1:15" ht="12.75">
      <c r="A26" s="19"/>
      <c r="B26" s="19"/>
      <c r="C26" s="19"/>
      <c r="D26" s="18" t="s">
        <v>115</v>
      </c>
      <c r="E26" s="35">
        <f>E24</f>
        <v>155800</v>
      </c>
      <c r="F26" s="35">
        <f>G26</f>
        <v>155800</v>
      </c>
      <c r="G26" s="35">
        <v>155800</v>
      </c>
      <c r="H26" s="35">
        <v>0</v>
      </c>
      <c r="I26" s="35">
        <v>0</v>
      </c>
      <c r="J26" s="35">
        <v>0</v>
      </c>
      <c r="K26" s="35">
        <v>0</v>
      </c>
      <c r="L26" s="122">
        <v>0</v>
      </c>
      <c r="M26" s="123"/>
      <c r="N26" s="35">
        <f>N24</f>
        <v>0</v>
      </c>
      <c r="O26" s="36"/>
    </row>
    <row r="27" spans="1:15" ht="67.5">
      <c r="A27" s="19" t="s">
        <v>97</v>
      </c>
      <c r="B27" s="19">
        <v>700</v>
      </c>
      <c r="C27" s="19">
        <v>70005</v>
      </c>
      <c r="D27" s="20" t="s">
        <v>270</v>
      </c>
      <c r="E27" s="35">
        <v>153750</v>
      </c>
      <c r="F27" s="35">
        <f>G27</f>
        <v>102000</v>
      </c>
      <c r="G27" s="35">
        <v>102000</v>
      </c>
      <c r="H27" s="35">
        <v>0</v>
      </c>
      <c r="I27" s="35">
        <v>0</v>
      </c>
      <c r="J27" s="35">
        <v>0</v>
      </c>
      <c r="K27" s="35">
        <v>0</v>
      </c>
      <c r="L27" s="130" t="s">
        <v>70</v>
      </c>
      <c r="M27" s="131"/>
      <c r="N27" s="35">
        <v>0</v>
      </c>
      <c r="O27" s="36" t="s">
        <v>69</v>
      </c>
    </row>
    <row r="28" spans="1:15" ht="12.75">
      <c r="A28" s="19"/>
      <c r="B28" s="19"/>
      <c r="C28" s="19"/>
      <c r="D28" s="18" t="s">
        <v>116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122">
        <v>0</v>
      </c>
      <c r="M28" s="123"/>
      <c r="N28" s="35">
        <v>0</v>
      </c>
      <c r="O28" s="36"/>
    </row>
    <row r="29" spans="1:15" ht="12.75">
      <c r="A29" s="19"/>
      <c r="B29" s="19"/>
      <c r="C29" s="19"/>
      <c r="D29" s="18" t="s">
        <v>115</v>
      </c>
      <c r="E29" s="35">
        <f>E27</f>
        <v>153750</v>
      </c>
      <c r="F29" s="35">
        <f>G29</f>
        <v>102000</v>
      </c>
      <c r="G29" s="35">
        <v>102000</v>
      </c>
      <c r="H29" s="35">
        <v>0</v>
      </c>
      <c r="I29" s="35">
        <v>0</v>
      </c>
      <c r="J29" s="35">
        <v>0</v>
      </c>
      <c r="K29" s="35">
        <v>0</v>
      </c>
      <c r="L29" s="122">
        <v>0</v>
      </c>
      <c r="M29" s="123"/>
      <c r="N29" s="35">
        <f>N27</f>
        <v>0</v>
      </c>
      <c r="O29" s="36"/>
    </row>
    <row r="30" spans="1:15" ht="56.25">
      <c r="A30" s="19" t="s">
        <v>96</v>
      </c>
      <c r="B30" s="19">
        <v>700</v>
      </c>
      <c r="C30" s="19">
        <v>70005</v>
      </c>
      <c r="D30" s="20" t="s">
        <v>137</v>
      </c>
      <c r="E30" s="35">
        <v>108184</v>
      </c>
      <c r="F30" s="35">
        <v>108184</v>
      </c>
      <c r="G30" s="35">
        <v>108184</v>
      </c>
      <c r="H30" s="35">
        <v>0</v>
      </c>
      <c r="I30" s="35">
        <v>0</v>
      </c>
      <c r="J30" s="35">
        <v>0</v>
      </c>
      <c r="K30" s="35">
        <v>0</v>
      </c>
      <c r="L30" s="130" t="s">
        <v>70</v>
      </c>
      <c r="M30" s="131"/>
      <c r="N30" s="35">
        <v>0</v>
      </c>
      <c r="O30" s="36" t="s">
        <v>69</v>
      </c>
    </row>
    <row r="31" spans="1:15" ht="12.75">
      <c r="A31" s="19"/>
      <c r="B31" s="19"/>
      <c r="C31" s="19"/>
      <c r="D31" s="18" t="s">
        <v>116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122">
        <v>0</v>
      </c>
      <c r="M31" s="123"/>
      <c r="N31" s="35">
        <v>0</v>
      </c>
      <c r="O31" s="36"/>
    </row>
    <row r="32" spans="1:15" ht="12.75">
      <c r="A32" s="19"/>
      <c r="B32" s="19"/>
      <c r="C32" s="19"/>
      <c r="D32" s="18" t="s">
        <v>115</v>
      </c>
      <c r="E32" s="35">
        <f>E30</f>
        <v>108184</v>
      </c>
      <c r="F32" s="35">
        <f>F30</f>
        <v>108184</v>
      </c>
      <c r="G32" s="35">
        <f>G30</f>
        <v>108184</v>
      </c>
      <c r="H32" s="35">
        <v>0</v>
      </c>
      <c r="I32" s="35">
        <v>0</v>
      </c>
      <c r="J32" s="35">
        <v>0</v>
      </c>
      <c r="K32" s="35">
        <v>0</v>
      </c>
      <c r="L32" s="122">
        <v>0</v>
      </c>
      <c r="M32" s="123"/>
      <c r="N32" s="35">
        <f>N30</f>
        <v>0</v>
      </c>
      <c r="O32" s="36"/>
    </row>
    <row r="33" spans="1:15" ht="67.5">
      <c r="A33" s="19" t="s">
        <v>95</v>
      </c>
      <c r="B33" s="19">
        <v>710</v>
      </c>
      <c r="C33" s="19">
        <v>71095</v>
      </c>
      <c r="D33" s="18" t="s">
        <v>144</v>
      </c>
      <c r="E33" s="35">
        <f>SUM(E34:E35)</f>
        <v>3002600</v>
      </c>
      <c r="F33" s="35">
        <f>G33+J33+N33</f>
        <v>1990317</v>
      </c>
      <c r="G33" s="35">
        <f>SUM(G34:G35)</f>
        <v>298547</v>
      </c>
      <c r="H33" s="35">
        <v>0</v>
      </c>
      <c r="I33" s="35">
        <v>0</v>
      </c>
      <c r="J33" s="35">
        <v>0</v>
      </c>
      <c r="K33" s="35">
        <v>0</v>
      </c>
      <c r="L33" s="130" t="s">
        <v>70</v>
      </c>
      <c r="M33" s="131"/>
      <c r="N33" s="35">
        <f>SUM(N34:N35)</f>
        <v>1691770</v>
      </c>
      <c r="O33" s="36" t="s">
        <v>69</v>
      </c>
    </row>
    <row r="34" spans="1:15" ht="12.75">
      <c r="A34" s="19"/>
      <c r="B34" s="19"/>
      <c r="C34" s="19"/>
      <c r="D34" s="18" t="s">
        <v>116</v>
      </c>
      <c r="E34" s="35">
        <v>18000</v>
      </c>
      <c r="F34" s="35">
        <f>G34+J34+N34</f>
        <v>18000</v>
      </c>
      <c r="G34" s="35">
        <v>2700</v>
      </c>
      <c r="H34" s="35">
        <v>0</v>
      </c>
      <c r="I34" s="35">
        <v>0</v>
      </c>
      <c r="J34" s="35">
        <v>0</v>
      </c>
      <c r="K34" s="35">
        <v>0</v>
      </c>
      <c r="L34" s="122">
        <v>0</v>
      </c>
      <c r="M34" s="123"/>
      <c r="N34" s="35">
        <v>15300</v>
      </c>
      <c r="O34" s="36"/>
    </row>
    <row r="35" spans="1:15" ht="12.75">
      <c r="A35" s="19"/>
      <c r="B35" s="19"/>
      <c r="C35" s="19"/>
      <c r="D35" s="18" t="s">
        <v>115</v>
      </c>
      <c r="E35" s="35">
        <v>2984600</v>
      </c>
      <c r="F35" s="35">
        <f>G35+J35+N35</f>
        <v>1972317</v>
      </c>
      <c r="G35" s="35">
        <v>295847</v>
      </c>
      <c r="H35" s="35">
        <v>0</v>
      </c>
      <c r="I35" s="35">
        <v>0</v>
      </c>
      <c r="J35" s="35">
        <v>0</v>
      </c>
      <c r="K35" s="35">
        <v>0</v>
      </c>
      <c r="L35" s="122">
        <v>0</v>
      </c>
      <c r="M35" s="123"/>
      <c r="N35" s="35">
        <v>1676470</v>
      </c>
      <c r="O35" s="36"/>
    </row>
    <row r="36" spans="1:15" ht="56.25">
      <c r="A36" s="19" t="s">
        <v>94</v>
      </c>
      <c r="B36" s="19">
        <v>720</v>
      </c>
      <c r="C36" s="19">
        <v>72095</v>
      </c>
      <c r="D36" s="18" t="s">
        <v>129</v>
      </c>
      <c r="E36" s="35">
        <v>25215</v>
      </c>
      <c r="F36" s="35">
        <f>G36+J36+N36</f>
        <v>3075</v>
      </c>
      <c r="G36" s="35">
        <v>3075</v>
      </c>
      <c r="H36" s="35">
        <v>0</v>
      </c>
      <c r="I36" s="35">
        <v>0</v>
      </c>
      <c r="J36" s="35">
        <v>0</v>
      </c>
      <c r="K36" s="35">
        <v>0</v>
      </c>
      <c r="L36" s="130" t="s">
        <v>70</v>
      </c>
      <c r="M36" s="131"/>
      <c r="N36" s="35">
        <v>0</v>
      </c>
      <c r="O36" s="36" t="s">
        <v>69</v>
      </c>
    </row>
    <row r="37" spans="1:15" ht="12.75">
      <c r="A37" s="19"/>
      <c r="B37" s="19"/>
      <c r="C37" s="19"/>
      <c r="D37" s="18" t="s">
        <v>116</v>
      </c>
      <c r="E37" s="35">
        <f>E36</f>
        <v>25215</v>
      </c>
      <c r="F37" s="35">
        <f>F36</f>
        <v>3075</v>
      </c>
      <c r="G37" s="35">
        <f>G36</f>
        <v>3075</v>
      </c>
      <c r="H37" s="35">
        <v>0</v>
      </c>
      <c r="I37" s="35">
        <v>0</v>
      </c>
      <c r="J37" s="35">
        <v>0</v>
      </c>
      <c r="K37" s="35">
        <v>0</v>
      </c>
      <c r="L37" s="122">
        <v>0</v>
      </c>
      <c r="M37" s="123"/>
      <c r="N37" s="35">
        <v>0</v>
      </c>
      <c r="O37" s="36"/>
    </row>
    <row r="38" spans="1:15" ht="12.75">
      <c r="A38" s="19"/>
      <c r="B38" s="19"/>
      <c r="C38" s="19"/>
      <c r="D38" s="18" t="s">
        <v>115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122">
        <v>0</v>
      </c>
      <c r="M38" s="123"/>
      <c r="N38" s="35">
        <f>N36</f>
        <v>0</v>
      </c>
      <c r="O38" s="36"/>
    </row>
    <row r="39" spans="1:15" ht="33.75" customHeight="1">
      <c r="A39" s="19" t="s">
        <v>93</v>
      </c>
      <c r="B39" s="19">
        <v>750</v>
      </c>
      <c r="C39" s="19">
        <v>75020</v>
      </c>
      <c r="D39" s="18" t="s">
        <v>128</v>
      </c>
      <c r="E39" s="35">
        <v>59040</v>
      </c>
      <c r="F39" s="35">
        <f>G39+J39+N39</f>
        <v>59040</v>
      </c>
      <c r="G39" s="35">
        <v>59040</v>
      </c>
      <c r="H39" s="35">
        <v>0</v>
      </c>
      <c r="I39" s="35">
        <v>0</v>
      </c>
      <c r="J39" s="35">
        <v>0</v>
      </c>
      <c r="K39" s="35">
        <v>0</v>
      </c>
      <c r="L39" s="130" t="s">
        <v>70</v>
      </c>
      <c r="M39" s="131"/>
      <c r="N39" s="35">
        <v>0</v>
      </c>
      <c r="O39" s="36" t="s">
        <v>69</v>
      </c>
    </row>
    <row r="40" spans="1:15" ht="12.75">
      <c r="A40" s="19"/>
      <c r="B40" s="19"/>
      <c r="C40" s="19"/>
      <c r="D40" s="18" t="s">
        <v>116</v>
      </c>
      <c r="E40" s="35">
        <f>E39</f>
        <v>59040</v>
      </c>
      <c r="F40" s="35">
        <f>F39</f>
        <v>59040</v>
      </c>
      <c r="G40" s="35">
        <f>G39</f>
        <v>59040</v>
      </c>
      <c r="H40" s="35">
        <v>0</v>
      </c>
      <c r="I40" s="35">
        <v>0</v>
      </c>
      <c r="J40" s="35">
        <v>0</v>
      </c>
      <c r="K40" s="35">
        <v>0</v>
      </c>
      <c r="L40" s="122">
        <v>0</v>
      </c>
      <c r="M40" s="123"/>
      <c r="N40" s="35">
        <v>0</v>
      </c>
      <c r="O40" s="36"/>
    </row>
    <row r="41" spans="1:15" ht="12.75">
      <c r="A41" s="19"/>
      <c r="B41" s="19"/>
      <c r="C41" s="19"/>
      <c r="D41" s="18" t="s">
        <v>115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122">
        <v>0</v>
      </c>
      <c r="M41" s="123"/>
      <c r="N41" s="35">
        <f>N39</f>
        <v>0</v>
      </c>
      <c r="O41" s="36"/>
    </row>
    <row r="42" spans="1:15" ht="78.75">
      <c r="A42" s="19" t="s">
        <v>92</v>
      </c>
      <c r="B42" s="19">
        <v>750</v>
      </c>
      <c r="C42" s="19">
        <v>75020</v>
      </c>
      <c r="D42" s="18" t="s">
        <v>127</v>
      </c>
      <c r="E42" s="35">
        <v>49084</v>
      </c>
      <c r="F42" s="35">
        <f>G42</f>
        <v>49084</v>
      </c>
      <c r="G42" s="35">
        <f>SUM(G43:G44)</f>
        <v>49084</v>
      </c>
      <c r="H42" s="35">
        <v>0</v>
      </c>
      <c r="I42" s="35">
        <v>0</v>
      </c>
      <c r="J42" s="35">
        <v>0</v>
      </c>
      <c r="K42" s="35">
        <v>0</v>
      </c>
      <c r="L42" s="130" t="s">
        <v>70</v>
      </c>
      <c r="M42" s="131"/>
      <c r="N42" s="35">
        <v>0</v>
      </c>
      <c r="O42" s="36" t="s">
        <v>69</v>
      </c>
    </row>
    <row r="43" spans="1:15" ht="12.75">
      <c r="A43" s="19"/>
      <c r="B43" s="19"/>
      <c r="C43" s="19"/>
      <c r="D43" s="18" t="s">
        <v>116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122">
        <v>0</v>
      </c>
      <c r="M43" s="123"/>
      <c r="N43" s="35">
        <v>0</v>
      </c>
      <c r="O43" s="36"/>
    </row>
    <row r="44" spans="1:15" ht="12.75">
      <c r="A44" s="19"/>
      <c r="B44" s="19"/>
      <c r="C44" s="19"/>
      <c r="D44" s="18" t="s">
        <v>115</v>
      </c>
      <c r="E44" s="35">
        <f>E42</f>
        <v>49084</v>
      </c>
      <c r="F44" s="35">
        <f>G44</f>
        <v>49084</v>
      </c>
      <c r="G44" s="35">
        <v>49084</v>
      </c>
      <c r="H44" s="35">
        <v>0</v>
      </c>
      <c r="I44" s="35">
        <v>0</v>
      </c>
      <c r="J44" s="35">
        <v>0</v>
      </c>
      <c r="K44" s="35">
        <v>0</v>
      </c>
      <c r="L44" s="122">
        <v>0</v>
      </c>
      <c r="M44" s="123"/>
      <c r="N44" s="35">
        <f>N42</f>
        <v>0</v>
      </c>
      <c r="O44" s="36"/>
    </row>
    <row r="45" spans="1:15" ht="67.5">
      <c r="A45" s="19" t="s">
        <v>90</v>
      </c>
      <c r="B45" s="19">
        <v>754</v>
      </c>
      <c r="C45" s="19">
        <v>75495</v>
      </c>
      <c r="D45" s="18" t="s">
        <v>140</v>
      </c>
      <c r="E45" s="35">
        <f>SUM(E46:E47)</f>
        <v>2857501</v>
      </c>
      <c r="F45" s="35">
        <f>G45+J45+N45</f>
        <v>1999777</v>
      </c>
      <c r="G45" s="35">
        <f>SUM(G46:G47)</f>
        <v>0</v>
      </c>
      <c r="H45" s="35">
        <v>0</v>
      </c>
      <c r="I45" s="35">
        <v>0</v>
      </c>
      <c r="J45" s="35">
        <v>0</v>
      </c>
      <c r="K45" s="35">
        <v>0</v>
      </c>
      <c r="L45" s="130" t="s">
        <v>70</v>
      </c>
      <c r="M45" s="131"/>
      <c r="N45" s="35">
        <f>SUM(N46:N47)</f>
        <v>1999777</v>
      </c>
      <c r="O45" s="36" t="s">
        <v>69</v>
      </c>
    </row>
    <row r="46" spans="1:15" ht="12.75">
      <c r="A46" s="19"/>
      <c r="B46" s="19"/>
      <c r="C46" s="19"/>
      <c r="D46" s="18" t="s">
        <v>116</v>
      </c>
      <c r="E46" s="35">
        <v>2258506</v>
      </c>
      <c r="F46" s="35">
        <f>G46+J46+N46</f>
        <v>1400782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122">
        <v>0</v>
      </c>
      <c r="M46" s="123"/>
      <c r="N46" s="35">
        <v>1400782</v>
      </c>
      <c r="O46" s="36"/>
    </row>
    <row r="47" spans="1:15" ht="12.75">
      <c r="A47" s="19"/>
      <c r="B47" s="19"/>
      <c r="C47" s="19"/>
      <c r="D47" s="18" t="s">
        <v>115</v>
      </c>
      <c r="E47" s="35">
        <v>598995</v>
      </c>
      <c r="F47" s="35">
        <f>G47+J47+N47</f>
        <v>598995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122">
        <v>0</v>
      </c>
      <c r="M47" s="123"/>
      <c r="N47" s="35">
        <v>598995</v>
      </c>
      <c r="O47" s="36"/>
    </row>
    <row r="48" spans="1:15" ht="69.75" customHeight="1">
      <c r="A48" s="19" t="s">
        <v>89</v>
      </c>
      <c r="B48" s="19">
        <v>801</v>
      </c>
      <c r="C48" s="19">
        <v>80102</v>
      </c>
      <c r="D48" s="25" t="s">
        <v>145</v>
      </c>
      <c r="E48" s="35">
        <v>383804</v>
      </c>
      <c r="F48" s="35">
        <f>F49</f>
        <v>266885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130" t="s">
        <v>266</v>
      </c>
      <c r="M48" s="131"/>
      <c r="N48" s="35">
        <v>252658</v>
      </c>
      <c r="O48" s="36" t="s">
        <v>69</v>
      </c>
    </row>
    <row r="49" spans="1:15" ht="12.75">
      <c r="A49" s="19"/>
      <c r="B49" s="19"/>
      <c r="C49" s="19"/>
      <c r="D49" s="18" t="s">
        <v>116</v>
      </c>
      <c r="E49" s="35">
        <f>E48</f>
        <v>383804</v>
      </c>
      <c r="F49" s="35">
        <f>G49+J49+L49+N49</f>
        <v>266885</v>
      </c>
      <c r="G49" s="35">
        <f>G48</f>
        <v>0</v>
      </c>
      <c r="H49" s="35">
        <v>0</v>
      </c>
      <c r="I49" s="35">
        <v>0</v>
      </c>
      <c r="J49" s="35">
        <v>0</v>
      </c>
      <c r="K49" s="35">
        <v>0</v>
      </c>
      <c r="L49" s="122">
        <v>14227</v>
      </c>
      <c r="M49" s="123"/>
      <c r="N49" s="35">
        <f>N48</f>
        <v>252658</v>
      </c>
      <c r="O49" s="36"/>
    </row>
    <row r="50" spans="1:15" ht="12.75">
      <c r="A50" s="19"/>
      <c r="B50" s="19"/>
      <c r="C50" s="19"/>
      <c r="D50" s="18" t="s">
        <v>115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122">
        <v>0</v>
      </c>
      <c r="M50" s="123"/>
      <c r="N50" s="35">
        <v>0</v>
      </c>
      <c r="O50" s="36"/>
    </row>
    <row r="51" spans="1:15" ht="80.25" customHeight="1">
      <c r="A51" s="19" t="s">
        <v>88</v>
      </c>
      <c r="B51" s="19">
        <v>801</v>
      </c>
      <c r="C51" s="19">
        <v>80115</v>
      </c>
      <c r="D51" s="18" t="s">
        <v>126</v>
      </c>
      <c r="E51" s="35">
        <v>1893108</v>
      </c>
      <c r="F51" s="35">
        <f>F52</f>
        <v>575584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130" t="s">
        <v>146</v>
      </c>
      <c r="M51" s="131"/>
      <c r="N51" s="35">
        <v>516501</v>
      </c>
      <c r="O51" s="36" t="s">
        <v>69</v>
      </c>
    </row>
    <row r="52" spans="1:15" ht="16.5" customHeight="1">
      <c r="A52" s="19"/>
      <c r="B52" s="19"/>
      <c r="C52" s="19"/>
      <c r="D52" s="18" t="s">
        <v>116</v>
      </c>
      <c r="E52" s="35">
        <f>E51</f>
        <v>1893108</v>
      </c>
      <c r="F52" s="35">
        <f>G52+J52+L52+N52</f>
        <v>575584</v>
      </c>
      <c r="G52" s="35">
        <f>G51</f>
        <v>0</v>
      </c>
      <c r="H52" s="35">
        <v>0</v>
      </c>
      <c r="I52" s="35">
        <v>0</v>
      </c>
      <c r="J52" s="35">
        <v>0</v>
      </c>
      <c r="K52" s="35">
        <v>0</v>
      </c>
      <c r="L52" s="122">
        <v>59083</v>
      </c>
      <c r="M52" s="123"/>
      <c r="N52" s="35">
        <f>N51</f>
        <v>516501</v>
      </c>
      <c r="O52" s="36"/>
    </row>
    <row r="53" spans="1:15" ht="20.25" customHeight="1">
      <c r="A53" s="19"/>
      <c r="B53" s="19"/>
      <c r="C53" s="19"/>
      <c r="D53" s="18" t="s">
        <v>115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122">
        <v>0</v>
      </c>
      <c r="M53" s="123"/>
      <c r="N53" s="35">
        <v>0</v>
      </c>
      <c r="O53" s="36"/>
    </row>
    <row r="54" spans="1:15" ht="95.25" customHeight="1">
      <c r="A54" s="19" t="s">
        <v>87</v>
      </c>
      <c r="B54" s="19">
        <v>801</v>
      </c>
      <c r="C54" s="19">
        <v>80195</v>
      </c>
      <c r="D54" s="18" t="s">
        <v>125</v>
      </c>
      <c r="E54" s="35">
        <v>387640</v>
      </c>
      <c r="F54" s="35">
        <v>109200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130" t="s">
        <v>157</v>
      </c>
      <c r="M54" s="131"/>
      <c r="N54" s="35">
        <v>0</v>
      </c>
      <c r="O54" s="82" t="s">
        <v>124</v>
      </c>
    </row>
    <row r="55" spans="1:15" ht="20.25" customHeight="1">
      <c r="A55" s="19"/>
      <c r="B55" s="19"/>
      <c r="C55" s="19"/>
      <c r="D55" s="18" t="s">
        <v>116</v>
      </c>
      <c r="E55" s="35">
        <v>387640</v>
      </c>
      <c r="F55" s="35">
        <f>F54</f>
        <v>109200</v>
      </c>
      <c r="G55" s="35">
        <f>G54</f>
        <v>0</v>
      </c>
      <c r="H55" s="35">
        <v>0</v>
      </c>
      <c r="I55" s="35">
        <v>0</v>
      </c>
      <c r="J55" s="35">
        <v>0</v>
      </c>
      <c r="K55" s="35">
        <v>0</v>
      </c>
      <c r="L55" s="122">
        <v>109200</v>
      </c>
      <c r="M55" s="123"/>
      <c r="N55" s="35">
        <f>N54</f>
        <v>0</v>
      </c>
      <c r="O55" s="36"/>
    </row>
    <row r="56" spans="1:15" ht="20.25" customHeight="1">
      <c r="A56" s="19"/>
      <c r="B56" s="19"/>
      <c r="C56" s="19"/>
      <c r="D56" s="18" t="s">
        <v>115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122">
        <v>0</v>
      </c>
      <c r="M56" s="123"/>
      <c r="N56" s="35">
        <v>0</v>
      </c>
      <c r="O56" s="36"/>
    </row>
    <row r="57" spans="1:15" ht="45" customHeight="1">
      <c r="A57" s="19" t="s">
        <v>86</v>
      </c>
      <c r="B57" s="19">
        <v>801</v>
      </c>
      <c r="C57" s="19">
        <v>80195</v>
      </c>
      <c r="D57" s="20" t="s">
        <v>141</v>
      </c>
      <c r="E57" s="35">
        <v>1023529</v>
      </c>
      <c r="F57" s="35">
        <v>1023529</v>
      </c>
      <c r="G57" s="35">
        <v>518515</v>
      </c>
      <c r="H57" s="35">
        <v>0</v>
      </c>
      <c r="I57" s="35">
        <v>0</v>
      </c>
      <c r="J57" s="35">
        <v>0</v>
      </c>
      <c r="K57" s="35">
        <v>0</v>
      </c>
      <c r="L57" s="130" t="s">
        <v>147</v>
      </c>
      <c r="M57" s="131"/>
      <c r="N57" s="35">
        <v>0</v>
      </c>
      <c r="O57" s="36" t="s">
        <v>69</v>
      </c>
    </row>
    <row r="58" spans="1:15" ht="12.75">
      <c r="A58" s="19"/>
      <c r="B58" s="19"/>
      <c r="C58" s="19"/>
      <c r="D58" s="18" t="s">
        <v>116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122">
        <v>0</v>
      </c>
      <c r="M58" s="123"/>
      <c r="N58" s="35">
        <v>0</v>
      </c>
      <c r="O58" s="36"/>
    </row>
    <row r="59" spans="1:15" ht="12.75">
      <c r="A59" s="19"/>
      <c r="B59" s="19"/>
      <c r="C59" s="19"/>
      <c r="D59" s="18" t="s">
        <v>115</v>
      </c>
      <c r="E59" s="35">
        <f>E57</f>
        <v>1023529</v>
      </c>
      <c r="F59" s="35">
        <f>F57</f>
        <v>1023529</v>
      </c>
      <c r="G59" s="35">
        <f>G57</f>
        <v>518515</v>
      </c>
      <c r="H59" s="35">
        <v>0</v>
      </c>
      <c r="I59" s="35">
        <v>0</v>
      </c>
      <c r="J59" s="35">
        <v>0</v>
      </c>
      <c r="K59" s="35">
        <v>0</v>
      </c>
      <c r="L59" s="122">
        <v>505014</v>
      </c>
      <c r="M59" s="123"/>
      <c r="N59" s="35">
        <f>N57</f>
        <v>0</v>
      </c>
      <c r="O59" s="36"/>
    </row>
    <row r="60" spans="1:15" ht="56.25">
      <c r="A60" s="19" t="s">
        <v>85</v>
      </c>
      <c r="B60" s="19">
        <v>851</v>
      </c>
      <c r="C60" s="19">
        <v>85195</v>
      </c>
      <c r="D60" s="20" t="s">
        <v>181</v>
      </c>
      <c r="E60" s="35">
        <v>1118255</v>
      </c>
      <c r="F60" s="35">
        <v>637608</v>
      </c>
      <c r="G60" s="35">
        <v>637608</v>
      </c>
      <c r="H60" s="35">
        <v>436469</v>
      </c>
      <c r="I60" s="35">
        <v>0</v>
      </c>
      <c r="J60" s="35">
        <v>0</v>
      </c>
      <c r="K60" s="35">
        <v>0</v>
      </c>
      <c r="L60" s="130" t="s">
        <v>180</v>
      </c>
      <c r="M60" s="131"/>
      <c r="N60" s="35">
        <v>0</v>
      </c>
      <c r="O60" s="36" t="s">
        <v>69</v>
      </c>
    </row>
    <row r="61" spans="1:15" ht="12.75">
      <c r="A61" s="19"/>
      <c r="B61" s="19"/>
      <c r="C61" s="19"/>
      <c r="D61" s="18" t="s">
        <v>116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122">
        <v>0</v>
      </c>
      <c r="M61" s="123"/>
      <c r="N61" s="35">
        <v>0</v>
      </c>
      <c r="O61" s="36"/>
    </row>
    <row r="62" spans="1:15" ht="12.75">
      <c r="A62" s="19"/>
      <c r="B62" s="19"/>
      <c r="C62" s="19"/>
      <c r="D62" s="18" t="s">
        <v>115</v>
      </c>
      <c r="E62" s="35">
        <f>E60</f>
        <v>1118255</v>
      </c>
      <c r="F62" s="35">
        <f>F60</f>
        <v>637608</v>
      </c>
      <c r="G62" s="35">
        <f>G60</f>
        <v>637608</v>
      </c>
      <c r="H62" s="35">
        <f>H60</f>
        <v>436469</v>
      </c>
      <c r="I62" s="35">
        <v>0</v>
      </c>
      <c r="J62" s="35">
        <v>0</v>
      </c>
      <c r="K62" s="35">
        <v>0</v>
      </c>
      <c r="L62" s="122">
        <v>0</v>
      </c>
      <c r="M62" s="123"/>
      <c r="N62" s="35">
        <f>N60</f>
        <v>0</v>
      </c>
      <c r="O62" s="36"/>
    </row>
    <row r="63" spans="1:15" ht="45">
      <c r="A63" s="19" t="s">
        <v>84</v>
      </c>
      <c r="B63" s="19">
        <v>851</v>
      </c>
      <c r="C63" s="19">
        <v>85111</v>
      </c>
      <c r="D63" s="20" t="s">
        <v>194</v>
      </c>
      <c r="E63" s="35">
        <v>1314072</v>
      </c>
      <c r="F63" s="35">
        <v>538066</v>
      </c>
      <c r="G63" s="35">
        <v>538066</v>
      </c>
      <c r="H63" s="35">
        <v>0</v>
      </c>
      <c r="I63" s="35">
        <v>0</v>
      </c>
      <c r="J63" s="35">
        <v>0</v>
      </c>
      <c r="K63" s="35">
        <v>0</v>
      </c>
      <c r="L63" s="130" t="s">
        <v>180</v>
      </c>
      <c r="M63" s="131"/>
      <c r="N63" s="35">
        <v>0</v>
      </c>
      <c r="O63" s="36" t="s">
        <v>69</v>
      </c>
    </row>
    <row r="64" spans="1:15" ht="12.75">
      <c r="A64" s="19"/>
      <c r="B64" s="19"/>
      <c r="C64" s="19"/>
      <c r="D64" s="18" t="s">
        <v>116</v>
      </c>
      <c r="E64" s="35">
        <v>0</v>
      </c>
      <c r="F64" s="35">
        <v>0</v>
      </c>
      <c r="G64" s="35">
        <v>0</v>
      </c>
      <c r="H64" s="35" t="s">
        <v>268</v>
      </c>
      <c r="I64" s="35">
        <v>0</v>
      </c>
      <c r="J64" s="35">
        <v>0</v>
      </c>
      <c r="K64" s="35">
        <v>0</v>
      </c>
      <c r="L64" s="122">
        <v>0</v>
      </c>
      <c r="M64" s="123"/>
      <c r="N64" s="35">
        <v>0</v>
      </c>
      <c r="O64" s="36"/>
    </row>
    <row r="65" spans="1:15" ht="12.75">
      <c r="A65" s="19"/>
      <c r="B65" s="19"/>
      <c r="C65" s="19"/>
      <c r="D65" s="18" t="s">
        <v>115</v>
      </c>
      <c r="E65" s="35">
        <f>E63</f>
        <v>1314072</v>
      </c>
      <c r="F65" s="35">
        <f>F63</f>
        <v>538066</v>
      </c>
      <c r="G65" s="35">
        <f>G63</f>
        <v>538066</v>
      </c>
      <c r="H65" s="35">
        <v>0</v>
      </c>
      <c r="I65" s="35">
        <v>0</v>
      </c>
      <c r="J65" s="35">
        <v>0</v>
      </c>
      <c r="K65" s="35">
        <v>0</v>
      </c>
      <c r="L65" s="122">
        <v>0</v>
      </c>
      <c r="M65" s="123"/>
      <c r="N65" s="35">
        <f>N63</f>
        <v>0</v>
      </c>
      <c r="O65" s="36"/>
    </row>
    <row r="66" spans="1:15" ht="72.75" customHeight="1">
      <c r="A66" s="19" t="s">
        <v>82</v>
      </c>
      <c r="B66" s="19">
        <v>852</v>
      </c>
      <c r="C66" s="19">
        <v>85203</v>
      </c>
      <c r="D66" s="27" t="s">
        <v>142</v>
      </c>
      <c r="E66" s="35">
        <v>1686946</v>
      </c>
      <c r="F66" s="35">
        <v>560948</v>
      </c>
      <c r="G66" s="35">
        <v>31980</v>
      </c>
      <c r="H66" s="35">
        <v>0</v>
      </c>
      <c r="I66" s="35">
        <v>0</v>
      </c>
      <c r="J66" s="35">
        <v>0</v>
      </c>
      <c r="K66" s="35">
        <v>0</v>
      </c>
      <c r="L66" s="130" t="s">
        <v>155</v>
      </c>
      <c r="M66" s="131"/>
      <c r="N66" s="35">
        <v>0</v>
      </c>
      <c r="O66" s="36" t="s">
        <v>69</v>
      </c>
    </row>
    <row r="67" spans="1:15" ht="12.75">
      <c r="A67" s="19"/>
      <c r="B67" s="19"/>
      <c r="C67" s="19"/>
      <c r="D67" s="18" t="s">
        <v>116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122">
        <v>0</v>
      </c>
      <c r="M67" s="123"/>
      <c r="N67" s="35">
        <v>0</v>
      </c>
      <c r="O67" s="36"/>
    </row>
    <row r="68" spans="1:15" ht="12.75">
      <c r="A68" s="19"/>
      <c r="B68" s="19"/>
      <c r="C68" s="19"/>
      <c r="D68" s="18" t="s">
        <v>115</v>
      </c>
      <c r="E68" s="35">
        <f>E66</f>
        <v>1686946</v>
      </c>
      <c r="F68" s="35">
        <f>F66</f>
        <v>560948</v>
      </c>
      <c r="G68" s="35">
        <f>G66</f>
        <v>31980</v>
      </c>
      <c r="H68" s="35">
        <v>0</v>
      </c>
      <c r="I68" s="35">
        <v>0</v>
      </c>
      <c r="J68" s="35">
        <v>0</v>
      </c>
      <c r="K68" s="35">
        <v>0</v>
      </c>
      <c r="L68" s="122">
        <v>528968</v>
      </c>
      <c r="M68" s="123"/>
      <c r="N68" s="35">
        <f>N66</f>
        <v>0</v>
      </c>
      <c r="O68" s="36"/>
    </row>
    <row r="69" spans="1:15" ht="63" customHeight="1">
      <c r="A69" s="19" t="s">
        <v>81</v>
      </c>
      <c r="B69" s="19">
        <v>852</v>
      </c>
      <c r="C69" s="19">
        <v>85295</v>
      </c>
      <c r="D69" s="18" t="s">
        <v>148</v>
      </c>
      <c r="E69" s="35">
        <f>SUM(E70:E71)</f>
        <v>423000</v>
      </c>
      <c r="F69" s="35">
        <f>F70</f>
        <v>135000</v>
      </c>
      <c r="G69" s="35">
        <v>135000</v>
      </c>
      <c r="H69" s="35">
        <v>0</v>
      </c>
      <c r="I69" s="35">
        <v>0</v>
      </c>
      <c r="J69" s="35">
        <v>0</v>
      </c>
      <c r="K69" s="35">
        <v>0</v>
      </c>
      <c r="L69" s="130" t="s">
        <v>149</v>
      </c>
      <c r="M69" s="131"/>
      <c r="N69" s="35">
        <v>0</v>
      </c>
      <c r="O69" s="36" t="s">
        <v>123</v>
      </c>
    </row>
    <row r="70" spans="1:15" ht="12.75">
      <c r="A70" s="19"/>
      <c r="B70" s="19"/>
      <c r="C70" s="19"/>
      <c r="D70" s="18" t="s">
        <v>116</v>
      </c>
      <c r="E70" s="35">
        <v>423000</v>
      </c>
      <c r="F70" s="35">
        <f>G70+J70+L70+N70</f>
        <v>135000</v>
      </c>
      <c r="G70" s="35">
        <f>G69</f>
        <v>135000</v>
      </c>
      <c r="H70" s="35">
        <v>0</v>
      </c>
      <c r="I70" s="35">
        <v>0</v>
      </c>
      <c r="J70" s="35">
        <v>0</v>
      </c>
      <c r="K70" s="35">
        <v>0</v>
      </c>
      <c r="L70" s="122">
        <v>0</v>
      </c>
      <c r="M70" s="123"/>
      <c r="N70" s="35">
        <f>N69</f>
        <v>0</v>
      </c>
      <c r="O70" s="36"/>
    </row>
    <row r="71" spans="1:15" ht="12.75">
      <c r="A71" s="19"/>
      <c r="B71" s="19"/>
      <c r="C71" s="19"/>
      <c r="D71" s="18" t="s">
        <v>115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122">
        <v>0</v>
      </c>
      <c r="M71" s="123"/>
      <c r="N71" s="35">
        <v>0</v>
      </c>
      <c r="O71" s="36"/>
    </row>
    <row r="72" spans="1:15" ht="60" customHeight="1">
      <c r="A72" s="19" t="s">
        <v>80</v>
      </c>
      <c r="B72" s="19">
        <v>852</v>
      </c>
      <c r="C72" s="19">
        <v>85295</v>
      </c>
      <c r="D72" s="18" t="s">
        <v>150</v>
      </c>
      <c r="E72" s="35">
        <f>SUM(E73:E74)</f>
        <v>1323923.2</v>
      </c>
      <c r="F72" s="35">
        <f>SUM(F73:F74)</f>
        <v>167574</v>
      </c>
      <c r="G72" s="35">
        <f>SUM(G73:G74)</f>
        <v>113574</v>
      </c>
      <c r="H72" s="35">
        <v>0</v>
      </c>
      <c r="I72" s="35">
        <v>0</v>
      </c>
      <c r="J72" s="35">
        <v>0</v>
      </c>
      <c r="K72" s="35">
        <v>0</v>
      </c>
      <c r="L72" s="130" t="s">
        <v>122</v>
      </c>
      <c r="M72" s="131"/>
      <c r="N72" s="35">
        <v>0</v>
      </c>
      <c r="O72" s="36" t="s">
        <v>121</v>
      </c>
    </row>
    <row r="73" spans="1:15" ht="12.75">
      <c r="A73" s="19"/>
      <c r="B73" s="19"/>
      <c r="C73" s="19"/>
      <c r="D73" s="18" t="s">
        <v>116</v>
      </c>
      <c r="E73" s="35">
        <v>968871.4</v>
      </c>
      <c r="F73" s="35">
        <f>G73+J73+L73+N73</f>
        <v>167574</v>
      </c>
      <c r="G73" s="35">
        <v>113574</v>
      </c>
      <c r="H73" s="35">
        <v>0</v>
      </c>
      <c r="I73" s="35">
        <v>0</v>
      </c>
      <c r="J73" s="35">
        <v>0</v>
      </c>
      <c r="K73" s="35">
        <v>0</v>
      </c>
      <c r="L73" s="122">
        <v>54000</v>
      </c>
      <c r="M73" s="123"/>
      <c r="N73" s="35">
        <f>N72</f>
        <v>0</v>
      </c>
      <c r="O73" s="36"/>
    </row>
    <row r="74" spans="1:15" ht="12.75">
      <c r="A74" s="19"/>
      <c r="B74" s="19"/>
      <c r="C74" s="19"/>
      <c r="D74" s="18" t="s">
        <v>115</v>
      </c>
      <c r="E74" s="35">
        <v>355051.8</v>
      </c>
      <c r="F74" s="35">
        <f>G74+J74+L74+N74</f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122">
        <v>0</v>
      </c>
      <c r="M74" s="123"/>
      <c r="N74" s="35">
        <v>0</v>
      </c>
      <c r="O74" s="36"/>
    </row>
    <row r="75" spans="1:15" ht="45" customHeight="1">
      <c r="A75" s="19" t="s">
        <v>79</v>
      </c>
      <c r="B75" s="19">
        <v>852</v>
      </c>
      <c r="C75" s="19">
        <v>85295</v>
      </c>
      <c r="D75" s="18" t="s">
        <v>151</v>
      </c>
      <c r="E75" s="35">
        <f>SUM(E76:E77)</f>
        <v>1382342.6</v>
      </c>
      <c r="F75" s="35">
        <f>SUM(F76:F77)</f>
        <v>225330</v>
      </c>
      <c r="G75" s="35">
        <f>SUM(G76:G77)</f>
        <v>156978</v>
      </c>
      <c r="H75" s="35">
        <v>0</v>
      </c>
      <c r="I75" s="35">
        <v>0</v>
      </c>
      <c r="J75" s="35">
        <v>0</v>
      </c>
      <c r="K75" s="35">
        <v>0</v>
      </c>
      <c r="L75" s="130" t="s">
        <v>278</v>
      </c>
      <c r="M75" s="131"/>
      <c r="N75" s="35">
        <v>0</v>
      </c>
      <c r="O75" s="36" t="s">
        <v>120</v>
      </c>
    </row>
    <row r="76" spans="1:15" ht="12.75">
      <c r="A76" s="19"/>
      <c r="B76" s="19"/>
      <c r="C76" s="19"/>
      <c r="D76" s="18" t="s">
        <v>116</v>
      </c>
      <c r="E76" s="35">
        <v>1223090</v>
      </c>
      <c r="F76" s="35">
        <f>G76+J76+L76+N76</f>
        <v>225330</v>
      </c>
      <c r="G76" s="35">
        <v>156978</v>
      </c>
      <c r="H76" s="35">
        <v>0</v>
      </c>
      <c r="I76" s="35">
        <v>0</v>
      </c>
      <c r="J76" s="35">
        <v>0</v>
      </c>
      <c r="K76" s="35">
        <v>0</v>
      </c>
      <c r="L76" s="122">
        <v>68352</v>
      </c>
      <c r="M76" s="123"/>
      <c r="N76" s="35">
        <f>N75</f>
        <v>0</v>
      </c>
      <c r="O76" s="36"/>
    </row>
    <row r="77" spans="1:15" ht="12.75">
      <c r="A77" s="19"/>
      <c r="B77" s="19"/>
      <c r="C77" s="19"/>
      <c r="D77" s="18" t="s">
        <v>115</v>
      </c>
      <c r="E77" s="35">
        <v>159252.6</v>
      </c>
      <c r="F77" s="35">
        <f>G77+J77+L77+N77</f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122">
        <v>0</v>
      </c>
      <c r="M77" s="123"/>
      <c r="N77" s="35">
        <v>0</v>
      </c>
      <c r="O77" s="36"/>
    </row>
    <row r="78" spans="1:15" ht="67.5">
      <c r="A78" s="19" t="s">
        <v>78</v>
      </c>
      <c r="B78" s="19">
        <v>854</v>
      </c>
      <c r="C78" s="19">
        <v>85406</v>
      </c>
      <c r="D78" s="18" t="s">
        <v>119</v>
      </c>
      <c r="E78" s="35">
        <v>34600</v>
      </c>
      <c r="F78" s="35">
        <f>G78</f>
        <v>34600</v>
      </c>
      <c r="G78" s="35">
        <f>SUM(G79:G80)</f>
        <v>34600</v>
      </c>
      <c r="H78" s="35">
        <v>0</v>
      </c>
      <c r="I78" s="35">
        <v>0</v>
      </c>
      <c r="J78" s="35">
        <v>0</v>
      </c>
      <c r="K78" s="35">
        <v>0</v>
      </c>
      <c r="L78" s="130" t="s">
        <v>70</v>
      </c>
      <c r="M78" s="131"/>
      <c r="N78" s="35">
        <v>0</v>
      </c>
      <c r="O78" s="36" t="s">
        <v>69</v>
      </c>
    </row>
    <row r="79" spans="1:15" ht="12.75">
      <c r="A79" s="19"/>
      <c r="B79" s="19"/>
      <c r="C79" s="19"/>
      <c r="D79" s="18" t="s">
        <v>116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122">
        <v>0</v>
      </c>
      <c r="M79" s="123"/>
      <c r="N79" s="35">
        <v>0</v>
      </c>
      <c r="O79" s="36"/>
    </row>
    <row r="80" spans="1:15" ht="12.75">
      <c r="A80" s="19"/>
      <c r="B80" s="19"/>
      <c r="C80" s="19"/>
      <c r="D80" s="18" t="s">
        <v>115</v>
      </c>
      <c r="E80" s="35">
        <f>E78</f>
        <v>34600</v>
      </c>
      <c r="F80" s="35">
        <f>G80</f>
        <v>34600</v>
      </c>
      <c r="G80" s="35">
        <v>34600</v>
      </c>
      <c r="H80" s="35">
        <v>0</v>
      </c>
      <c r="I80" s="35">
        <v>0</v>
      </c>
      <c r="J80" s="35">
        <v>0</v>
      </c>
      <c r="K80" s="35">
        <v>0</v>
      </c>
      <c r="L80" s="122">
        <v>0</v>
      </c>
      <c r="M80" s="123"/>
      <c r="N80" s="35">
        <f>N78</f>
        <v>0</v>
      </c>
      <c r="O80" s="36"/>
    </row>
    <row r="81" spans="1:15" ht="89.25" customHeight="1">
      <c r="A81" s="19" t="s">
        <v>76</v>
      </c>
      <c r="B81" s="14">
        <v>900</v>
      </c>
      <c r="C81" s="14">
        <v>90095</v>
      </c>
      <c r="D81" s="25" t="s">
        <v>138</v>
      </c>
      <c r="E81" s="35">
        <v>137450</v>
      </c>
      <c r="F81" s="35">
        <f>G81+J81+N81</f>
        <v>90150</v>
      </c>
      <c r="G81" s="35">
        <v>90150</v>
      </c>
      <c r="H81" s="35">
        <v>0</v>
      </c>
      <c r="I81" s="35">
        <v>0</v>
      </c>
      <c r="J81" s="35">
        <v>0</v>
      </c>
      <c r="K81" s="35">
        <v>0</v>
      </c>
      <c r="L81" s="130" t="s">
        <v>70</v>
      </c>
      <c r="M81" s="131"/>
      <c r="N81" s="35">
        <v>0</v>
      </c>
      <c r="O81" s="36" t="s">
        <v>69</v>
      </c>
    </row>
    <row r="82" spans="1:15" ht="12.75">
      <c r="A82" s="19"/>
      <c r="B82" s="19"/>
      <c r="C82" s="19"/>
      <c r="D82" s="18" t="s">
        <v>116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122">
        <v>0</v>
      </c>
      <c r="M82" s="123"/>
      <c r="N82" s="35">
        <v>0</v>
      </c>
      <c r="O82" s="36"/>
    </row>
    <row r="83" spans="1:15" ht="12.75">
      <c r="A83" s="19"/>
      <c r="B83" s="19"/>
      <c r="C83" s="19"/>
      <c r="D83" s="18" t="s">
        <v>115</v>
      </c>
      <c r="E83" s="35">
        <f>E81</f>
        <v>137450</v>
      </c>
      <c r="F83" s="35">
        <v>90150</v>
      </c>
      <c r="G83" s="35">
        <v>90150</v>
      </c>
      <c r="H83" s="35">
        <v>0</v>
      </c>
      <c r="I83" s="35">
        <v>0</v>
      </c>
      <c r="J83" s="35">
        <v>0</v>
      </c>
      <c r="K83" s="35">
        <v>0</v>
      </c>
      <c r="L83" s="122">
        <v>0</v>
      </c>
      <c r="M83" s="123"/>
      <c r="N83" s="35">
        <f>N81</f>
        <v>0</v>
      </c>
      <c r="O83" s="36"/>
    </row>
    <row r="84" spans="1:15" ht="56.25">
      <c r="A84" s="19" t="s">
        <v>182</v>
      </c>
      <c r="B84" s="14">
        <v>926</v>
      </c>
      <c r="C84" s="14">
        <v>92695</v>
      </c>
      <c r="D84" s="15" t="s">
        <v>152</v>
      </c>
      <c r="E84" s="35">
        <f>(E85+E86)</f>
        <v>7000</v>
      </c>
      <c r="F84" s="35">
        <f>(F85+F86)</f>
        <v>1000</v>
      </c>
      <c r="G84" s="35">
        <v>1000</v>
      </c>
      <c r="H84" s="35">
        <v>0</v>
      </c>
      <c r="I84" s="35">
        <v>0</v>
      </c>
      <c r="J84" s="35">
        <v>0</v>
      </c>
      <c r="K84" s="35">
        <v>0</v>
      </c>
      <c r="L84" s="130" t="s">
        <v>117</v>
      </c>
      <c r="M84" s="131"/>
      <c r="N84" s="35">
        <f>(N85+N86)</f>
        <v>0</v>
      </c>
      <c r="O84" s="36" t="s">
        <v>69</v>
      </c>
    </row>
    <row r="85" spans="1:15" ht="12.75">
      <c r="A85" s="19"/>
      <c r="B85" s="19"/>
      <c r="C85" s="19"/>
      <c r="D85" s="18" t="s">
        <v>116</v>
      </c>
      <c r="E85" s="35">
        <v>7000</v>
      </c>
      <c r="F85" s="35">
        <f>G85+J85++L85+N85</f>
        <v>1000</v>
      </c>
      <c r="G85" s="35">
        <f>G84</f>
        <v>1000</v>
      </c>
      <c r="H85" s="35">
        <v>0</v>
      </c>
      <c r="I85" s="35">
        <v>0</v>
      </c>
      <c r="J85" s="35">
        <v>0</v>
      </c>
      <c r="K85" s="35">
        <v>0</v>
      </c>
      <c r="L85" s="122">
        <v>0</v>
      </c>
      <c r="M85" s="123"/>
      <c r="N85" s="35">
        <v>0</v>
      </c>
      <c r="O85" s="36"/>
    </row>
    <row r="86" spans="1:15" ht="12.75">
      <c r="A86" s="19"/>
      <c r="B86" s="19"/>
      <c r="C86" s="19"/>
      <c r="D86" s="18" t="s">
        <v>115</v>
      </c>
      <c r="E86" s="35">
        <v>0</v>
      </c>
      <c r="F86" s="35">
        <f>G86+J86+L86+N86</f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122">
        <v>0</v>
      </c>
      <c r="M86" s="123"/>
      <c r="N86" s="35">
        <v>0</v>
      </c>
      <c r="O86" s="36"/>
    </row>
    <row r="87" spans="1:15" ht="54.75" customHeight="1">
      <c r="A87" s="19" t="s">
        <v>195</v>
      </c>
      <c r="B87" s="14">
        <v>926</v>
      </c>
      <c r="C87" s="14">
        <v>92695</v>
      </c>
      <c r="D87" s="15" t="s">
        <v>153</v>
      </c>
      <c r="E87" s="35">
        <f>(E88+E89)</f>
        <v>7000</v>
      </c>
      <c r="F87" s="35">
        <f>(F88+F89)</f>
        <v>1000</v>
      </c>
      <c r="G87" s="35">
        <v>1000</v>
      </c>
      <c r="H87" s="35">
        <v>0</v>
      </c>
      <c r="I87" s="35">
        <v>0</v>
      </c>
      <c r="J87" s="35">
        <v>0</v>
      </c>
      <c r="K87" s="35">
        <v>0</v>
      </c>
      <c r="L87" s="130" t="s">
        <v>117</v>
      </c>
      <c r="M87" s="131"/>
      <c r="N87" s="35">
        <f>(N88+N89)</f>
        <v>0</v>
      </c>
      <c r="O87" s="36" t="s">
        <v>69</v>
      </c>
    </row>
    <row r="88" spans="1:15" ht="12.75">
      <c r="A88" s="19"/>
      <c r="B88" s="19"/>
      <c r="C88" s="19"/>
      <c r="D88" s="18" t="s">
        <v>116</v>
      </c>
      <c r="E88" s="35">
        <v>7000</v>
      </c>
      <c r="F88" s="35">
        <f>G88+J88++L88+N88</f>
        <v>1000</v>
      </c>
      <c r="G88" s="35">
        <f>G87</f>
        <v>1000</v>
      </c>
      <c r="H88" s="35">
        <v>0</v>
      </c>
      <c r="I88" s="35">
        <v>0</v>
      </c>
      <c r="J88" s="35">
        <v>0</v>
      </c>
      <c r="K88" s="35">
        <v>0</v>
      </c>
      <c r="L88" s="122">
        <v>0</v>
      </c>
      <c r="M88" s="123"/>
      <c r="N88" s="35">
        <v>0</v>
      </c>
      <c r="O88" s="36"/>
    </row>
    <row r="89" spans="1:15" ht="12.75">
      <c r="A89" s="19"/>
      <c r="B89" s="19"/>
      <c r="C89" s="19"/>
      <c r="D89" s="18" t="s">
        <v>115</v>
      </c>
      <c r="E89" s="35">
        <v>0</v>
      </c>
      <c r="F89" s="35">
        <f>G89+J89+L89+N89</f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122">
        <v>0</v>
      </c>
      <c r="M89" s="123"/>
      <c r="N89" s="35">
        <v>0</v>
      </c>
      <c r="O89" s="36"/>
    </row>
    <row r="90" spans="1:15" ht="56.25">
      <c r="A90" s="19" t="s">
        <v>265</v>
      </c>
      <c r="B90" s="14">
        <v>926</v>
      </c>
      <c r="C90" s="14">
        <v>92695</v>
      </c>
      <c r="D90" s="15" t="s">
        <v>118</v>
      </c>
      <c r="E90" s="35">
        <f>(E91+E92)</f>
        <v>7000</v>
      </c>
      <c r="F90" s="35">
        <f>(F91+F92)</f>
        <v>1000</v>
      </c>
      <c r="G90" s="35">
        <v>1000</v>
      </c>
      <c r="H90" s="35">
        <v>0</v>
      </c>
      <c r="I90" s="35">
        <v>0</v>
      </c>
      <c r="J90" s="35">
        <v>0</v>
      </c>
      <c r="K90" s="35">
        <v>0</v>
      </c>
      <c r="L90" s="130" t="s">
        <v>117</v>
      </c>
      <c r="M90" s="131"/>
      <c r="N90" s="35">
        <f>(N91+N92)</f>
        <v>0</v>
      </c>
      <c r="O90" s="36" t="s">
        <v>69</v>
      </c>
    </row>
    <row r="91" spans="1:15" ht="12.75">
      <c r="A91" s="19"/>
      <c r="B91" s="19"/>
      <c r="C91" s="19"/>
      <c r="D91" s="18" t="s">
        <v>116</v>
      </c>
      <c r="E91" s="35">
        <v>7000</v>
      </c>
      <c r="F91" s="35">
        <f>G91+J91++L91+N91</f>
        <v>1000</v>
      </c>
      <c r="G91" s="35">
        <f>G90</f>
        <v>1000</v>
      </c>
      <c r="H91" s="35">
        <v>0</v>
      </c>
      <c r="I91" s="35">
        <v>0</v>
      </c>
      <c r="J91" s="35">
        <v>0</v>
      </c>
      <c r="K91" s="35">
        <v>0</v>
      </c>
      <c r="L91" s="122">
        <v>0</v>
      </c>
      <c r="M91" s="123"/>
      <c r="N91" s="35">
        <v>0</v>
      </c>
      <c r="O91" s="36"/>
    </row>
    <row r="92" spans="1:15" ht="12.75">
      <c r="A92" s="19"/>
      <c r="B92" s="19"/>
      <c r="C92" s="19"/>
      <c r="D92" s="18" t="s">
        <v>115</v>
      </c>
      <c r="E92" s="35">
        <v>0</v>
      </c>
      <c r="F92" s="35">
        <f>G92+J92+L92+N92</f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122">
        <v>0</v>
      </c>
      <c r="M92" s="123"/>
      <c r="N92" s="35">
        <v>0</v>
      </c>
      <c r="O92" s="36"/>
    </row>
    <row r="93" spans="1:15" ht="21" customHeight="1">
      <c r="A93" s="141" t="s">
        <v>68</v>
      </c>
      <c r="B93" s="142"/>
      <c r="C93" s="142"/>
      <c r="D93" s="143"/>
      <c r="E93" s="37">
        <f aca="true" t="shared" si="0" ref="E93:G94">SUM(E11+E14+E17+E20+E24+E30+E33+E36+E39+E42+E45+E48+E51+E54+E57+E60+E63+E66+E69+E72+E75+E78+E81+E84+E87+E90+E27)</f>
        <v>22645822.8</v>
      </c>
      <c r="F93" s="37">
        <f t="shared" si="0"/>
        <v>11196399</v>
      </c>
      <c r="G93" s="37">
        <f t="shared" si="0"/>
        <v>3811278</v>
      </c>
      <c r="H93" s="37">
        <f aca="true" t="shared" si="1" ref="H93:K94">SUM(H11+H14+H17+H20+H24+H30+H33+H36+H39+H42+H45+H48+H51+H54+H57+H60+H63+H66+H69+H72+H75+H78+H81+H84+H87+H90)</f>
        <v>436469</v>
      </c>
      <c r="I93" s="37">
        <f t="shared" si="1"/>
        <v>0</v>
      </c>
      <c r="J93" s="37">
        <f t="shared" si="1"/>
        <v>0</v>
      </c>
      <c r="K93" s="37">
        <f t="shared" si="1"/>
        <v>0</v>
      </c>
      <c r="L93" s="124">
        <v>1338844</v>
      </c>
      <c r="M93" s="125"/>
      <c r="N93" s="37">
        <f>SUM(N11+N14+N17+N20+N24+N30+N33+N36+N39+N42+N45+N48+N51+N54+N57+N60+N63+N66+N69+N72+N75+N78+N81+N84+N87+N90)</f>
        <v>6046277</v>
      </c>
      <c r="O93" s="38" t="s">
        <v>67</v>
      </c>
    </row>
    <row r="94" spans="1:15" ht="21" customHeight="1">
      <c r="A94" s="138" t="s">
        <v>68</v>
      </c>
      <c r="B94" s="139"/>
      <c r="C94" s="140"/>
      <c r="D94" s="17" t="s">
        <v>116</v>
      </c>
      <c r="E94" s="37">
        <f t="shared" si="0"/>
        <v>8128147.4</v>
      </c>
      <c r="F94" s="37">
        <f t="shared" si="0"/>
        <v>3400740</v>
      </c>
      <c r="G94" s="37">
        <f t="shared" si="0"/>
        <v>898057</v>
      </c>
      <c r="H94" s="37" t="s">
        <v>269</v>
      </c>
      <c r="I94" s="37">
        <f t="shared" si="1"/>
        <v>0</v>
      </c>
      <c r="J94" s="37">
        <f t="shared" si="1"/>
        <v>0</v>
      </c>
      <c r="K94" s="37">
        <f t="shared" si="1"/>
        <v>0</v>
      </c>
      <c r="L94" s="126">
        <v>304862</v>
      </c>
      <c r="M94" s="127"/>
      <c r="N94" s="37">
        <f>SUM(N12+N15+N18+N21+N25+N31+N34+N37+N40+N43+N46+N49+N52+N55+N58+N61+N64+N67+N70+N73+N76+N79+N82+N85+N88+N91)</f>
        <v>2197821</v>
      </c>
      <c r="O94" s="39" t="s">
        <v>67</v>
      </c>
    </row>
    <row r="95" spans="1:15" ht="21" customHeight="1">
      <c r="A95" s="138" t="s">
        <v>68</v>
      </c>
      <c r="B95" s="139"/>
      <c r="C95" s="140"/>
      <c r="D95" s="17" t="s">
        <v>115</v>
      </c>
      <c r="E95" s="37">
        <f>SUM(E13+E16+E19+E22+E23+E26+E32+E35+E38+E41+E44+E47+E50+E53+E56+E59+E62+E65+E68+E71+E74+E77+E80+E83+E86+E89+E92+E29)</f>
        <v>14517675.4</v>
      </c>
      <c r="F95" s="37">
        <f>SUM(F13+F16+F19+F22+F23+F26+F32+F35+F38+F41+F44+F47+F50+F53+F56+F59+F62+F65+F68+F71+F74+F77+F80+F83+F86+F89+F92+F29)</f>
        <v>7795659</v>
      </c>
      <c r="G95" s="37">
        <f>SUM(G13+G16+G19+G22+G23+G26+G32+G35+G38+G41+G44+G47+G50+G53+G56+G59+G62+G65+G68+G71+G74+G77+G80+G83+G86+G89+G92+G29)</f>
        <v>2913221</v>
      </c>
      <c r="H95" s="37">
        <f>SUM(H13+H16+H19+H22+H23+H26+H32+H35+H38+H41+H44+H47+H50+H53+H56+H59+H62+H65+H68+H71+H74+H77+H80+H83+H86+H89+H92+H29)</f>
        <v>436469</v>
      </c>
      <c r="I95" s="37">
        <f>SUM(I13+I16+I19+I22+I26+I32+I35+I38+I41+I44+I47+I50+I53+I56+I59+I62+I65+I68+I71+I74+I77+I80+I83+I86+I89+I92)</f>
        <v>0</v>
      </c>
      <c r="J95" s="37">
        <f>SUM(J13+J16+J19+J22+J23+J26+J32+J35+J38+J41+J44+J47+J50+J53+J56+J59+J62+J65+J68+J71+J74+J77+J80+J83+J86+J89+J92)</f>
        <v>0</v>
      </c>
      <c r="K95" s="37">
        <f>SUM(K13+K16+K19+K22+K23+K26+K32+K35+K38+K41+K44+K47+K50+K53+K56+K59+K62+K65+K68+K71+K74+K77+K80+K83+K86+K89+K92)</f>
        <v>0</v>
      </c>
      <c r="L95" s="126">
        <v>1033982</v>
      </c>
      <c r="M95" s="127"/>
      <c r="N95" s="37">
        <f>SUM(N13+N16+N19+N22+N23+N26+N32+N35+N38+N41+N44+N47+N50+N53+N56+N59+N62+N65+N68+N71+N74+N77+N80+N83+N86+N89+N92+N29)</f>
        <v>3848456</v>
      </c>
      <c r="O95" s="39" t="s">
        <v>67</v>
      </c>
    </row>
    <row r="96" spans="1:15" ht="4.5" customHeight="1">
      <c r="A96" s="67"/>
      <c r="B96" s="67"/>
      <c r="C96" s="67"/>
      <c r="D96" s="67"/>
      <c r="E96" s="67"/>
      <c r="F96" s="67"/>
      <c r="G96" s="26"/>
      <c r="H96" s="26"/>
      <c r="I96" s="26"/>
      <c r="J96" s="67"/>
      <c r="K96" s="67"/>
      <c r="L96" s="128"/>
      <c r="M96" s="128"/>
      <c r="N96" s="67"/>
      <c r="O96" s="67"/>
    </row>
    <row r="97" spans="1:15" ht="12.7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1:15" ht="12.75" customHeight="1">
      <c r="A98" s="129" t="s">
        <v>247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pans="1:15" ht="12.75" customHeight="1">
      <c r="A99" s="121" t="s">
        <v>248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2.75" customHeight="1">
      <c r="A100" s="121" t="s">
        <v>65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1:15" ht="12.75" customHeight="1">
      <c r="A101" s="121" t="s">
        <v>64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1:15" ht="7.5" customHeight="1">
      <c r="A102" s="121" t="s">
        <v>114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1:15" ht="21" customHeight="1">
      <c r="A103" s="121" t="s">
        <v>62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</sheetData>
  <sheetProtection/>
  <mergeCells count="116"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  <mergeCell ref="J1:O1"/>
    <mergeCell ref="M3:O3"/>
    <mergeCell ref="A94:C94"/>
    <mergeCell ref="A95:C95"/>
    <mergeCell ref="A93:D93"/>
    <mergeCell ref="B4:B9"/>
    <mergeCell ref="C4:C9"/>
    <mergeCell ref="G6:G9"/>
    <mergeCell ref="E4:E9"/>
    <mergeCell ref="O4:O9"/>
    <mergeCell ref="N6:N9"/>
    <mergeCell ref="K7:K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0:M30"/>
    <mergeCell ref="L27:M27"/>
    <mergeCell ref="L28:M28"/>
    <mergeCell ref="L29:M29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91:M91"/>
    <mergeCell ref="L80:M80"/>
    <mergeCell ref="L81:M81"/>
    <mergeCell ref="L82:M82"/>
    <mergeCell ref="L83:M83"/>
    <mergeCell ref="L84:M84"/>
    <mergeCell ref="L85:M85"/>
    <mergeCell ref="A103:O103"/>
    <mergeCell ref="A97:O97"/>
    <mergeCell ref="A98:O98"/>
    <mergeCell ref="A99:O99"/>
    <mergeCell ref="A100:O100"/>
    <mergeCell ref="L86:M86"/>
    <mergeCell ref="L87:M87"/>
    <mergeCell ref="L88:M88"/>
    <mergeCell ref="L89:M89"/>
    <mergeCell ref="L90:M90"/>
    <mergeCell ref="A101:O101"/>
    <mergeCell ref="A102:O102"/>
    <mergeCell ref="L92:M92"/>
    <mergeCell ref="L93:M93"/>
    <mergeCell ref="L94:M94"/>
    <mergeCell ref="L95:M95"/>
    <mergeCell ref="L96:M9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view="pageLayout" workbookViewId="0" topLeftCell="A1">
      <selection activeCell="J11" sqref="J11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150" t="s">
        <v>171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18">
      <c r="A2" s="79"/>
      <c r="B2" s="79"/>
      <c r="C2" s="79"/>
      <c r="D2" s="79"/>
      <c r="E2" s="79"/>
      <c r="F2" s="79"/>
      <c r="G2" s="79"/>
      <c r="H2" s="79"/>
      <c r="I2" s="79"/>
      <c r="J2" s="79"/>
      <c r="K2" s="151" t="s">
        <v>0</v>
      </c>
      <c r="L2" s="151"/>
    </row>
    <row r="3" spans="1:12" ht="10.5" customHeight="1">
      <c r="A3" s="148" t="s">
        <v>113</v>
      </c>
      <c r="B3" s="148" t="s">
        <v>1</v>
      </c>
      <c r="C3" s="148" t="s">
        <v>112</v>
      </c>
      <c r="D3" s="149" t="s">
        <v>111</v>
      </c>
      <c r="E3" s="149" t="s">
        <v>110</v>
      </c>
      <c r="F3" s="149"/>
      <c r="G3" s="149"/>
      <c r="H3" s="149"/>
      <c r="I3" s="149"/>
      <c r="J3" s="149"/>
      <c r="K3" s="149"/>
      <c r="L3" s="149" t="s">
        <v>109</v>
      </c>
    </row>
    <row r="4" spans="1:12" s="9" customFormat="1" ht="19.5" customHeight="1">
      <c r="A4" s="148"/>
      <c r="B4" s="148"/>
      <c r="C4" s="148"/>
      <c r="D4" s="149"/>
      <c r="E4" s="149" t="s">
        <v>170</v>
      </c>
      <c r="F4" s="149" t="s">
        <v>108</v>
      </c>
      <c r="G4" s="149"/>
      <c r="H4" s="149"/>
      <c r="I4" s="149"/>
      <c r="J4" s="149"/>
      <c r="K4" s="149"/>
      <c r="L4" s="149"/>
    </row>
    <row r="5" spans="1:12" s="9" customFormat="1" ht="19.5" customHeight="1">
      <c r="A5" s="148"/>
      <c r="B5" s="148"/>
      <c r="C5" s="148"/>
      <c r="D5" s="149"/>
      <c r="E5" s="149"/>
      <c r="F5" s="155" t="s">
        <v>107</v>
      </c>
      <c r="G5" s="145" t="s">
        <v>244</v>
      </c>
      <c r="H5" s="158" t="s">
        <v>106</v>
      </c>
      <c r="I5" s="32" t="s">
        <v>25</v>
      </c>
      <c r="J5" s="155" t="s">
        <v>105</v>
      </c>
      <c r="K5" s="158" t="s">
        <v>104</v>
      </c>
      <c r="L5" s="149"/>
    </row>
    <row r="6" spans="1:12" s="9" customFormat="1" ht="19.5" customHeight="1">
      <c r="A6" s="148"/>
      <c r="B6" s="148"/>
      <c r="C6" s="148"/>
      <c r="D6" s="149"/>
      <c r="E6" s="149"/>
      <c r="F6" s="156"/>
      <c r="G6" s="146"/>
      <c r="H6" s="156"/>
      <c r="I6" s="159" t="s">
        <v>103</v>
      </c>
      <c r="J6" s="156"/>
      <c r="K6" s="156"/>
      <c r="L6" s="149"/>
    </row>
    <row r="7" spans="1:12" s="9" customFormat="1" ht="29.25" customHeight="1">
      <c r="A7" s="148"/>
      <c r="B7" s="148"/>
      <c r="C7" s="148"/>
      <c r="D7" s="149"/>
      <c r="E7" s="149"/>
      <c r="F7" s="156"/>
      <c r="G7" s="146"/>
      <c r="H7" s="156"/>
      <c r="I7" s="159"/>
      <c r="J7" s="156"/>
      <c r="K7" s="156"/>
      <c r="L7" s="149"/>
    </row>
    <row r="8" spans="1:12" s="9" customFormat="1" ht="29.25" customHeight="1">
      <c r="A8" s="148"/>
      <c r="B8" s="148"/>
      <c r="C8" s="148"/>
      <c r="D8" s="149"/>
      <c r="E8" s="149"/>
      <c r="F8" s="157"/>
      <c r="G8" s="147"/>
      <c r="H8" s="157"/>
      <c r="I8" s="159"/>
      <c r="J8" s="157"/>
      <c r="K8" s="157"/>
      <c r="L8" s="149"/>
    </row>
    <row r="9" spans="1:12" s="9" customFormat="1" ht="15.7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</row>
    <row r="10" spans="1:12" ht="57" customHeight="1">
      <c r="A10" s="14" t="s">
        <v>102</v>
      </c>
      <c r="B10" s="14">
        <v>600</v>
      </c>
      <c r="C10" s="14">
        <v>60014</v>
      </c>
      <c r="D10" s="13" t="s">
        <v>169</v>
      </c>
      <c r="E10" s="28">
        <v>80000</v>
      </c>
      <c r="F10" s="28">
        <v>80000</v>
      </c>
      <c r="G10" s="28">
        <v>0</v>
      </c>
      <c r="H10" s="28">
        <v>0</v>
      </c>
      <c r="I10" s="28">
        <v>0</v>
      </c>
      <c r="J10" s="13" t="s">
        <v>71</v>
      </c>
      <c r="K10" s="33">
        <v>0</v>
      </c>
      <c r="L10" s="12" t="s">
        <v>91</v>
      </c>
    </row>
    <row r="11" spans="1:12" ht="57" customHeight="1">
      <c r="A11" s="14" t="s">
        <v>101</v>
      </c>
      <c r="B11" s="14">
        <v>600</v>
      </c>
      <c r="C11" s="14">
        <v>60014</v>
      </c>
      <c r="D11" s="13" t="s">
        <v>179</v>
      </c>
      <c r="E11" s="28">
        <v>236101</v>
      </c>
      <c r="F11" s="28">
        <v>236101</v>
      </c>
      <c r="G11" s="28">
        <v>0</v>
      </c>
      <c r="H11" s="28">
        <v>0</v>
      </c>
      <c r="I11" s="28">
        <v>0</v>
      </c>
      <c r="J11" s="13" t="s">
        <v>71</v>
      </c>
      <c r="K11" s="33">
        <v>0</v>
      </c>
      <c r="L11" s="12" t="s">
        <v>91</v>
      </c>
    </row>
    <row r="12" spans="1:12" ht="51" customHeight="1">
      <c r="A12" s="14" t="s">
        <v>100</v>
      </c>
      <c r="B12" s="14">
        <v>600</v>
      </c>
      <c r="C12" s="14">
        <v>60014</v>
      </c>
      <c r="D12" s="13" t="s">
        <v>168</v>
      </c>
      <c r="E12" s="28">
        <v>13899</v>
      </c>
      <c r="F12" s="28">
        <v>13899</v>
      </c>
      <c r="G12" s="28">
        <v>0</v>
      </c>
      <c r="H12" s="28">
        <v>0</v>
      </c>
      <c r="I12" s="28">
        <v>0</v>
      </c>
      <c r="J12" s="13" t="s">
        <v>71</v>
      </c>
      <c r="K12" s="33">
        <v>0</v>
      </c>
      <c r="L12" s="12" t="s">
        <v>91</v>
      </c>
    </row>
    <row r="13" spans="1:12" ht="80.25" customHeight="1">
      <c r="A13" s="14" t="s">
        <v>99</v>
      </c>
      <c r="B13" s="14">
        <v>600</v>
      </c>
      <c r="C13" s="14">
        <v>60014</v>
      </c>
      <c r="D13" s="29" t="s">
        <v>167</v>
      </c>
      <c r="E13" s="28">
        <v>648170</v>
      </c>
      <c r="F13" s="28">
        <v>390862</v>
      </c>
      <c r="G13" s="28">
        <v>257308</v>
      </c>
      <c r="H13" s="28">
        <v>0</v>
      </c>
      <c r="I13" s="28">
        <v>0</v>
      </c>
      <c r="J13" s="13" t="s">
        <v>340</v>
      </c>
      <c r="K13" s="33">
        <v>0</v>
      </c>
      <c r="L13" s="12" t="s">
        <v>91</v>
      </c>
    </row>
    <row r="14" spans="1:12" ht="105" customHeight="1">
      <c r="A14" s="14" t="s">
        <v>98</v>
      </c>
      <c r="B14" s="14">
        <v>600</v>
      </c>
      <c r="C14" s="14">
        <v>60014</v>
      </c>
      <c r="D14" s="29" t="s">
        <v>166</v>
      </c>
      <c r="E14" s="28">
        <v>722714</v>
      </c>
      <c r="F14" s="28">
        <v>434888</v>
      </c>
      <c r="G14" s="28">
        <v>287826</v>
      </c>
      <c r="H14" s="28">
        <v>0</v>
      </c>
      <c r="I14" s="28">
        <v>0</v>
      </c>
      <c r="J14" s="13" t="s">
        <v>340</v>
      </c>
      <c r="K14" s="33">
        <v>0</v>
      </c>
      <c r="L14" s="12" t="s">
        <v>91</v>
      </c>
    </row>
    <row r="15" spans="1:12" ht="96" customHeight="1">
      <c r="A15" s="14" t="s">
        <v>97</v>
      </c>
      <c r="B15" s="14">
        <v>600</v>
      </c>
      <c r="C15" s="14">
        <v>60014</v>
      </c>
      <c r="D15" s="13" t="s">
        <v>165</v>
      </c>
      <c r="E15" s="28">
        <v>635935</v>
      </c>
      <c r="F15" s="28">
        <v>190781</v>
      </c>
      <c r="G15" s="28">
        <v>127187</v>
      </c>
      <c r="H15" s="28">
        <v>0</v>
      </c>
      <c r="I15" s="28">
        <v>0</v>
      </c>
      <c r="J15" s="13" t="s">
        <v>340</v>
      </c>
      <c r="K15" s="33">
        <v>0</v>
      </c>
      <c r="L15" s="12" t="s">
        <v>91</v>
      </c>
    </row>
    <row r="16" spans="1:12" ht="72" customHeight="1">
      <c r="A16" s="14" t="s">
        <v>96</v>
      </c>
      <c r="B16" s="14">
        <v>600</v>
      </c>
      <c r="C16" s="14">
        <v>60014</v>
      </c>
      <c r="D16" s="29" t="s">
        <v>191</v>
      </c>
      <c r="E16" s="28">
        <v>10000</v>
      </c>
      <c r="F16" s="28">
        <v>10000</v>
      </c>
      <c r="G16" s="28">
        <v>0</v>
      </c>
      <c r="H16" s="28">
        <v>0</v>
      </c>
      <c r="I16" s="28">
        <v>0</v>
      </c>
      <c r="J16" s="13" t="s">
        <v>71</v>
      </c>
      <c r="K16" s="33">
        <v>0</v>
      </c>
      <c r="L16" s="12" t="s">
        <v>91</v>
      </c>
    </row>
    <row r="17" spans="1:12" ht="74.25" customHeight="1">
      <c r="A17" s="14" t="s">
        <v>95</v>
      </c>
      <c r="B17" s="14">
        <v>600</v>
      </c>
      <c r="C17" s="14">
        <v>60014</v>
      </c>
      <c r="D17" s="13" t="s">
        <v>193</v>
      </c>
      <c r="E17" s="28">
        <v>64000</v>
      </c>
      <c r="F17" s="28">
        <v>64000</v>
      </c>
      <c r="G17" s="28">
        <v>0</v>
      </c>
      <c r="H17" s="28">
        <v>0</v>
      </c>
      <c r="I17" s="28">
        <v>0</v>
      </c>
      <c r="J17" s="13" t="s">
        <v>71</v>
      </c>
      <c r="K17" s="33">
        <v>0</v>
      </c>
      <c r="L17" s="12" t="s">
        <v>91</v>
      </c>
    </row>
    <row r="18" spans="1:12" ht="87" customHeight="1">
      <c r="A18" s="14" t="s">
        <v>94</v>
      </c>
      <c r="B18" s="14">
        <v>600</v>
      </c>
      <c r="C18" s="14">
        <v>60014</v>
      </c>
      <c r="D18" s="13" t="s">
        <v>192</v>
      </c>
      <c r="E18" s="28">
        <v>55000</v>
      </c>
      <c r="F18" s="28">
        <v>55000</v>
      </c>
      <c r="G18" s="28">
        <v>0</v>
      </c>
      <c r="H18" s="28">
        <v>0</v>
      </c>
      <c r="I18" s="28">
        <v>0</v>
      </c>
      <c r="J18" s="13" t="s">
        <v>71</v>
      </c>
      <c r="K18" s="33">
        <v>0</v>
      </c>
      <c r="L18" s="12" t="s">
        <v>91</v>
      </c>
    </row>
    <row r="19" spans="1:12" ht="75" customHeight="1">
      <c r="A19" s="14" t="s">
        <v>93</v>
      </c>
      <c r="B19" s="14">
        <v>700</v>
      </c>
      <c r="C19" s="14">
        <v>70005</v>
      </c>
      <c r="D19" s="13" t="s">
        <v>164</v>
      </c>
      <c r="E19" s="28">
        <f aca="true" t="shared" si="0" ref="E19:E24">F19</f>
        <v>147600</v>
      </c>
      <c r="F19" s="28">
        <v>147600</v>
      </c>
      <c r="G19" s="28">
        <v>0</v>
      </c>
      <c r="H19" s="28">
        <v>0</v>
      </c>
      <c r="I19" s="28">
        <v>0</v>
      </c>
      <c r="J19" s="13" t="s">
        <v>70</v>
      </c>
      <c r="K19" s="33">
        <v>0</v>
      </c>
      <c r="L19" s="12" t="s">
        <v>69</v>
      </c>
    </row>
    <row r="20" spans="1:12" ht="60" customHeight="1">
      <c r="A20" s="14" t="s">
        <v>92</v>
      </c>
      <c r="B20" s="14">
        <v>710</v>
      </c>
      <c r="C20" s="14">
        <v>71012</v>
      </c>
      <c r="D20" s="13" t="s">
        <v>163</v>
      </c>
      <c r="E20" s="28">
        <v>11070</v>
      </c>
      <c r="F20" s="28">
        <v>11070</v>
      </c>
      <c r="G20" s="28">
        <v>0</v>
      </c>
      <c r="H20" s="28">
        <v>0</v>
      </c>
      <c r="I20" s="28">
        <v>0</v>
      </c>
      <c r="J20" s="13" t="s">
        <v>70</v>
      </c>
      <c r="K20" s="33">
        <v>0</v>
      </c>
      <c r="L20" s="12" t="s">
        <v>69</v>
      </c>
    </row>
    <row r="21" spans="1:12" ht="60" customHeight="1">
      <c r="A21" s="14" t="s">
        <v>90</v>
      </c>
      <c r="B21" s="14">
        <v>750</v>
      </c>
      <c r="C21" s="14">
        <v>75020</v>
      </c>
      <c r="D21" s="13" t="s">
        <v>162</v>
      </c>
      <c r="E21" s="28">
        <f t="shared" si="0"/>
        <v>50000</v>
      </c>
      <c r="F21" s="28">
        <v>50000</v>
      </c>
      <c r="G21" s="28">
        <v>0</v>
      </c>
      <c r="H21" s="28">
        <v>0</v>
      </c>
      <c r="I21" s="28">
        <v>0</v>
      </c>
      <c r="J21" s="13" t="s">
        <v>70</v>
      </c>
      <c r="K21" s="33">
        <v>0</v>
      </c>
      <c r="L21" s="12" t="s">
        <v>69</v>
      </c>
    </row>
    <row r="22" spans="1:12" ht="51" customHeight="1">
      <c r="A22" s="14" t="s">
        <v>89</v>
      </c>
      <c r="B22" s="14">
        <v>750</v>
      </c>
      <c r="C22" s="14">
        <v>75020</v>
      </c>
      <c r="D22" s="13" t="s">
        <v>83</v>
      </c>
      <c r="E22" s="28">
        <f t="shared" si="0"/>
        <v>30000</v>
      </c>
      <c r="F22" s="28">
        <v>30000</v>
      </c>
      <c r="G22" s="28">
        <v>0</v>
      </c>
      <c r="H22" s="28">
        <v>0</v>
      </c>
      <c r="I22" s="28">
        <v>0</v>
      </c>
      <c r="J22" s="13" t="s">
        <v>70</v>
      </c>
      <c r="K22" s="33">
        <v>0</v>
      </c>
      <c r="L22" s="12" t="s">
        <v>69</v>
      </c>
    </row>
    <row r="23" spans="1:12" ht="47.25" customHeight="1">
      <c r="A23" s="14" t="s">
        <v>88</v>
      </c>
      <c r="B23" s="14">
        <v>801</v>
      </c>
      <c r="C23" s="14">
        <v>80115</v>
      </c>
      <c r="D23" s="13" t="s">
        <v>161</v>
      </c>
      <c r="E23" s="28">
        <f t="shared" si="0"/>
        <v>180000</v>
      </c>
      <c r="F23" s="28">
        <v>180000</v>
      </c>
      <c r="G23" s="28">
        <v>0</v>
      </c>
      <c r="H23" s="28">
        <v>0</v>
      </c>
      <c r="I23" s="28">
        <v>0</v>
      </c>
      <c r="J23" s="13" t="s">
        <v>70</v>
      </c>
      <c r="K23" s="33">
        <v>0</v>
      </c>
      <c r="L23" s="12" t="s">
        <v>77</v>
      </c>
    </row>
    <row r="24" spans="1:12" ht="39">
      <c r="A24" s="14" t="s">
        <v>87</v>
      </c>
      <c r="B24" s="14">
        <v>801</v>
      </c>
      <c r="C24" s="14">
        <v>80120</v>
      </c>
      <c r="D24" s="13" t="s">
        <v>160</v>
      </c>
      <c r="E24" s="28">
        <f t="shared" si="0"/>
        <v>284640</v>
      </c>
      <c r="F24" s="28">
        <v>284640</v>
      </c>
      <c r="G24" s="28">
        <v>0</v>
      </c>
      <c r="H24" s="28">
        <v>0</v>
      </c>
      <c r="I24" s="28">
        <v>0</v>
      </c>
      <c r="J24" s="13" t="s">
        <v>70</v>
      </c>
      <c r="K24" s="33">
        <v>0</v>
      </c>
      <c r="L24" s="12" t="s">
        <v>69</v>
      </c>
    </row>
    <row r="25" spans="1:12" ht="80.25" customHeight="1">
      <c r="A25" s="14" t="s">
        <v>86</v>
      </c>
      <c r="B25" s="14">
        <v>801</v>
      </c>
      <c r="C25" s="14">
        <v>80120</v>
      </c>
      <c r="D25" s="13" t="s">
        <v>172</v>
      </c>
      <c r="E25" s="28">
        <f>F25</f>
        <v>90000</v>
      </c>
      <c r="F25" s="28">
        <v>90000</v>
      </c>
      <c r="G25" s="28">
        <v>0</v>
      </c>
      <c r="H25" s="28">
        <v>0</v>
      </c>
      <c r="I25" s="28">
        <v>0</v>
      </c>
      <c r="J25" s="13" t="s">
        <v>70</v>
      </c>
      <c r="K25" s="33">
        <v>0</v>
      </c>
      <c r="L25" s="12" t="s">
        <v>69</v>
      </c>
    </row>
    <row r="26" spans="1:12" ht="115.5" customHeight="1">
      <c r="A26" s="14" t="s">
        <v>85</v>
      </c>
      <c r="B26" s="14">
        <v>851</v>
      </c>
      <c r="C26" s="14">
        <v>85195</v>
      </c>
      <c r="D26" s="13" t="s">
        <v>277</v>
      </c>
      <c r="E26" s="28">
        <f>F26</f>
        <v>116850</v>
      </c>
      <c r="F26" s="28">
        <v>116850</v>
      </c>
      <c r="G26" s="28">
        <v>0</v>
      </c>
      <c r="H26" s="28">
        <v>0</v>
      </c>
      <c r="I26" s="28">
        <v>0</v>
      </c>
      <c r="J26" s="13" t="s">
        <v>70</v>
      </c>
      <c r="K26" s="33">
        <v>0</v>
      </c>
      <c r="L26" s="12" t="s">
        <v>69</v>
      </c>
    </row>
    <row r="27" spans="1:12" ht="65.25" customHeight="1">
      <c r="A27" s="14" t="s">
        <v>84</v>
      </c>
      <c r="B27" s="14">
        <v>852</v>
      </c>
      <c r="C27" s="14">
        <v>85202</v>
      </c>
      <c r="D27" s="13" t="s">
        <v>159</v>
      </c>
      <c r="E27" s="28">
        <v>258000</v>
      </c>
      <c r="F27" s="28">
        <v>258000</v>
      </c>
      <c r="G27" s="28">
        <v>0</v>
      </c>
      <c r="H27" s="28">
        <v>0</v>
      </c>
      <c r="I27" s="28">
        <v>0</v>
      </c>
      <c r="J27" s="13" t="s">
        <v>75</v>
      </c>
      <c r="K27" s="33">
        <v>0</v>
      </c>
      <c r="L27" s="12" t="s">
        <v>74</v>
      </c>
    </row>
    <row r="28" spans="1:12" ht="39">
      <c r="A28" s="14" t="s">
        <v>82</v>
      </c>
      <c r="B28" s="14">
        <v>852</v>
      </c>
      <c r="C28" s="14">
        <v>85202</v>
      </c>
      <c r="D28" s="13" t="s">
        <v>177</v>
      </c>
      <c r="E28" s="28">
        <v>20000</v>
      </c>
      <c r="F28" s="28">
        <v>20000</v>
      </c>
      <c r="G28" s="28">
        <v>0</v>
      </c>
      <c r="H28" s="28">
        <v>0</v>
      </c>
      <c r="I28" s="28">
        <v>0</v>
      </c>
      <c r="J28" s="13" t="s">
        <v>75</v>
      </c>
      <c r="K28" s="33">
        <v>0</v>
      </c>
      <c r="L28" s="12" t="s">
        <v>74</v>
      </c>
    </row>
    <row r="29" spans="1:12" ht="39">
      <c r="A29" s="14" t="s">
        <v>81</v>
      </c>
      <c r="B29" s="14">
        <v>852</v>
      </c>
      <c r="C29" s="14">
        <v>85202</v>
      </c>
      <c r="D29" s="13" t="s">
        <v>178</v>
      </c>
      <c r="E29" s="28">
        <v>27000</v>
      </c>
      <c r="F29" s="28">
        <v>27000</v>
      </c>
      <c r="G29" s="28">
        <v>0</v>
      </c>
      <c r="H29" s="28">
        <v>0</v>
      </c>
      <c r="I29" s="28">
        <v>0</v>
      </c>
      <c r="J29" s="13" t="s">
        <v>75</v>
      </c>
      <c r="K29" s="33">
        <v>0</v>
      </c>
      <c r="L29" s="12" t="s">
        <v>74</v>
      </c>
    </row>
    <row r="30" spans="1:12" ht="39.75" customHeight="1">
      <c r="A30" s="14" t="s">
        <v>80</v>
      </c>
      <c r="B30" s="14">
        <v>852</v>
      </c>
      <c r="C30" s="14">
        <v>85202</v>
      </c>
      <c r="D30" s="13" t="s">
        <v>267</v>
      </c>
      <c r="E30" s="28">
        <v>130000</v>
      </c>
      <c r="F30" s="28">
        <v>130000</v>
      </c>
      <c r="G30" s="28">
        <v>0</v>
      </c>
      <c r="H30" s="28">
        <v>0</v>
      </c>
      <c r="I30" s="28">
        <v>0</v>
      </c>
      <c r="J30" s="13" t="s">
        <v>75</v>
      </c>
      <c r="K30" s="28">
        <v>0</v>
      </c>
      <c r="L30" s="12" t="s">
        <v>72</v>
      </c>
    </row>
    <row r="31" spans="1:12" ht="39">
      <c r="A31" s="14" t="s">
        <v>79</v>
      </c>
      <c r="B31" s="14">
        <v>853</v>
      </c>
      <c r="C31" s="14">
        <v>85311</v>
      </c>
      <c r="D31" s="13" t="s">
        <v>73</v>
      </c>
      <c r="E31" s="28">
        <v>60000</v>
      </c>
      <c r="F31" s="28">
        <v>60000</v>
      </c>
      <c r="G31" s="28">
        <v>0</v>
      </c>
      <c r="H31" s="28">
        <v>0</v>
      </c>
      <c r="I31" s="28">
        <v>0</v>
      </c>
      <c r="J31" s="13" t="s">
        <v>71</v>
      </c>
      <c r="K31" s="33">
        <v>0</v>
      </c>
      <c r="L31" s="12" t="s">
        <v>72</v>
      </c>
    </row>
    <row r="32" spans="1:12" ht="78">
      <c r="A32" s="14" t="s">
        <v>78</v>
      </c>
      <c r="B32" s="14">
        <v>855</v>
      </c>
      <c r="C32" s="14">
        <v>85510</v>
      </c>
      <c r="D32" s="13" t="s">
        <v>158</v>
      </c>
      <c r="E32" s="28">
        <v>2278261</v>
      </c>
      <c r="F32" s="28">
        <v>2278261</v>
      </c>
      <c r="G32" s="28">
        <v>0</v>
      </c>
      <c r="H32" s="28">
        <v>0</v>
      </c>
      <c r="I32" s="28">
        <v>0</v>
      </c>
      <c r="J32" s="13" t="s">
        <v>71</v>
      </c>
      <c r="K32" s="33">
        <v>0</v>
      </c>
      <c r="L32" s="12" t="s">
        <v>69</v>
      </c>
    </row>
    <row r="33" spans="1:12" ht="108" customHeight="1">
      <c r="A33" s="14" t="s">
        <v>76</v>
      </c>
      <c r="B33" s="14">
        <v>855</v>
      </c>
      <c r="C33" s="14">
        <v>85510</v>
      </c>
      <c r="D33" s="13" t="s">
        <v>249</v>
      </c>
      <c r="E33" s="28">
        <v>120000</v>
      </c>
      <c r="F33" s="28">
        <v>120000</v>
      </c>
      <c r="G33" s="28">
        <v>0</v>
      </c>
      <c r="H33" s="28">
        <v>0</v>
      </c>
      <c r="I33" s="28">
        <v>0</v>
      </c>
      <c r="J33" s="13" t="s">
        <v>71</v>
      </c>
      <c r="K33" s="33">
        <v>0</v>
      </c>
      <c r="L33" s="12" t="s">
        <v>69</v>
      </c>
    </row>
    <row r="34" spans="1:12" ht="65.25" customHeight="1">
      <c r="A34" s="14" t="s">
        <v>182</v>
      </c>
      <c r="B34" s="14">
        <v>921</v>
      </c>
      <c r="C34" s="14">
        <v>92195</v>
      </c>
      <c r="D34" s="13" t="s">
        <v>264</v>
      </c>
      <c r="E34" s="28">
        <v>275150</v>
      </c>
      <c r="F34" s="28">
        <v>175150</v>
      </c>
      <c r="G34" s="28">
        <v>0</v>
      </c>
      <c r="H34" s="28">
        <v>0</v>
      </c>
      <c r="I34" s="28">
        <v>0</v>
      </c>
      <c r="J34" s="13" t="s">
        <v>279</v>
      </c>
      <c r="K34" s="33">
        <v>0</v>
      </c>
      <c r="L34" s="12" t="s">
        <v>69</v>
      </c>
    </row>
    <row r="35" spans="1:12" ht="37.5" customHeight="1">
      <c r="A35" s="152"/>
      <c r="B35" s="153"/>
      <c r="C35" s="153"/>
      <c r="D35" s="154"/>
      <c r="E35" s="30">
        <f>SUM(E10:E34)</f>
        <v>6544390</v>
      </c>
      <c r="F35" s="30">
        <f>SUM(F10:F34)</f>
        <v>5454102</v>
      </c>
      <c r="G35" s="30">
        <f>SUM(G10:G34)</f>
        <v>672321</v>
      </c>
      <c r="H35" s="30">
        <f>SUM(H10:H34)</f>
        <v>0</v>
      </c>
      <c r="I35" s="30">
        <f>SUM(I10:I34)</f>
        <v>0</v>
      </c>
      <c r="J35" s="34">
        <v>100000</v>
      </c>
      <c r="K35" s="30">
        <f>SUM(K10:K34)</f>
        <v>0</v>
      </c>
      <c r="L35" s="11" t="s">
        <v>67</v>
      </c>
    </row>
    <row r="36" spans="1:12" ht="48.75" customHeight="1">
      <c r="A36" s="9"/>
      <c r="B36" s="9"/>
      <c r="C36" s="9"/>
      <c r="D36" s="9"/>
      <c r="E36" s="78"/>
      <c r="F36" s="9"/>
      <c r="G36" s="9"/>
      <c r="H36" s="9"/>
      <c r="I36" s="9"/>
      <c r="J36" s="9"/>
      <c r="K36" s="9"/>
      <c r="L36" s="9"/>
    </row>
    <row r="37" spans="1:12" ht="12.75">
      <c r="A37" s="9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9" t="s">
        <v>65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 t="s">
        <v>64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9" t="s">
        <v>63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 t="s">
        <v>62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/>
      <c r="B45" s="9"/>
      <c r="C45" s="9"/>
      <c r="D45" s="9"/>
      <c r="E45" s="10"/>
      <c r="F45" s="9"/>
      <c r="G45" s="9"/>
      <c r="H45" s="9"/>
      <c r="I45" s="9"/>
      <c r="J45" s="9"/>
      <c r="K45" s="9"/>
      <c r="L45" s="9"/>
    </row>
    <row r="46" spans="1:1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</sheetData>
  <sheetProtection/>
  <mergeCells count="17">
    <mergeCell ref="A35:D35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97" r:id="rId1"/>
  <headerFooter alignWithMargins="0">
    <oddHeader>&amp;R&amp;9Załącznik nr &amp;A
do uchwały Rady Powiatu w Opatowie nr XL.35.2021 
z dnia 27 maja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workbookViewId="0" topLeftCell="A1">
      <selection activeCell="P5" sqref="P5:P6"/>
    </sheetView>
  </sheetViews>
  <sheetFormatPr defaultColWidth="9.33203125" defaultRowHeight="12.75"/>
  <cols>
    <col min="1" max="1" width="5.66015625" style="8" customWidth="1"/>
    <col min="2" max="2" width="8.83203125" style="8" customWidth="1"/>
    <col min="3" max="3" width="6.16015625" style="8" customWidth="1"/>
    <col min="4" max="4" width="15.5" style="8" customWidth="1"/>
    <col min="5" max="5" width="17.33203125" style="8" customWidth="1"/>
    <col min="6" max="6" width="16.16015625" style="8" customWidth="1"/>
    <col min="7" max="7" width="13.5" style="8" customWidth="1"/>
    <col min="8" max="8" width="13.83203125" style="8" customWidth="1"/>
    <col min="9" max="9" width="11.5" style="8" customWidth="1"/>
    <col min="10" max="10" width="12.66015625" style="8" customWidth="1"/>
    <col min="11" max="11" width="9.66015625" style="59" customWidth="1"/>
    <col min="12" max="12" width="11.16015625" style="59" customWidth="1"/>
    <col min="13" max="13" width="11" style="59" customWidth="1"/>
    <col min="14" max="14" width="9.66015625" style="59" customWidth="1"/>
    <col min="15" max="15" width="7.5" style="59" customWidth="1"/>
    <col min="16" max="16" width="7" style="59" customWidth="1"/>
    <col min="17" max="16384" width="9.33203125" style="59" customWidth="1"/>
  </cols>
  <sheetData>
    <row r="1" spans="1:17" ht="36" customHeight="1">
      <c r="A1" s="170" t="s">
        <v>276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58"/>
    </row>
    <row r="2" spans="1:16" s="60" customFormat="1" ht="18.75" customHeight="1">
      <c r="A2" s="71"/>
      <c r="B2" s="71"/>
      <c r="C2" s="71"/>
      <c r="D2" s="71"/>
      <c r="E2" s="71"/>
      <c r="F2" s="71"/>
      <c r="G2" s="72"/>
      <c r="H2" s="72"/>
      <c r="I2" s="72"/>
      <c r="J2" s="72"/>
      <c r="K2" s="72"/>
      <c r="L2" s="73"/>
      <c r="M2" s="73"/>
      <c r="N2" s="73"/>
      <c r="O2" s="160" t="s">
        <v>252</v>
      </c>
      <c r="P2" s="160"/>
    </row>
    <row r="3" spans="1:16" s="60" customFormat="1" ht="12.75">
      <c r="A3" s="171" t="s">
        <v>1</v>
      </c>
      <c r="B3" s="171" t="s">
        <v>2</v>
      </c>
      <c r="C3" s="171" t="s">
        <v>3</v>
      </c>
      <c r="D3" s="171" t="s">
        <v>253</v>
      </c>
      <c r="E3" s="167" t="s">
        <v>254</v>
      </c>
      <c r="F3" s="165" t="s">
        <v>24</v>
      </c>
      <c r="G3" s="175"/>
      <c r="H3" s="175"/>
      <c r="I3" s="175"/>
      <c r="J3" s="175"/>
      <c r="K3" s="175"/>
      <c r="L3" s="175"/>
      <c r="M3" s="175"/>
      <c r="N3" s="175"/>
      <c r="O3" s="175"/>
      <c r="P3" s="166"/>
    </row>
    <row r="4" spans="1:16" s="60" customFormat="1" ht="12.75">
      <c r="A4" s="172"/>
      <c r="B4" s="172"/>
      <c r="C4" s="172"/>
      <c r="D4" s="172"/>
      <c r="E4" s="174"/>
      <c r="F4" s="167" t="s">
        <v>30</v>
      </c>
      <c r="G4" s="169" t="s">
        <v>24</v>
      </c>
      <c r="H4" s="169"/>
      <c r="I4" s="169"/>
      <c r="J4" s="169"/>
      <c r="K4" s="169"/>
      <c r="L4" s="167" t="s">
        <v>255</v>
      </c>
      <c r="M4" s="162" t="s">
        <v>24</v>
      </c>
      <c r="N4" s="163"/>
      <c r="O4" s="163"/>
      <c r="P4" s="164"/>
    </row>
    <row r="5" spans="1:16" s="60" customFormat="1" ht="25.5" customHeight="1">
      <c r="A5" s="172"/>
      <c r="B5" s="172"/>
      <c r="C5" s="172"/>
      <c r="D5" s="172"/>
      <c r="E5" s="174"/>
      <c r="F5" s="174"/>
      <c r="G5" s="165" t="s">
        <v>256</v>
      </c>
      <c r="H5" s="166"/>
      <c r="I5" s="167" t="s">
        <v>257</v>
      </c>
      <c r="J5" s="167" t="s">
        <v>258</v>
      </c>
      <c r="K5" s="167" t="s">
        <v>259</v>
      </c>
      <c r="L5" s="174"/>
      <c r="M5" s="165" t="s">
        <v>26</v>
      </c>
      <c r="N5" s="74" t="s">
        <v>25</v>
      </c>
      <c r="O5" s="169" t="s">
        <v>29</v>
      </c>
      <c r="P5" s="169" t="s">
        <v>260</v>
      </c>
    </row>
    <row r="6" spans="1:16" s="60" customFormat="1" ht="94.5">
      <c r="A6" s="173"/>
      <c r="B6" s="173"/>
      <c r="C6" s="173"/>
      <c r="D6" s="173"/>
      <c r="E6" s="168"/>
      <c r="F6" s="168"/>
      <c r="G6" s="75" t="s">
        <v>19</v>
      </c>
      <c r="H6" s="75" t="s">
        <v>261</v>
      </c>
      <c r="I6" s="168"/>
      <c r="J6" s="168"/>
      <c r="K6" s="168"/>
      <c r="L6" s="168"/>
      <c r="M6" s="169"/>
      <c r="N6" s="76" t="s">
        <v>21</v>
      </c>
      <c r="O6" s="169"/>
      <c r="P6" s="169"/>
    </row>
    <row r="7" spans="1:16" s="60" customFormat="1" ht="10.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</row>
    <row r="8" spans="1:16" s="60" customFormat="1" ht="13.5">
      <c r="A8" s="41" t="s">
        <v>262</v>
      </c>
      <c r="B8" s="42"/>
      <c r="C8" s="43"/>
      <c r="D8" s="44">
        <f>SUM(D9:D9)</f>
        <v>10000</v>
      </c>
      <c r="E8" s="80">
        <f>SUM(E9:E9)</f>
        <v>10000</v>
      </c>
      <c r="F8" s="80">
        <f>SUM(F9:F9)</f>
        <v>10000</v>
      </c>
      <c r="G8" s="80">
        <f>SUM(G9:G9)</f>
        <v>0</v>
      </c>
      <c r="H8" s="80">
        <f>SUM(H9:H9)</f>
        <v>10000</v>
      </c>
      <c r="I8" s="80">
        <v>0</v>
      </c>
      <c r="J8" s="80">
        <v>0</v>
      </c>
      <c r="K8" s="80">
        <v>0</v>
      </c>
      <c r="L8" s="80">
        <f>SUM(L9:L9)</f>
        <v>0</v>
      </c>
      <c r="M8" s="80">
        <f>SUM(M9:M9)</f>
        <v>0</v>
      </c>
      <c r="N8" s="80">
        <f>SUM(N9:N9)</f>
        <v>0</v>
      </c>
      <c r="O8" s="80">
        <v>0</v>
      </c>
      <c r="P8" s="80">
        <v>0</v>
      </c>
    </row>
    <row r="9" spans="1:16" s="60" customFormat="1" ht="12.75">
      <c r="A9" s="45" t="s">
        <v>262</v>
      </c>
      <c r="B9" s="46" t="s">
        <v>263</v>
      </c>
      <c r="C9" s="47">
        <v>2110</v>
      </c>
      <c r="D9" s="48">
        <v>10000</v>
      </c>
      <c r="E9" s="81">
        <f>F9+L9</f>
        <v>10000</v>
      </c>
      <c r="F9" s="81">
        <f>H9</f>
        <v>10000</v>
      </c>
      <c r="G9" s="81">
        <v>0</v>
      </c>
      <c r="H9" s="81">
        <v>10000</v>
      </c>
      <c r="I9" s="81">
        <v>0</v>
      </c>
      <c r="J9" s="81">
        <v>0</v>
      </c>
      <c r="K9" s="81">
        <f>-T9</f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</row>
    <row r="10" spans="1:16" s="60" customFormat="1" ht="13.5">
      <c r="A10" s="50">
        <v>600</v>
      </c>
      <c r="B10" s="51"/>
      <c r="C10" s="43"/>
      <c r="D10" s="44">
        <f aca="true" t="shared" si="0" ref="D10:N10">SUM(D11:D11)</f>
        <v>1283</v>
      </c>
      <c r="E10" s="80">
        <f t="shared" si="0"/>
        <v>1283</v>
      </c>
      <c r="F10" s="80">
        <f t="shared" si="0"/>
        <v>1283</v>
      </c>
      <c r="G10" s="80">
        <f t="shared" si="0"/>
        <v>1283</v>
      </c>
      <c r="H10" s="8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0</v>
      </c>
      <c r="N10" s="80">
        <f t="shared" si="0"/>
        <v>0</v>
      </c>
      <c r="O10" s="80">
        <f>O12+O14</f>
        <v>0</v>
      </c>
      <c r="P10" s="80">
        <f>P12+P14</f>
        <v>0</v>
      </c>
    </row>
    <row r="11" spans="1:16" s="60" customFormat="1" ht="12.75">
      <c r="A11" s="52">
        <v>600</v>
      </c>
      <c r="B11" s="53">
        <v>60095</v>
      </c>
      <c r="C11" s="47">
        <v>2110</v>
      </c>
      <c r="D11" s="48">
        <v>1283</v>
      </c>
      <c r="E11" s="81">
        <f>SUM(F11)</f>
        <v>1283</v>
      </c>
      <c r="F11" s="81">
        <f>SUM(G11:H11)</f>
        <v>1283</v>
      </c>
      <c r="G11" s="81">
        <v>1283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f>SUM(O11+Q11+R11)</f>
        <v>0</v>
      </c>
      <c r="O11" s="81">
        <v>0</v>
      </c>
      <c r="P11" s="81">
        <v>0</v>
      </c>
    </row>
    <row r="12" spans="1:16" s="60" customFormat="1" ht="13.5">
      <c r="A12" s="41" t="s">
        <v>139</v>
      </c>
      <c r="B12" s="54"/>
      <c r="C12" s="43"/>
      <c r="D12" s="44">
        <f aca="true" t="shared" si="1" ref="D12:M12">SUM(D13)</f>
        <v>91000</v>
      </c>
      <c r="E12" s="80">
        <f t="shared" si="1"/>
        <v>91000</v>
      </c>
      <c r="F12" s="80">
        <f t="shared" si="1"/>
        <v>91000</v>
      </c>
      <c r="G12" s="80">
        <f t="shared" si="1"/>
        <v>50000</v>
      </c>
      <c r="H12" s="80">
        <f t="shared" si="1"/>
        <v>41000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v>0</v>
      </c>
      <c r="O12" s="80">
        <f>SUM(O13)</f>
        <v>0</v>
      </c>
      <c r="P12" s="80">
        <f>SUM(P13)</f>
        <v>0</v>
      </c>
    </row>
    <row r="13" spans="1:18" s="60" customFormat="1" ht="12.75">
      <c r="A13" s="52">
        <v>700</v>
      </c>
      <c r="B13" s="53">
        <v>70005</v>
      </c>
      <c r="C13" s="47">
        <v>2110</v>
      </c>
      <c r="D13" s="48">
        <v>91000</v>
      </c>
      <c r="E13" s="81">
        <f>SUM(F13)</f>
        <v>91000</v>
      </c>
      <c r="F13" s="81">
        <f>SUM(G13:H13)</f>
        <v>91000</v>
      </c>
      <c r="G13" s="81">
        <v>50000</v>
      </c>
      <c r="H13" s="81">
        <v>41000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f>SUM(O13+Q13+R13)</f>
        <v>0</v>
      </c>
      <c r="O13" s="81">
        <v>0</v>
      </c>
      <c r="P13" s="81">
        <v>0</v>
      </c>
      <c r="Q13" s="61"/>
      <c r="R13" s="61"/>
    </row>
    <row r="14" spans="1:18" s="60" customFormat="1" ht="13.5">
      <c r="A14" s="50">
        <v>710</v>
      </c>
      <c r="B14" s="51"/>
      <c r="C14" s="43"/>
      <c r="D14" s="44">
        <f aca="true" t="shared" si="2" ref="D14:P14">SUM(D15:D16)</f>
        <v>570000</v>
      </c>
      <c r="E14" s="80">
        <f t="shared" si="2"/>
        <v>570000</v>
      </c>
      <c r="F14" s="80">
        <f t="shared" si="2"/>
        <v>570000</v>
      </c>
      <c r="G14" s="80">
        <f t="shared" si="2"/>
        <v>518628</v>
      </c>
      <c r="H14" s="80">
        <f t="shared" si="2"/>
        <v>51372</v>
      </c>
      <c r="I14" s="80">
        <f t="shared" si="2"/>
        <v>0</v>
      </c>
      <c r="J14" s="80">
        <f t="shared" si="2"/>
        <v>0</v>
      </c>
      <c r="K14" s="80">
        <f t="shared" si="2"/>
        <v>0</v>
      </c>
      <c r="L14" s="80">
        <f t="shared" si="2"/>
        <v>0</v>
      </c>
      <c r="M14" s="80">
        <f t="shared" si="2"/>
        <v>0</v>
      </c>
      <c r="N14" s="80">
        <f t="shared" si="2"/>
        <v>0</v>
      </c>
      <c r="O14" s="80">
        <f t="shared" si="2"/>
        <v>0</v>
      </c>
      <c r="P14" s="80">
        <f t="shared" si="2"/>
        <v>0</v>
      </c>
      <c r="Q14" s="62"/>
      <c r="R14" s="62"/>
    </row>
    <row r="15" spans="1:18" s="60" customFormat="1" ht="12.75">
      <c r="A15" s="52">
        <v>710</v>
      </c>
      <c r="B15" s="53">
        <v>71012</v>
      </c>
      <c r="C15" s="47">
        <v>2110</v>
      </c>
      <c r="D15" s="48">
        <v>210000</v>
      </c>
      <c r="E15" s="81">
        <f>SUM(N15+F15)</f>
        <v>210000</v>
      </c>
      <c r="F15" s="81">
        <f>SUM(G15:K15)</f>
        <v>210000</v>
      </c>
      <c r="G15" s="81">
        <v>210000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f>SUM(O15+Q15+R15)</f>
        <v>0</v>
      </c>
      <c r="O15" s="81">
        <v>0</v>
      </c>
      <c r="P15" s="81">
        <v>0</v>
      </c>
      <c r="Q15" s="61"/>
      <c r="R15" s="61"/>
    </row>
    <row r="16" spans="1:16" s="60" customFormat="1" ht="12.75">
      <c r="A16" s="52">
        <v>710</v>
      </c>
      <c r="B16" s="53">
        <v>71015</v>
      </c>
      <c r="C16" s="47">
        <v>2110</v>
      </c>
      <c r="D16" s="48">
        <v>360000</v>
      </c>
      <c r="E16" s="81">
        <f>SUM(F16)</f>
        <v>360000</v>
      </c>
      <c r="F16" s="81">
        <f>SUM(G16:H16)</f>
        <v>360000</v>
      </c>
      <c r="G16" s="81">
        <v>308628</v>
      </c>
      <c r="H16" s="81">
        <v>51372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f>SUM(O16+Q16+R16)</f>
        <v>0</v>
      </c>
      <c r="O16" s="81">
        <v>0</v>
      </c>
      <c r="P16" s="81">
        <v>0</v>
      </c>
    </row>
    <row r="17" spans="1:16" s="60" customFormat="1" ht="13.5">
      <c r="A17" s="50">
        <v>750</v>
      </c>
      <c r="B17" s="51"/>
      <c r="C17" s="43"/>
      <c r="D17" s="44">
        <f aca="true" t="shared" si="3" ref="D17:P17">SUM(D18:D18)</f>
        <v>22000</v>
      </c>
      <c r="E17" s="80">
        <f t="shared" si="3"/>
        <v>22000</v>
      </c>
      <c r="F17" s="80">
        <f t="shared" si="3"/>
        <v>22000</v>
      </c>
      <c r="G17" s="80">
        <f t="shared" si="3"/>
        <v>15850</v>
      </c>
      <c r="H17" s="80">
        <f t="shared" si="3"/>
        <v>6150</v>
      </c>
      <c r="I17" s="80">
        <f t="shared" si="3"/>
        <v>0</v>
      </c>
      <c r="J17" s="80">
        <f t="shared" si="3"/>
        <v>0</v>
      </c>
      <c r="K17" s="80">
        <f t="shared" si="3"/>
        <v>0</v>
      </c>
      <c r="L17" s="80">
        <f t="shared" si="3"/>
        <v>0</v>
      </c>
      <c r="M17" s="80">
        <f t="shared" si="3"/>
        <v>0</v>
      </c>
      <c r="N17" s="80">
        <f t="shared" si="3"/>
        <v>0</v>
      </c>
      <c r="O17" s="80">
        <f t="shared" si="3"/>
        <v>0</v>
      </c>
      <c r="P17" s="80">
        <f t="shared" si="3"/>
        <v>0</v>
      </c>
    </row>
    <row r="18" spans="1:16" s="60" customFormat="1" ht="12.75">
      <c r="A18" s="52">
        <v>750</v>
      </c>
      <c r="B18" s="53">
        <v>75045</v>
      </c>
      <c r="C18" s="47">
        <v>2110</v>
      </c>
      <c r="D18" s="48">
        <v>22000</v>
      </c>
      <c r="E18" s="81">
        <f>SUM(F18)</f>
        <v>22000</v>
      </c>
      <c r="F18" s="81">
        <f>SUM(G18:H18)</f>
        <v>22000</v>
      </c>
      <c r="G18" s="81">
        <v>15850</v>
      </c>
      <c r="H18" s="81">
        <v>6150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f>SUM(O18+Q18+R18)</f>
        <v>0</v>
      </c>
      <c r="O18" s="81">
        <v>0</v>
      </c>
      <c r="P18" s="81">
        <v>0</v>
      </c>
    </row>
    <row r="19" spans="1:16" s="63" customFormat="1" ht="14.25" customHeight="1">
      <c r="A19" s="50">
        <v>754</v>
      </c>
      <c r="B19" s="51"/>
      <c r="C19" s="43"/>
      <c r="D19" s="44">
        <f>SUM(D20:D20)</f>
        <v>4808820</v>
      </c>
      <c r="E19" s="80">
        <f>E20</f>
        <v>4808820</v>
      </c>
      <c r="F19" s="80">
        <f aca="true" t="shared" si="4" ref="F19:K19">SUM(F20)</f>
        <v>4808820</v>
      </c>
      <c r="G19" s="80">
        <f t="shared" si="4"/>
        <v>4382487</v>
      </c>
      <c r="H19" s="80">
        <f t="shared" si="4"/>
        <v>237733</v>
      </c>
      <c r="I19" s="80">
        <f t="shared" si="4"/>
        <v>0</v>
      </c>
      <c r="J19" s="80">
        <f t="shared" si="4"/>
        <v>188600</v>
      </c>
      <c r="K19" s="80">
        <f t="shared" si="4"/>
        <v>0</v>
      </c>
      <c r="L19" s="80">
        <f>SUM(L20:L20)</f>
        <v>0</v>
      </c>
      <c r="M19" s="80">
        <f>SUM(M20:M20)</f>
        <v>0</v>
      </c>
      <c r="N19" s="80">
        <f>SUM(N20)</f>
        <v>0</v>
      </c>
      <c r="O19" s="80">
        <f>SUM(O20)</f>
        <v>0</v>
      </c>
      <c r="P19" s="80">
        <f>SUM(P20)</f>
        <v>0</v>
      </c>
    </row>
    <row r="20" spans="1:16" ht="12.75" customHeight="1">
      <c r="A20" s="52">
        <v>754</v>
      </c>
      <c r="B20" s="53">
        <v>75411</v>
      </c>
      <c r="C20" s="47">
        <v>2110</v>
      </c>
      <c r="D20" s="48">
        <v>4808820</v>
      </c>
      <c r="E20" s="81">
        <f>SUM(F20)</f>
        <v>4808820</v>
      </c>
      <c r="F20" s="81">
        <f>SUM(G20:J20)</f>
        <v>4808820</v>
      </c>
      <c r="G20" s="81">
        <v>4382487</v>
      </c>
      <c r="H20" s="81">
        <v>237733</v>
      </c>
      <c r="I20" s="81">
        <v>0</v>
      </c>
      <c r="J20" s="81">
        <v>188600</v>
      </c>
      <c r="K20" s="81">
        <v>0</v>
      </c>
      <c r="L20" s="81">
        <v>0</v>
      </c>
      <c r="M20" s="81">
        <v>0</v>
      </c>
      <c r="N20" s="81">
        <f>SUM(O20+Q20+R20)</f>
        <v>0</v>
      </c>
      <c r="O20" s="81">
        <v>0</v>
      </c>
      <c r="P20" s="81"/>
    </row>
    <row r="21" spans="1:16" ht="12.75" customHeight="1">
      <c r="A21" s="50">
        <v>755</v>
      </c>
      <c r="B21" s="51"/>
      <c r="C21" s="43"/>
      <c r="D21" s="44">
        <f>SUM(D22:D22)</f>
        <v>132000</v>
      </c>
      <c r="E21" s="80">
        <f>E22</f>
        <v>132000</v>
      </c>
      <c r="F21" s="80">
        <f aca="true" t="shared" si="5" ref="F21:K21">SUM(F22)</f>
        <v>132000</v>
      </c>
      <c r="G21" s="80">
        <f t="shared" si="5"/>
        <v>0</v>
      </c>
      <c r="H21" s="80">
        <f t="shared" si="5"/>
        <v>67980</v>
      </c>
      <c r="I21" s="80">
        <f t="shared" si="5"/>
        <v>64020</v>
      </c>
      <c r="J21" s="80">
        <f t="shared" si="5"/>
        <v>0</v>
      </c>
      <c r="K21" s="80">
        <f t="shared" si="5"/>
        <v>0</v>
      </c>
      <c r="L21" s="80">
        <f>SUM(L22:L22)</f>
        <v>0</v>
      </c>
      <c r="M21" s="80">
        <f>SUM(M22:M22)</f>
        <v>0</v>
      </c>
      <c r="N21" s="80">
        <f>SUM(N22)</f>
        <v>0</v>
      </c>
      <c r="O21" s="80">
        <f>SUM(O22)</f>
        <v>0</v>
      </c>
      <c r="P21" s="80">
        <f>SUM(P22)</f>
        <v>0</v>
      </c>
    </row>
    <row r="22" spans="1:16" ht="17.25" customHeight="1">
      <c r="A22" s="52">
        <v>755</v>
      </c>
      <c r="B22" s="53">
        <v>75515</v>
      </c>
      <c r="C22" s="47">
        <v>2110</v>
      </c>
      <c r="D22" s="48">
        <v>132000</v>
      </c>
      <c r="E22" s="81">
        <f>SUM(F22)</f>
        <v>132000</v>
      </c>
      <c r="F22" s="81">
        <f>SUM(G22:J22)</f>
        <v>132000</v>
      </c>
      <c r="G22" s="81">
        <v>0</v>
      </c>
      <c r="H22" s="81">
        <v>67980</v>
      </c>
      <c r="I22" s="81">
        <v>64020</v>
      </c>
      <c r="J22" s="81">
        <v>0</v>
      </c>
      <c r="K22" s="81">
        <v>0</v>
      </c>
      <c r="L22" s="81">
        <v>0</v>
      </c>
      <c r="M22" s="81">
        <v>0</v>
      </c>
      <c r="N22" s="81">
        <f>SUM(O22+Q22+R22)</f>
        <v>0</v>
      </c>
      <c r="O22" s="81">
        <v>0</v>
      </c>
      <c r="P22" s="81"/>
    </row>
    <row r="23" spans="1:16" ht="13.5">
      <c r="A23" s="50">
        <v>851</v>
      </c>
      <c r="B23" s="55"/>
      <c r="C23" s="43"/>
      <c r="D23" s="56">
        <f>D24</f>
        <v>2282880</v>
      </c>
      <c r="E23" s="80">
        <f aca="true" t="shared" si="6" ref="E23:P23">SUM(E24)</f>
        <v>2282880</v>
      </c>
      <c r="F23" s="80">
        <f t="shared" si="6"/>
        <v>2282880</v>
      </c>
      <c r="G23" s="80">
        <f t="shared" si="6"/>
        <v>0</v>
      </c>
      <c r="H23" s="80">
        <f t="shared" si="6"/>
        <v>2282880</v>
      </c>
      <c r="I23" s="80">
        <f t="shared" si="6"/>
        <v>0</v>
      </c>
      <c r="J23" s="80">
        <f t="shared" si="6"/>
        <v>0</v>
      </c>
      <c r="K23" s="80">
        <f t="shared" si="6"/>
        <v>0</v>
      </c>
      <c r="L23" s="80">
        <f t="shared" si="6"/>
        <v>0</v>
      </c>
      <c r="M23" s="80">
        <f t="shared" si="6"/>
        <v>0</v>
      </c>
      <c r="N23" s="80">
        <f t="shared" si="6"/>
        <v>0</v>
      </c>
      <c r="O23" s="80">
        <f t="shared" si="6"/>
        <v>0</v>
      </c>
      <c r="P23" s="80">
        <f t="shared" si="6"/>
        <v>0</v>
      </c>
    </row>
    <row r="24" spans="1:17" ht="12.75">
      <c r="A24" s="52">
        <v>851</v>
      </c>
      <c r="B24" s="53">
        <v>85156</v>
      </c>
      <c r="C24" s="47">
        <v>2110</v>
      </c>
      <c r="D24" s="49">
        <v>2282880</v>
      </c>
      <c r="E24" s="81">
        <f>SUM(H24)</f>
        <v>2282880</v>
      </c>
      <c r="F24" s="81">
        <f>SUM(H24)</f>
        <v>2282880</v>
      </c>
      <c r="G24" s="81">
        <v>0</v>
      </c>
      <c r="H24" s="81">
        <v>2282880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f>SUM(O24+Q24+R24)</f>
        <v>0</v>
      </c>
      <c r="O24" s="81">
        <v>0</v>
      </c>
      <c r="P24" s="81">
        <v>0</v>
      </c>
      <c r="Q24" s="61"/>
    </row>
    <row r="25" spans="1:17" ht="13.5">
      <c r="A25" s="50">
        <v>852</v>
      </c>
      <c r="B25" s="55"/>
      <c r="C25" s="43"/>
      <c r="D25" s="56">
        <f>D26+D27</f>
        <v>539120</v>
      </c>
      <c r="E25" s="80">
        <f aca="true" t="shared" si="7" ref="E25:P25">E26+E27</f>
        <v>539120</v>
      </c>
      <c r="F25" s="80">
        <f t="shared" si="7"/>
        <v>10152</v>
      </c>
      <c r="G25" s="80">
        <f t="shared" si="7"/>
        <v>9200</v>
      </c>
      <c r="H25" s="80">
        <f t="shared" si="7"/>
        <v>952</v>
      </c>
      <c r="I25" s="80">
        <f t="shared" si="7"/>
        <v>0</v>
      </c>
      <c r="J25" s="80">
        <f t="shared" si="7"/>
        <v>0</v>
      </c>
      <c r="K25" s="80">
        <f t="shared" si="7"/>
        <v>0</v>
      </c>
      <c r="L25" s="80">
        <f t="shared" si="7"/>
        <v>528968</v>
      </c>
      <c r="M25" s="80">
        <f t="shared" si="7"/>
        <v>528968</v>
      </c>
      <c r="N25" s="80">
        <f t="shared" si="7"/>
        <v>0</v>
      </c>
      <c r="O25" s="80">
        <f t="shared" si="7"/>
        <v>0</v>
      </c>
      <c r="P25" s="80">
        <f t="shared" si="7"/>
        <v>0</v>
      </c>
      <c r="Q25" s="61"/>
    </row>
    <row r="26" spans="1:17" ht="12.75">
      <c r="A26" s="52">
        <v>852</v>
      </c>
      <c r="B26" s="53">
        <v>85203</v>
      </c>
      <c r="C26" s="47">
        <v>6410</v>
      </c>
      <c r="D26" s="49">
        <v>528968</v>
      </c>
      <c r="E26" s="81">
        <f>SUM(L26)</f>
        <v>528968</v>
      </c>
      <c r="F26" s="81">
        <f>SUM(H26)</f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528968</v>
      </c>
      <c r="M26" s="81">
        <v>528968</v>
      </c>
      <c r="N26" s="81">
        <f>SUM(O26+Q26+R26)</f>
        <v>0</v>
      </c>
      <c r="O26" s="81">
        <v>0</v>
      </c>
      <c r="P26" s="81">
        <v>0</v>
      </c>
      <c r="Q26" s="61"/>
    </row>
    <row r="27" spans="1:17" ht="12.75">
      <c r="A27" s="52">
        <v>852</v>
      </c>
      <c r="B27" s="53">
        <v>85205</v>
      </c>
      <c r="C27" s="47">
        <v>2110</v>
      </c>
      <c r="D27" s="49">
        <v>10152</v>
      </c>
      <c r="E27" s="81">
        <f>SUM(H27+G27+E36)</f>
        <v>10152</v>
      </c>
      <c r="F27" s="81">
        <f>SUM(G27:K27)</f>
        <v>10152</v>
      </c>
      <c r="G27" s="81">
        <v>9200</v>
      </c>
      <c r="H27" s="81">
        <v>952</v>
      </c>
      <c r="I27" s="81">
        <v>0</v>
      </c>
      <c r="J27" s="81">
        <v>0</v>
      </c>
      <c r="K27" s="81">
        <v>0</v>
      </c>
      <c r="L27" s="81">
        <v>0</v>
      </c>
      <c r="M27" s="81">
        <f>SUM(N27+P27+Q27)</f>
        <v>0</v>
      </c>
      <c r="N27" s="81">
        <v>0</v>
      </c>
      <c r="O27" s="81">
        <v>0</v>
      </c>
      <c r="P27" s="81">
        <v>0</v>
      </c>
      <c r="Q27" s="61"/>
    </row>
    <row r="28" spans="1:16" ht="13.5">
      <c r="A28" s="50">
        <v>853</v>
      </c>
      <c r="B28" s="55"/>
      <c r="C28" s="43"/>
      <c r="D28" s="56">
        <f>SUM(D29)</f>
        <v>585000</v>
      </c>
      <c r="E28" s="80">
        <f>E29</f>
        <v>591989</v>
      </c>
      <c r="F28" s="80">
        <f>F29</f>
        <v>591989</v>
      </c>
      <c r="G28" s="80">
        <f>G29</f>
        <v>488489</v>
      </c>
      <c r="H28" s="80">
        <f>H29</f>
        <v>103500</v>
      </c>
      <c r="I28" s="80">
        <f aca="true" t="shared" si="8" ref="I28:P28">SUM(I29)</f>
        <v>0</v>
      </c>
      <c r="J28" s="80">
        <f t="shared" si="8"/>
        <v>0</v>
      </c>
      <c r="K28" s="80">
        <f t="shared" si="8"/>
        <v>0</v>
      </c>
      <c r="L28" s="80">
        <f t="shared" si="8"/>
        <v>0</v>
      </c>
      <c r="M28" s="80">
        <f t="shared" si="8"/>
        <v>0</v>
      </c>
      <c r="N28" s="80">
        <f t="shared" si="8"/>
        <v>0</v>
      </c>
      <c r="O28" s="80">
        <f t="shared" si="8"/>
        <v>0</v>
      </c>
      <c r="P28" s="80">
        <f t="shared" si="8"/>
        <v>0</v>
      </c>
    </row>
    <row r="29" spans="1:16" ht="12.75">
      <c r="A29" s="52">
        <v>853</v>
      </c>
      <c r="B29" s="53">
        <v>85321</v>
      </c>
      <c r="C29" s="47">
        <v>2110</v>
      </c>
      <c r="D29" s="49">
        <v>585000</v>
      </c>
      <c r="E29" s="81">
        <f>SUM(H29+G29+E38)</f>
        <v>591989</v>
      </c>
      <c r="F29" s="81">
        <f>SUM(G29:K29)</f>
        <v>591989</v>
      </c>
      <c r="G29" s="81">
        <v>488489</v>
      </c>
      <c r="H29" s="81">
        <v>103500</v>
      </c>
      <c r="I29" s="81">
        <v>0</v>
      </c>
      <c r="J29" s="81">
        <v>0</v>
      </c>
      <c r="K29" s="81">
        <v>0</v>
      </c>
      <c r="L29" s="81">
        <v>0</v>
      </c>
      <c r="M29" s="81">
        <f>SUM(N29+P29+Q29)</f>
        <v>0</v>
      </c>
      <c r="N29" s="81">
        <v>0</v>
      </c>
      <c r="O29" s="81">
        <v>0</v>
      </c>
      <c r="P29" s="81">
        <v>0</v>
      </c>
    </row>
    <row r="30" spans="1:16" ht="13.5">
      <c r="A30" s="50">
        <v>855</v>
      </c>
      <c r="B30" s="55"/>
      <c r="C30" s="43"/>
      <c r="D30" s="56">
        <f aca="true" t="shared" si="9" ref="D30:P30">SUM(D31:D33)</f>
        <v>650707</v>
      </c>
      <c r="E30" s="80">
        <f t="shared" si="9"/>
        <v>650707</v>
      </c>
      <c r="F30" s="80">
        <f t="shared" si="9"/>
        <v>650707</v>
      </c>
      <c r="G30" s="80">
        <f t="shared" si="9"/>
        <v>6671</v>
      </c>
      <c r="H30" s="80">
        <f t="shared" si="9"/>
        <v>521</v>
      </c>
      <c r="I30" s="80">
        <f t="shared" si="9"/>
        <v>0</v>
      </c>
      <c r="J30" s="80">
        <f t="shared" si="9"/>
        <v>643515</v>
      </c>
      <c r="K30" s="80">
        <f t="shared" si="9"/>
        <v>0</v>
      </c>
      <c r="L30" s="80">
        <f t="shared" si="9"/>
        <v>0</v>
      </c>
      <c r="M30" s="80">
        <f t="shared" si="9"/>
        <v>0</v>
      </c>
      <c r="N30" s="80">
        <f t="shared" si="9"/>
        <v>0</v>
      </c>
      <c r="O30" s="80">
        <f t="shared" si="9"/>
        <v>0</v>
      </c>
      <c r="P30" s="80">
        <f t="shared" si="9"/>
        <v>0</v>
      </c>
    </row>
    <row r="31" spans="1:16" ht="12.75">
      <c r="A31" s="52">
        <v>855</v>
      </c>
      <c r="B31" s="53">
        <v>85504</v>
      </c>
      <c r="C31" s="47">
        <v>2110</v>
      </c>
      <c r="D31" s="49">
        <v>9809</v>
      </c>
      <c r="E31" s="81">
        <f>SUM(H31+G31+J31)</f>
        <v>9809</v>
      </c>
      <c r="F31" s="81">
        <f>SUM(G31:K31)</f>
        <v>9809</v>
      </c>
      <c r="G31" s="81">
        <v>309</v>
      </c>
      <c r="H31" s="81">
        <v>0</v>
      </c>
      <c r="I31" s="81">
        <v>0</v>
      </c>
      <c r="J31" s="81">
        <v>9500</v>
      </c>
      <c r="K31" s="81">
        <v>0</v>
      </c>
      <c r="L31" s="81">
        <v>0</v>
      </c>
      <c r="M31" s="81">
        <f>SUM(N31+P31+Q31)</f>
        <v>0</v>
      </c>
      <c r="N31" s="81">
        <v>0</v>
      </c>
      <c r="O31" s="81">
        <v>0</v>
      </c>
      <c r="P31" s="81">
        <v>0</v>
      </c>
    </row>
    <row r="32" spans="1:16" ht="12.75">
      <c r="A32" s="52">
        <v>855</v>
      </c>
      <c r="B32" s="53">
        <v>85508</v>
      </c>
      <c r="C32" s="47">
        <v>2160</v>
      </c>
      <c r="D32" s="49">
        <v>224721</v>
      </c>
      <c r="E32" s="81">
        <f>SUM(H32+G32+J32)</f>
        <v>224721</v>
      </c>
      <c r="F32" s="81">
        <f>SUM(G32:K32)</f>
        <v>224721</v>
      </c>
      <c r="G32" s="81">
        <v>2200</v>
      </c>
      <c r="H32" s="81">
        <v>521</v>
      </c>
      <c r="I32" s="81">
        <v>0</v>
      </c>
      <c r="J32" s="81">
        <v>222000</v>
      </c>
      <c r="K32" s="81">
        <v>0</v>
      </c>
      <c r="L32" s="81">
        <v>0</v>
      </c>
      <c r="M32" s="81">
        <f>SUM(N32+P32+Q32)</f>
        <v>0</v>
      </c>
      <c r="N32" s="81">
        <v>0</v>
      </c>
      <c r="O32" s="81">
        <v>0</v>
      </c>
      <c r="P32" s="81">
        <v>0</v>
      </c>
    </row>
    <row r="33" spans="1:16" ht="12.75">
      <c r="A33" s="52">
        <v>855</v>
      </c>
      <c r="B33" s="53">
        <v>85510</v>
      </c>
      <c r="C33" s="47">
        <v>2160</v>
      </c>
      <c r="D33" s="49">
        <v>416177</v>
      </c>
      <c r="E33" s="81">
        <f>SUM(H33+G33+J33)</f>
        <v>416177</v>
      </c>
      <c r="F33" s="81">
        <f>SUM(G33:K33)</f>
        <v>416177</v>
      </c>
      <c r="G33" s="81">
        <v>4162</v>
      </c>
      <c r="H33" s="81">
        <v>0</v>
      </c>
      <c r="I33" s="81">
        <v>0</v>
      </c>
      <c r="J33" s="81">
        <v>412015</v>
      </c>
      <c r="K33" s="81">
        <v>0</v>
      </c>
      <c r="L33" s="81">
        <v>0</v>
      </c>
      <c r="M33" s="81">
        <f>SUM(N33+P33+Q33)</f>
        <v>0</v>
      </c>
      <c r="N33" s="81">
        <v>0</v>
      </c>
      <c r="O33" s="81">
        <v>0</v>
      </c>
      <c r="P33" s="81">
        <v>0</v>
      </c>
    </row>
    <row r="34" spans="1:16" ht="14.25">
      <c r="A34" s="161" t="s">
        <v>68</v>
      </c>
      <c r="B34" s="161"/>
      <c r="C34" s="161"/>
      <c r="D34" s="56">
        <f>SUM(D8+D10+D12+D14+D17+D19+D21+D23+D25+D28+D30)</f>
        <v>9692810</v>
      </c>
      <c r="E34" s="80">
        <f aca="true" t="shared" si="10" ref="E34:P34">SUM(E8+E10+E12+E14+E17+E19+E21+E23+E25+E28+E30)</f>
        <v>9699799</v>
      </c>
      <c r="F34" s="80">
        <f t="shared" si="10"/>
        <v>9170831</v>
      </c>
      <c r="G34" s="80">
        <f t="shared" si="10"/>
        <v>5472608</v>
      </c>
      <c r="H34" s="80">
        <f t="shared" si="10"/>
        <v>2802088</v>
      </c>
      <c r="I34" s="80">
        <f t="shared" si="10"/>
        <v>64020</v>
      </c>
      <c r="J34" s="80">
        <f t="shared" si="10"/>
        <v>832115</v>
      </c>
      <c r="K34" s="80">
        <f t="shared" si="10"/>
        <v>0</v>
      </c>
      <c r="L34" s="80">
        <f t="shared" si="10"/>
        <v>528968</v>
      </c>
      <c r="M34" s="80">
        <f t="shared" si="10"/>
        <v>528968</v>
      </c>
      <c r="N34" s="80">
        <f t="shared" si="10"/>
        <v>0</v>
      </c>
      <c r="O34" s="80">
        <f t="shared" si="10"/>
        <v>0</v>
      </c>
      <c r="P34" s="80">
        <f t="shared" si="10"/>
        <v>0</v>
      </c>
    </row>
    <row r="35" spans="1:16" ht="12.75">
      <c r="A35" s="40"/>
      <c r="B35" s="40"/>
      <c r="C35" s="40"/>
      <c r="D35" s="40"/>
      <c r="E35" s="57"/>
      <c r="F35" s="40"/>
      <c r="G35" s="40"/>
      <c r="H35" s="40"/>
      <c r="I35" s="40"/>
      <c r="J35" s="40"/>
      <c r="K35" s="24"/>
      <c r="L35" s="24"/>
      <c r="M35" s="24"/>
      <c r="N35" s="24"/>
      <c r="O35" s="24"/>
      <c r="P35" s="24"/>
    </row>
    <row r="36" spans="1:16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24"/>
      <c r="L36" s="24"/>
      <c r="M36" s="24"/>
      <c r="N36" s="24"/>
      <c r="O36" s="24"/>
      <c r="P36" s="24"/>
    </row>
    <row r="37" spans="1:16" ht="12.75">
      <c r="A37" s="40"/>
      <c r="B37" s="40"/>
      <c r="C37" s="40"/>
      <c r="D37" s="40"/>
      <c r="E37" s="40"/>
      <c r="F37" s="40"/>
      <c r="G37" s="64"/>
      <c r="H37" s="64"/>
      <c r="I37" s="40"/>
      <c r="J37" s="40"/>
      <c r="K37" s="24"/>
      <c r="L37" s="24"/>
      <c r="M37" s="24"/>
      <c r="N37" s="24"/>
      <c r="O37" s="24"/>
      <c r="P37" s="24"/>
    </row>
    <row r="38" spans="1:16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23"/>
      <c r="L38" s="23"/>
      <c r="M38" s="23"/>
      <c r="N38" s="23"/>
      <c r="O38" s="23"/>
      <c r="P38" s="23"/>
    </row>
    <row r="44" spans="1:10" ht="12.75">
      <c r="A44" s="59"/>
      <c r="B44" s="59"/>
      <c r="C44" s="59"/>
      <c r="D44" s="59"/>
      <c r="E44" s="59"/>
      <c r="F44" s="59"/>
      <c r="G44" s="59"/>
      <c r="H44" s="59"/>
      <c r="I44" s="59"/>
      <c r="J44" s="66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4:C34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horizontalDpi="300" verticalDpi="300" orientation="landscape" paperSize="9" scale="91" r:id="rId1"/>
  <headerFooter>
    <oddHeader>&amp;RZałącznik nr &amp;A
do uchwały Rady Powiatu w Opatowie nr XL.35.2021
z dnia 27 maja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2021-05-20T06:42:35Z</cp:lastPrinted>
  <dcterms:created xsi:type="dcterms:W3CDTF">2014-11-12T06:55:05Z</dcterms:created>
  <dcterms:modified xsi:type="dcterms:W3CDTF">2021-09-23T11:02:02Z</dcterms:modified>
  <cp:category/>
  <cp:version/>
  <cp:contentType/>
  <cp:contentStatus/>
</cp:coreProperties>
</file>