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<sst xmlns="http://schemas.openxmlformats.org/spreadsheetml/2006/main" count="1134" uniqueCount="435">
  <si>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</si>
  <si>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</si>
  <si>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</si>
  <si>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</si>
  <si>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</si>
  <si>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</si>
  <si>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</si>
  <si>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</si>
  <si>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</si>
  <si>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</si>
  <si>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</si>
  <si>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</si>
  <si>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</si>
  <si>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</si>
  <si>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</si>
  <si>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</si>
  <si>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</si>
  <si>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</si>
  <si>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</si>
  <si>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</si>
  <si>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</si>
  <si>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</si>
  <si>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</si>
  <si>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</si>
  <si>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</si>
  <si>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</si>
  <si>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</si>
  <si>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</si>
  <si>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</si>
  <si>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</si>
  <si>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</si>
  <si>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</si>
  <si>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</si>
  <si>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</si>
  <si>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</si>
  <si>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</si>
  <si>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</si>
  <si>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</si>
  <si>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</si>
  <si>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</si>
  <si>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</si>
  <si>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</si>
  <si>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</si>
  <si>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</si>
  <si>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</si>
  <si>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</si>
  <si>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</si>
  <si>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</si>
  <si>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</si>
  <si>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</si>
  <si>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</si>
  <si>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</si>
  <si>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</si>
  <si>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</si>
  <si>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</si>
  <si>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</si>
  <si>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</si>
  <si>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</si>
  <si>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</si>
  <si>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</si>
  <si>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</si>
  <si>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</si>
  <si>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</si>
  <si>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</si>
  <si>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</si>
  <si>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</si>
  <si>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</si>
  <si>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</si>
  <si>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</si>
  <si>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</si>
  <si>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</si>
  <si>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</si>
  <si>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</si>
  <si>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</si>
  <si>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</si>
  <si>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</si>
  <si>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Zespół Szkół Nr 2 w Opatowie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</si>
  <si>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</si>
  <si>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</si>
  <si>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</si>
  <si>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</si>
  <si>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</si>
  <si>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</si>
  <si>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</si>
  <si>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</si>
  <si>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</si>
  <si>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</si>
  <si>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</si>
  <si>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</si>
  <si>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</si>
  <si>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</si>
  <si>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</si>
  <si>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</si>
  <si>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</si>
  <si>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</si>
  <si>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</si>
  <si>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</si>
  <si>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</si>
  <si>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</si>
  <si>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</si>
  <si>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</si>
  <si>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</si>
  <si>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</si>
  <si>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</si>
  <si>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</si>
  <si>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</si>
  <si>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</si>
  <si>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</si>
  <si>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</si>
  <si>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</si>
  <si>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</si>
  <si>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</si>
  <si>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</si>
  <si>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</si>
  <si>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</si>
  <si>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</si>
  <si>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</si>
  <si>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</si>
  <si>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</si>
  <si>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</si>
  <si>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</si>
  <si>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</si>
  <si>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76 800,00    
B.
C.
D. </t>
  </si>
  <si>
    <t>Dzienny Dom ,,Senior+'' w Stodołach-Koloniach</t>
  </si>
  <si>
    <t xml:space="preserve">A. 54 000,00     
B.
C.
D. 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</si>
  <si>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</si>
  <si>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</si>
  <si>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</si>
  <si>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</si>
  <si>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</si>
  <si>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</si>
  <si>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</si>
  <si>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</si>
  <si>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</si>
  <si>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</si>
  <si>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</si>
  <si>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</si>
  <si>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</si>
  <si>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</si>
  <si>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</si>
  <si>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</si>
  <si>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</si>
  <si>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</si>
  <si>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</si>
  <si>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</si>
  <si>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</si>
  <si>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</si>
  <si>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</si>
  <si>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59 083,00     
B.
C.
D. 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</si>
  <si>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</si>
  <si>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</si>
  <si>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</si>
  <si>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</si>
  <si>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</si>
  <si>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</si>
  <si>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</si>
  <si>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</si>
  <si>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 xml:space="preserve">A. 528 968,00  
B.
C.
D. </t>
  </si>
  <si>
    <t>Limity wydatków na wieloletnie przedsięwzięcia planowane do poniesienia w 2021 roku</t>
  </si>
  <si>
    <t xml:space="preserve">A. 109 200,00     
B.
C.
D. 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</si>
  <si>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</si>
  <si>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</si>
  <si>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</si>
  <si>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</si>
  <si>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</si>
  <si>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</si>
  <si>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</si>
  <si>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</si>
  <si>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</si>
  <si>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</si>
  <si>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</si>
  <si>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</si>
  <si>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</si>
  <si>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</si>
  <si>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Wykonanie dokumentacji projektowej w celu realizacji zadania: Przebudowa oraz rozbudowa istniejącego budynku użytkowego przy ul. Sempołowskiej 3 o platformę dla osób niepełnosprawnych</t>
  </si>
  <si>
    <t>Przebudowa oraz rozbudowa istniejącego budynku użytkowego przy ul. Sempołowskiej 3 o platformę dla osób niepełnosprawnych</t>
  </si>
  <si>
    <t xml:space="preserve">A. 257 308
B.
C. 
D. </t>
  </si>
  <si>
    <t>85202</t>
  </si>
  <si>
    <t>Domy pomocy społecznej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</si>
  <si>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</si>
  <si>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</si>
  <si>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</si>
  <si>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</si>
  <si>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 xml:space="preserve">A. 287 826
B.
C. 
D. </t>
  </si>
  <si>
    <t>Zakup samochodu ciężarowego 2 lub 3 osiowego</t>
  </si>
  <si>
    <t xml:space="preserve">A.   
B.
C.
D. </t>
  </si>
  <si>
    <t>Przebudowa pomieszczeń Działu Rehabilitacji na poziomie 0 w Bloku A Szpitala Św. Leona (2021-2022)</t>
  </si>
  <si>
    <t>25.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</si>
  <si>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</si>
  <si>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</si>
  <si>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</si>
  <si>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</si>
  <si>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</si>
  <si>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</si>
  <si>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</si>
  <si>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 xml:space="preserve">Projekt ,,Czas na profesjonalistów - podniesienie jakości kształcenia zawodowego w Powiecie Opatowskim’' </t>
  </si>
  <si>
    <t>Działanie 8.5 Rozwój i wysoka jakość szkolnictwa zawodowego i kształcenia ustawicznego</t>
  </si>
  <si>
    <t xml:space="preserve">Oś priorytetowa 8. Rozwój edukacji i aktywne społeczeństwo </t>
  </si>
  <si>
    <t>Wartość zadania:</t>
  </si>
  <si>
    <t>2019-2021</t>
  </si>
  <si>
    <t>Regionalny Program Operacyjny Województwa Świętokrzyskiego na lata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</si>
  <si>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</si>
  <si>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</si>
  <si>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>2021-2022</t>
  </si>
  <si>
    <t xml:space="preserve">Projekt ,,Zabezpieczenie mieszkańców Powiatu Opatowskiego w walce z COVID-19 oraz podmiotów zaangażowanych w walkę z epidemią’' </t>
  </si>
  <si>
    <t>Działanie 9.2 Ułatwienie dostępu do wysokiej jakości usług społecznych i zdrowotnych</t>
  </si>
  <si>
    <t xml:space="preserve">Oś priorytetowa 9. Włączenie społeczne i walka z ubóstwem </t>
  </si>
  <si>
    <t>2020-2021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</si>
  <si>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</si>
  <si>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</si>
  <si>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</si>
  <si>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</si>
  <si>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2018-2021</t>
  </si>
  <si>
    <t>kwota</t>
  </si>
  <si>
    <t>źródło</t>
  </si>
  <si>
    <t>Wydatki w roku budżetowym 2021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</si>
  <si>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</si>
  <si>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</si>
  <si>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</si>
  <si>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</si>
  <si>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2021 rok</t>
  </si>
  <si>
    <t>Dom Pomocy Społecznej w Czachowie/Dom Pomocy Społecznej w Sobowie/Dom Pomocy Społecznej w Zochcinku</t>
  </si>
  <si>
    <t>Działanie 2.8 Rozwój usług społecznych świadczonych w środowisku lokalnym</t>
  </si>
  <si>
    <t>Projekt ,,Bezpieczna Przyszłość''</t>
  </si>
  <si>
    <t>Program Operacyjny Wiedza Edukacja Rozwój</t>
  </si>
  <si>
    <t>Gospodarka mieszkaniowa</t>
  </si>
  <si>
    <t>70005</t>
  </si>
  <si>
    <t>Gospodarka gruntami i nieruchomościami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</si>
  <si>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</si>
  <si>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</si>
  <si>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572 414,42</t>
  </si>
  <si>
    <t>25 466 480,42</t>
  </si>
  <si>
    <t>25 262 402,42</t>
  </si>
  <si>
    <t>2059</t>
  </si>
  <si>
    <t>108 915 503,42</t>
  </si>
  <si>
    <t>3 295 156,42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</si>
  <si>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</si>
  <si>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</si>
  <si>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4 432 237,00</t>
  </si>
  <si>
    <t>3 385 255,00</t>
  </si>
  <si>
    <t>113 347 740,42</t>
  </si>
  <si>
    <t>6 680 411,42</t>
  </si>
  <si>
    <t>700           900</t>
  </si>
  <si>
    <t>70005            90019</t>
  </si>
  <si>
    <t>wydatki majątkowe rozdz. 70005</t>
  </si>
  <si>
    <t>wydatki majątkowe rozdz. 90019</t>
  </si>
  <si>
    <t>wydatki bieżące rozdz. 70005</t>
  </si>
  <si>
    <t>Projekt ,,Termomodernizacja budynków użyteczności publicznej na terenie Powiatu Opatowskiego'' (2020-2022)</t>
  </si>
  <si>
    <t>70005     90019</t>
  </si>
  <si>
    <t xml:space="preserve">Oś priorytetowa 3. Efektywna i zielona energia </t>
  </si>
  <si>
    <t>Projekt ,,Termomodernizacja budynków użyteczności publicznej na terenie Powiatu Opatowskiego''</t>
  </si>
  <si>
    <t>700            900</t>
  </si>
  <si>
    <t>Działanie 3.3 Poprawa efektywności energetycznej w sektorze publicznym i mieszkaniowym</t>
  </si>
  <si>
    <t>Przebudowa DP nr 0711T Dziewiątle - Ujazdek - Łagówka - Łagowica - Pipała - Jastrzębska Wola - Skolankowska Wola - Zielonka - Iwaniska w m. Jastrzębska Wola polegająca na budowie zatoki autobusowej i chodnika o łącznej dł. ok. 0,160 km</t>
  </si>
  <si>
    <t>Przebudowa DP nr 0717T Łężyce - Biskupice - Czekaj - Gołoszyce - Modliborzyce - Piskrzyn - Baranówek - Janczyce - Stobiec - Zaldów w m. Modliborzyce, polegająca na budowie chodnika o dł. ok. 0,400 km</t>
  </si>
  <si>
    <t>Przebudowa DP nr 0758T Bidziny - Bidziny Kolonia - Jasice Smugi - dr. woj. Nr 755 w m. Bidziny, polegająca na budowie chodnika o dł. ok. 1,240 km</t>
  </si>
  <si>
    <t>Wkład własny do projektu ,,Termomodernizacja Szpitala Św. Leona w Opatowie'' (2021-2022)</t>
  </si>
  <si>
    <t>2020-2022</t>
  </si>
  <si>
    <t>26.</t>
  </si>
  <si>
    <t>600</t>
  </si>
  <si>
    <t>Transport i łączność</t>
  </si>
  <si>
    <t>754</t>
  </si>
  <si>
    <t>Bezpieczeństwo publiczne i ochrona przeciwpożarowa</t>
  </si>
  <si>
    <t>6 672 803,00</t>
  </si>
  <si>
    <t>-463 201,00</t>
  </si>
  <si>
    <t>6 209 602,00</t>
  </si>
  <si>
    <t>1 863 983,00</t>
  </si>
  <si>
    <t>1 400 782,00</t>
  </si>
  <si>
    <t>75495</t>
  </si>
  <si>
    <t>Pozostała działalność</t>
  </si>
  <si>
    <t>756</t>
  </si>
  <si>
    <t>Dochody od osób prawnych, od osób fizycznych i od innych jednostek nieposiadających osobowości prawnej oraz wydatki związane z ich poborem</t>
  </si>
  <si>
    <t>9 898 309,00</t>
  </si>
  <si>
    <t>120 000,00</t>
  </si>
  <si>
    <t>75618</t>
  </si>
  <si>
    <t>Wpływy z innych opłat stanowiących dochody jednostek samorządu terytorialnego na podstawie ustaw</t>
  </si>
  <si>
    <t>1 154 868,00</t>
  </si>
  <si>
    <t>0420</t>
  </si>
  <si>
    <t>Wpływy z opłaty komunikacyjnej</t>
  </si>
  <si>
    <t>849 868,00</t>
  </si>
  <si>
    <t>801</t>
  </si>
  <si>
    <t>Oświata i wychowanie</t>
  </si>
  <si>
    <t>471 902,00</t>
  </si>
  <si>
    <t>11 590,00</t>
  </si>
  <si>
    <t>483 492,00</t>
  </si>
  <si>
    <t>314 378,00</t>
  </si>
  <si>
    <t>325 968,00</t>
  </si>
  <si>
    <t>80102</t>
  </si>
  <si>
    <t>Szkoły podstawowe specjalne</t>
  </si>
  <si>
    <t>255 295,00</t>
  </si>
  <si>
    <t>266 885,00</t>
  </si>
  <si>
    <t>241 702,00</t>
  </si>
  <si>
    <t>10 956,00</t>
  </si>
  <si>
    <t>252 658,00</t>
  </si>
  <si>
    <t>13 593,00</t>
  </si>
  <si>
    <t>634,00</t>
  </si>
  <si>
    <t>14 227,00</t>
  </si>
  <si>
    <t>250 000,00</t>
  </si>
  <si>
    <t>25 716 480,42</t>
  </si>
  <si>
    <t>25 512 402,42</t>
  </si>
  <si>
    <t>0830</t>
  </si>
  <si>
    <t>Wpływy z usług</t>
  </si>
  <si>
    <t>18 662 600,00</t>
  </si>
  <si>
    <t>130 000,00</t>
  </si>
  <si>
    <t>18 792 600,00</t>
  </si>
  <si>
    <t>0970</t>
  </si>
  <si>
    <t>Wpływy z różnych dochodów</t>
  </si>
  <si>
    <t>275 476,00</t>
  </si>
  <si>
    <t>395 476,00</t>
  </si>
  <si>
    <t>853</t>
  </si>
  <si>
    <t>Pozostałe zadania w zakresie polityki społecznej</t>
  </si>
  <si>
    <t>1 023 748,00</t>
  </si>
  <si>
    <t>18 864,00</t>
  </si>
  <si>
    <t>1 042 612,00</t>
  </si>
  <si>
    <t>85321</t>
  </si>
  <si>
    <t>Zespoły do spraw orzekania o niepełnosprawności</t>
  </si>
  <si>
    <t>595 800,00</t>
  </si>
  <si>
    <t>6 989,00</t>
  </si>
  <si>
    <t>602 789,00</t>
  </si>
  <si>
    <t>2110</t>
  </si>
  <si>
    <t>Dotacje celowe otrzymane z budżetu państwa na zadania bieżące z zakresu administracji rządowej oraz inne zadania zlecone ustawami realizowane przez powiat</t>
  </si>
  <si>
    <t>585 000,00</t>
  </si>
  <si>
    <t>591 989,00</t>
  </si>
  <si>
    <t>85333</t>
  </si>
  <si>
    <t>Powiatowe urzędy pracy</t>
  </si>
  <si>
    <t>50 000,00</t>
  </si>
  <si>
    <t>11 875,00</t>
  </si>
  <si>
    <t>61 875,00</t>
  </si>
  <si>
    <t>2690</t>
  </si>
  <si>
    <t>Środki z Funduszu Pracy otrzymane na realizację zadań wynikających z odrębnych ustaw</t>
  </si>
  <si>
    <t>855</t>
  </si>
  <si>
    <t>Rodzina</t>
  </si>
  <si>
    <t>4 905 794,00</t>
  </si>
  <si>
    <t>1 826,00</t>
  </si>
  <si>
    <t>4 907 620,00</t>
  </si>
  <si>
    <t>85504</t>
  </si>
  <si>
    <t>Wspieranie rodziny</t>
  </si>
  <si>
    <t>9 809,00</t>
  </si>
  <si>
    <t>11 635,00</t>
  </si>
  <si>
    <t>0950</t>
  </si>
  <si>
    <t>Wpływy z tytułu kar i odszkodowań wynikających z umów</t>
  </si>
  <si>
    <t>2 843 545,42</t>
  </si>
  <si>
    <t>135 794,00</t>
  </si>
  <si>
    <t>463 201,00</t>
  </si>
  <si>
    <t>598 995,00</t>
  </si>
  <si>
    <t>3 848 456,00</t>
  </si>
  <si>
    <t>474 791,00</t>
  </si>
  <si>
    <t>6 692 001,42</t>
  </si>
  <si>
    <t>60095</t>
  </si>
  <si>
    <t>Działalność usługowa</t>
  </si>
  <si>
    <t>71012</t>
  </si>
  <si>
    <t>Zadania z zakresu geodezji i kartografii</t>
  </si>
  <si>
    <t>750</t>
  </si>
  <si>
    <t>Administracja publiczna</t>
  </si>
  <si>
    <t>75020</t>
  </si>
  <si>
    <t>Starostwa powiatowe</t>
  </si>
  <si>
    <t>80115</t>
  </si>
  <si>
    <t>Technika</t>
  </si>
  <si>
    <t>80116</t>
  </si>
  <si>
    <t>Szkoły policealne</t>
  </si>
  <si>
    <t>80120</t>
  </si>
  <si>
    <t>Licea ogólnokształcące</t>
  </si>
  <si>
    <t>80148</t>
  </si>
  <si>
    <t>Stołówki szkolne i przedszkolne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</si>
  <si>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</si>
  <si>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</si>
  <si>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</si>
  <si>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</si>
  <si>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</si>
  <si>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</si>
  <si>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</si>
  <si>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</si>
  <si>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</si>
  <si>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85416</t>
  </si>
  <si>
    <t>Pomoc materialna dla uczniów o charakterze motywacyjnym</t>
  </si>
  <si>
    <t>921</t>
  </si>
  <si>
    <t>Kultura i ochrona dziedzictwa narodowego</t>
  </si>
  <si>
    <t>92195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</si>
  <si>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</si>
  <si>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</si>
  <si>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 xml:space="preserve"> przychody wynikające z rozliczenia środków określ. w art. 5 ust. 1 pkt 2 u.f.p. i dotacji na realizację przedsięw. finans. z udziałem tych środków      §906</t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</si>
  <si>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</si>
  <si>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</si>
  <si>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t>Wykonanie dokumentacji projektowej dotyczącej przebudowy i zmiany sposobu użytkowania budynku w Ciszycy Górnej z przeznaczeniem na prowadzenie placówki opiekuńczo wychowawczej typu specjalistyczno-terapeutycznego</t>
  </si>
  <si>
    <t>85510</t>
  </si>
  <si>
    <t>Działalność placówek opiekuńczo-wychowawczych</t>
  </si>
  <si>
    <t>Dochody i wydatki związane z realizacją zadań z zakresu administracji rządowej i innych zadań zleconych odrębnymi ustawami w  2021 r.</t>
  </si>
  <si>
    <t>w  złotych</t>
  </si>
  <si>
    <t>Dotacje ogółem</t>
  </si>
  <si>
    <t>Wydatki
na 2021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</si>
  <si>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</si>
  <si>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</si>
  <si>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</si>
  <si>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</si>
  <si>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</si>
  <si>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</si>
  <si>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</si>
  <si>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010</t>
  </si>
  <si>
    <t>01005</t>
  </si>
  <si>
    <t>Modernizacja tarasu przy Podziemnej  Trasie Turystycznej w Opatowie</t>
  </si>
  <si>
    <t>27.</t>
  </si>
  <si>
    <t xml:space="preserve">A. 14 227,00
B.
C.
D. </t>
  </si>
  <si>
    <t>Wymiana systemu przeciwpożarowego w budynkach mieszkalnych DPS w Sobowie</t>
  </si>
  <si>
    <t>`</t>
  </si>
  <si>
    <t>-</t>
  </si>
  <si>
    <t>90 938,00</t>
  </si>
  <si>
    <t>9 989 247,00</t>
  </si>
  <si>
    <t>1 245 806,00</t>
  </si>
  <si>
    <t>940 806,00</t>
  </si>
  <si>
    <t>Wykonanie Master Planu opracowanego na potrzeby realizacji przedsięwzięcia Świętokrzyskie Centrum Przedsiębiorczości Rolniczej we Włostowie (2021-2022)</t>
  </si>
  <si>
    <t>1 787 365,00</t>
  </si>
  <si>
    <t>492 713,00</t>
  </si>
  <si>
    <t>2 280 078,00</t>
  </si>
  <si>
    <t>60014</t>
  </si>
  <si>
    <t>Drogi publiczne powiatowe</t>
  </si>
  <si>
    <t>5 628,00</t>
  </si>
  <si>
    <t>498 341,00</t>
  </si>
  <si>
    <t>2170</t>
  </si>
  <si>
    <t>Środki otrzymane z państwowych funduszy celowych na realizację zadań bieżących jednostek sektora finansów publicznych</t>
  </si>
  <si>
    <t>865 931,00</t>
  </si>
  <si>
    <t>109 318 233,42</t>
  </si>
  <si>
    <t>317 967,00</t>
  </si>
  <si>
    <t>6350</t>
  </si>
  <si>
    <t>Środki otrzymane z państwowych funduszy celowych na finansowanie lub dofinansowanie kosztów realizacji inwestycji i zakupów inwestycyjnych jednostek sektora finansów publicznych</t>
  </si>
  <si>
    <t>781 168,00</t>
  </si>
  <si>
    <t>5 213 405,00</t>
  </si>
  <si>
    <t>1 647 099,00</t>
  </si>
  <si>
    <t>114 531 638,42</t>
  </si>
  <si>
    <t>75045</t>
  </si>
  <si>
    <t>Kwalifikacja wojskowa</t>
  </si>
  <si>
    <t xml:space="preserve">A. 445 154
B.
C. 
D. </t>
  </si>
  <si>
    <t>Załącznik Nr 1                                                                                                          do uchwały Rady Powiatu w Opatowie Nr XXXIX.27.2021                                                                            z dnia 12 maja 2021 r.</t>
  </si>
  <si>
    <t>Załącznik Nr 2                                                                                                      do uchwały Rady Powiatu w Opatowie Nr XXXIX.27.2021                                         z dnia 12 maja 2021 r.</t>
  </si>
  <si>
    <t>Załącznik Nr 3                                                                                                       do uchwały Rady Powiatu w Opatowie Nr XXXIX.27.2021                                                                           z dnia 12 maja 2021 r.</t>
  </si>
  <si>
    <t xml:space="preserve">Załącznik nr 5                                                                                                     do uchwały Rady Powiatu w Opatowie Nr XXXIX.27.2021                                                     z dnia 12 maja 2021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</si>
</sst>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8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0"/>
    </font>
    <font>
      <sz val="8"/>
      <name val="Czcionka tekstu podstawowego"/>
      <family val="0"/>
    </font>
    <font>
      <sz val="6"/>
      <name val="Times New Roman"/>
      <family val="1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Calibri"/>
      <family val="2"/>
    </font>
    <font>
      <b/>
      <sz val="7"/>
      <name val="Arial"/>
      <family val="2"/>
    </font>
    <font>
      <sz val="8"/>
      <name val="Calibri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5"/>
      <color rgb="FF000000"/>
      <name val="Arial"/>
      <family val="0"/>
    </font>
    <font>
      <sz val="5"/>
      <color rgb="FF000000"/>
      <name val="Arial"/>
      <family val="0"/>
    </font>
    <font>
      <sz val="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3" fillId="32" borderId="0" applyNumberFormat="0" applyBorder="0" applyAlignment="0" applyProtection="0"/>
  </cellStyleXfs>
  <cellXfs count="25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84" fillId="0" borderId="0" xfId="51" applyFont="1">
      <alignment/>
      <protection/>
    </xf>
    <xf numFmtId="0" fontId="4" fillId="0" borderId="0" xfId="51" applyFont="1">
      <alignment/>
      <protection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0" fillId="36" borderId="0" xfId="0" applyFill="1" applyAlignment="1">
      <alignment horizontal="left" vertical="top" wrapText="1"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41" fontId="15" fillId="35" borderId="11" xfId="51" applyNumberFormat="1" applyFont="1" applyFill="1" applyBorder="1" applyAlignment="1">
      <alignment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0" fontId="26" fillId="0" borderId="0" xfId="51" applyFont="1" applyFill="1" applyAlignment="1">
      <alignment horizontal="right" vertical="top"/>
      <protection/>
    </xf>
    <xf numFmtId="0" fontId="25" fillId="0" borderId="0" xfId="51" applyFont="1" applyFill="1" applyAlignment="1">
      <alignment/>
      <protection/>
    </xf>
    <xf numFmtId="41" fontId="22" fillId="35" borderId="11" xfId="51" applyNumberFormat="1" applyFont="1" applyFill="1" applyBorder="1" applyAlignment="1">
      <alignment horizontal="right" vertical="top" wrapText="1"/>
      <protection/>
    </xf>
    <xf numFmtId="41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6" fillId="35" borderId="12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0" fontId="22" fillId="35" borderId="11" xfId="51" applyFont="1" applyFill="1" applyBorder="1" applyAlignment="1">
      <alignment vertical="top"/>
      <protection/>
    </xf>
    <xf numFmtId="4" fontId="6" fillId="35" borderId="11" xfId="51" applyNumberFormat="1" applyFont="1" applyFill="1" applyBorder="1" applyAlignment="1">
      <alignment horizontal="right" vertical="top" wrapText="1"/>
      <protection/>
    </xf>
    <xf numFmtId="4" fontId="22" fillId="35" borderId="11" xfId="51" applyNumberFormat="1" applyFont="1" applyFill="1" applyBorder="1" applyAlignment="1">
      <alignment horizontal="right" vertical="top" wrapText="1"/>
      <protection/>
    </xf>
    <xf numFmtId="49" fontId="6" fillId="35" borderId="13" xfId="51" applyNumberFormat="1" applyFont="1" applyFill="1" applyBorder="1" applyAlignment="1">
      <alignment horizontal="center" vertical="top" wrapText="1"/>
      <protection/>
    </xf>
    <xf numFmtId="0" fontId="27" fillId="35" borderId="11" xfId="51" applyFont="1" applyFill="1" applyBorder="1" applyAlignment="1">
      <alignment vertical="top" wrapText="1"/>
      <protection/>
    </xf>
    <xf numFmtId="0" fontId="6" fillId="35" borderId="14" xfId="51" applyFont="1" applyFill="1" applyBorder="1" applyAlignment="1">
      <alignment/>
      <protection/>
    </xf>
    <xf numFmtId="0" fontId="23" fillId="35" borderId="14" xfId="51" applyFont="1" applyFill="1" applyBorder="1" applyAlignment="1">
      <alignment horizontal="left" vertical="top" wrapText="1"/>
      <protection/>
    </xf>
    <xf numFmtId="0" fontId="22" fillId="35" borderId="11" xfId="51" applyFont="1" applyFill="1" applyBorder="1" applyAlignment="1">
      <alignment horizontal="center" vertical="top"/>
      <protection/>
    </xf>
    <xf numFmtId="0" fontId="6" fillId="35" borderId="11" xfId="51" applyFont="1" applyFill="1" applyBorder="1" applyAlignment="1">
      <alignment horizontal="center" vertical="top"/>
      <protection/>
    </xf>
    <xf numFmtId="0" fontId="22" fillId="35" borderId="11" xfId="51" applyFont="1" applyFill="1" applyBorder="1" applyAlignment="1">
      <alignment/>
      <protection/>
    </xf>
    <xf numFmtId="0" fontId="6" fillId="35" borderId="11" xfId="51" applyFont="1" applyFill="1" applyBorder="1" applyAlignment="1" quotePrefix="1">
      <alignment/>
      <protection/>
    </xf>
    <xf numFmtId="0" fontId="6" fillId="35" borderId="11" xfId="51" applyFont="1" applyFill="1" applyBorder="1" applyAlignment="1" quotePrefix="1">
      <alignment wrapText="1"/>
      <protection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6" xfId="51" applyFont="1" applyFill="1" applyBorder="1" applyAlignment="1">
      <alignment horizontal="center" vertical="center" wrapText="1"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 wrapText="1"/>
      <protection/>
    </xf>
    <xf numFmtId="43" fontId="21" fillId="35" borderId="11" xfId="51" applyNumberFormat="1" applyFont="1" applyFill="1" applyBorder="1" applyAlignment="1">
      <alignment horizontal="center" vertical="center" wrapText="1"/>
      <protection/>
    </xf>
    <xf numFmtId="49" fontId="21" fillId="35" borderId="11" xfId="51" applyNumberFormat="1" applyFont="1" applyFill="1" applyBorder="1" applyAlignment="1">
      <alignment vertical="center" wrapText="1"/>
      <protection/>
    </xf>
    <xf numFmtId="43" fontId="12" fillId="35" borderId="11" xfId="51" applyNumberFormat="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32" fillId="35" borderId="11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49" fontId="39" fillId="35" borderId="11" xfId="51" applyNumberFormat="1" applyFont="1" applyFill="1" applyBorder="1" applyAlignment="1">
      <alignment horizontal="center" vertical="center" wrapText="1"/>
      <protection/>
    </xf>
    <xf numFmtId="49" fontId="40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41" fontId="22" fillId="35" borderId="11" xfId="51" applyNumberFormat="1" applyFont="1" applyFill="1" applyBorder="1" applyAlignment="1">
      <alignment vertical="center" wrapText="1"/>
      <protection/>
    </xf>
    <xf numFmtId="49" fontId="35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41" fontId="6" fillId="35" borderId="11" xfId="51" applyNumberFormat="1" applyFont="1" applyFill="1" applyBorder="1" applyAlignment="1">
      <alignment vertical="center"/>
      <protection/>
    </xf>
    <xf numFmtId="0" fontId="39" fillId="35" borderId="11" xfId="5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horizontal="center" vertical="center" wrapText="1"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41" fontId="22" fillId="35" borderId="11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0" fontId="4" fillId="0" borderId="0" xfId="51">
      <alignment/>
      <protection/>
    </xf>
    <xf numFmtId="0" fontId="5" fillId="0" borderId="0" xfId="51" applyFont="1">
      <alignment/>
      <protection/>
    </xf>
    <xf numFmtId="41" fontId="16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84" fillId="0" borderId="0" xfId="51" applyFont="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6" fillId="35" borderId="14" xfId="51" applyFont="1" applyFill="1" applyBorder="1" applyAlignment="1">
      <alignment/>
      <protection/>
    </xf>
    <xf numFmtId="0" fontId="16" fillId="35" borderId="12" xfId="51" applyFont="1" applyFill="1" applyBorder="1" applyAlignment="1">
      <alignment/>
      <protection/>
    </xf>
    <xf numFmtId="0" fontId="6" fillId="35" borderId="13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2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2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2" xfId="51" applyFont="1" applyFill="1" applyBorder="1" applyAlignment="1">
      <alignment horizontal="center" vertical="top"/>
      <protection/>
    </xf>
    <xf numFmtId="0" fontId="4" fillId="35" borderId="0" xfId="51" applyFont="1" applyFill="1" applyBorder="1" applyAlignment="1">
      <alignment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ont="1" applyFill="1">
      <alignment/>
      <protection/>
    </xf>
    <xf numFmtId="0" fontId="5" fillId="35" borderId="0" xfId="51" applyNumberFormat="1" applyFont="1" applyFill="1" applyBorder="1" applyAlignment="1" applyProtection="1">
      <alignment horizontal="left"/>
      <protection locked="0"/>
    </xf>
    <xf numFmtId="0" fontId="6" fillId="35" borderId="11" xfId="51" applyFont="1" applyFill="1" applyBorder="1" applyAlignment="1">
      <alignment wrapText="1"/>
      <protection/>
    </xf>
    <xf numFmtId="0" fontId="34" fillId="35" borderId="0" xfId="51" applyFont="1" applyFill="1" applyAlignment="1">
      <alignment horizontal="center" vertical="center"/>
      <protection/>
    </xf>
    <xf numFmtId="0" fontId="4" fillId="35" borderId="0" xfId="51" applyFont="1" applyFill="1" applyAlignment="1">
      <alignment vertical="center"/>
      <protection/>
    </xf>
    <xf numFmtId="0" fontId="35" fillId="35" borderId="0" xfId="51" applyFont="1" applyFill="1" applyAlignment="1">
      <alignment horizontal="center" vertical="center"/>
      <protection/>
    </xf>
    <xf numFmtId="0" fontId="35" fillId="35" borderId="0" xfId="51" applyFont="1" applyFill="1" applyAlignment="1">
      <alignment vertical="center"/>
      <protection/>
    </xf>
    <xf numFmtId="0" fontId="35" fillId="35" borderId="0" xfId="51" applyFont="1" applyFill="1">
      <alignment/>
      <protection/>
    </xf>
    <xf numFmtId="0" fontId="36" fillId="35" borderId="0" xfId="51" applyFont="1" applyFill="1" applyAlignment="1">
      <alignment horizontal="center"/>
      <protection/>
    </xf>
    <xf numFmtId="0" fontId="37" fillId="35" borderId="16" xfId="51" applyFont="1" applyFill="1" applyBorder="1" applyAlignment="1">
      <alignment horizontal="center" vertical="center" wrapText="1"/>
      <protection/>
    </xf>
    <xf numFmtId="0" fontId="37" fillId="35" borderId="12" xfId="51" applyFont="1" applyFill="1" applyBorder="1" applyAlignment="1">
      <alignment horizontal="center" vertical="center" wrapText="1"/>
      <protection/>
    </xf>
    <xf numFmtId="0" fontId="37" fillId="35" borderId="11" xfId="51" applyFont="1" applyFill="1" applyBorder="1" applyAlignment="1">
      <alignment horizontal="center" vertical="center" wrapText="1"/>
      <protection/>
    </xf>
    <xf numFmtId="0" fontId="38" fillId="35" borderId="14" xfId="51" applyFont="1" applyFill="1" applyBorder="1" applyAlignment="1">
      <alignment horizontal="center" vertical="center" wrapText="1"/>
      <protection/>
    </xf>
    <xf numFmtId="171" fontId="6" fillId="35" borderId="11" xfId="51" applyNumberFormat="1" applyFont="1" applyFill="1" applyBorder="1" applyAlignment="1">
      <alignment horizontal="right" vertical="top" wrapText="1"/>
      <protection/>
    </xf>
    <xf numFmtId="171" fontId="22" fillId="35" borderId="11" xfId="51" applyNumberFormat="1" applyFont="1" applyFill="1" applyBorder="1" applyAlignment="1">
      <alignment horizontal="right" vertical="top" wrapText="1"/>
      <protection/>
    </xf>
    <xf numFmtId="169" fontId="85" fillId="36" borderId="17" xfId="0" applyNumberFormat="1" applyFont="1" applyFill="1" applyBorder="1" applyAlignment="1">
      <alignment horizontal="center" vertical="center" wrapText="1"/>
    </xf>
    <xf numFmtId="169" fontId="86" fillId="36" borderId="17" xfId="0" applyNumberFormat="1" applyFont="1" applyFill="1" applyBorder="1" applyAlignment="1">
      <alignment horizontal="center" vertical="center" wrapText="1"/>
    </xf>
    <xf numFmtId="0" fontId="86" fillId="36" borderId="17" xfId="0" applyFont="1" applyFill="1" applyBorder="1" applyAlignment="1">
      <alignment horizontal="center" vertical="center" wrapText="1"/>
    </xf>
    <xf numFmtId="0" fontId="87" fillId="36" borderId="17" xfId="0" applyFont="1" applyFill="1" applyBorder="1" applyAlignment="1">
      <alignment horizontal="center" vertical="center" wrapText="1"/>
    </xf>
    <xf numFmtId="41" fontId="16" fillId="0" borderId="0" xfId="51" applyNumberFormat="1" applyFont="1" applyAlignment="1">
      <alignment vertical="center"/>
      <protection/>
    </xf>
    <xf numFmtId="49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85" fillId="36" borderId="17" xfId="0" applyFont="1" applyFill="1" applyBorder="1" applyAlignment="1">
      <alignment horizontal="center" vertical="center" wrapText="1"/>
    </xf>
    <xf numFmtId="0" fontId="86" fillId="36" borderId="17" xfId="0" applyFont="1" applyFill="1" applyBorder="1" applyAlignment="1">
      <alignment horizontal="left" vertical="center" wrapText="1"/>
    </xf>
    <xf numFmtId="169" fontId="85" fillId="36" borderId="17" xfId="0" applyNumberFormat="1" applyFont="1" applyFill="1" applyBorder="1" applyAlignment="1">
      <alignment horizontal="center" vertical="center" wrapText="1"/>
    </xf>
    <xf numFmtId="169" fontId="86" fillId="36" borderId="17" xfId="0" applyNumberFormat="1" applyFont="1" applyFill="1" applyBorder="1" applyAlignment="1">
      <alignment horizontal="center" vertical="center" wrapText="1"/>
    </xf>
    <xf numFmtId="0" fontId="86" fillId="36" borderId="17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86" fillId="36" borderId="19" xfId="0" applyFont="1" applyFill="1" applyBorder="1" applyAlignment="1">
      <alignment horizontal="center" vertical="center" wrapText="1"/>
    </xf>
    <xf numFmtId="0" fontId="86" fillId="36" borderId="20" xfId="0" applyFont="1" applyFill="1" applyBorder="1" applyAlignment="1">
      <alignment horizontal="center" vertical="center" wrapText="1"/>
    </xf>
    <xf numFmtId="0" fontId="86" fillId="36" borderId="21" xfId="0" applyFont="1" applyFill="1" applyBorder="1" applyAlignment="1">
      <alignment horizontal="center" vertical="center" wrapText="1"/>
    </xf>
    <xf numFmtId="0" fontId="86" fillId="36" borderId="22" xfId="0" applyFont="1" applyFill="1" applyBorder="1" applyAlignment="1">
      <alignment horizontal="center" vertical="center" wrapText="1"/>
    </xf>
    <xf numFmtId="0" fontId="86" fillId="36" borderId="23" xfId="0" applyFont="1" applyFill="1" applyBorder="1" applyAlignment="1">
      <alignment horizontal="center" vertical="center" wrapText="1"/>
    </xf>
    <xf numFmtId="0" fontId="86" fillId="36" borderId="24" xfId="0" applyFont="1" applyFill="1" applyBorder="1" applyAlignment="1">
      <alignment horizontal="center" vertical="center" wrapText="1"/>
    </xf>
    <xf numFmtId="0" fontId="86" fillId="36" borderId="25" xfId="0" applyFont="1" applyFill="1" applyBorder="1" applyAlignment="1">
      <alignment horizontal="center" vertical="center" wrapText="1"/>
    </xf>
    <xf numFmtId="0" fontId="86" fillId="36" borderId="0" xfId="0" applyFont="1" applyFill="1" applyBorder="1" applyAlignment="1">
      <alignment horizontal="center" vertical="center" wrapText="1"/>
    </xf>
    <xf numFmtId="0" fontId="86" fillId="36" borderId="26" xfId="0" applyFont="1" applyFill="1" applyBorder="1" applyAlignment="1">
      <alignment horizontal="center" vertical="center" wrapText="1"/>
    </xf>
    <xf numFmtId="0" fontId="86" fillId="36" borderId="27" xfId="0" applyFont="1" applyFill="1" applyBorder="1" applyAlignment="1">
      <alignment horizontal="center" vertical="center" wrapText="1"/>
    </xf>
    <xf numFmtId="0" fontId="86" fillId="36" borderId="28" xfId="0" applyFont="1" applyFill="1" applyBorder="1" applyAlignment="1">
      <alignment horizontal="center" vertical="center" wrapText="1"/>
    </xf>
    <xf numFmtId="0" fontId="86" fillId="36" borderId="29" xfId="0" applyFont="1" applyFill="1" applyBorder="1" applyAlignment="1">
      <alignment horizontal="center" vertical="center" wrapText="1"/>
    </xf>
    <xf numFmtId="0" fontId="86" fillId="36" borderId="30" xfId="0" applyFont="1" applyFill="1" applyBorder="1" applyAlignment="1">
      <alignment horizontal="center" vertical="center" wrapText="1"/>
    </xf>
    <xf numFmtId="0" fontId="86" fillId="36" borderId="31" xfId="0" applyFont="1" applyFill="1" applyBorder="1" applyAlignment="1">
      <alignment horizontal="center" vertical="center" wrapText="1"/>
    </xf>
    <xf numFmtId="0" fontId="87" fillId="36" borderId="30" xfId="0" applyFont="1" applyFill="1" applyBorder="1" applyAlignment="1">
      <alignment horizontal="center" vertical="center" wrapText="1"/>
    </xf>
    <xf numFmtId="0" fontId="87" fillId="36" borderId="31" xfId="0" applyFont="1" applyFill="1" applyBorder="1" applyAlignment="1">
      <alignment horizontal="center" vertical="center" wrapText="1"/>
    </xf>
    <xf numFmtId="0" fontId="87" fillId="36" borderId="32" xfId="0" applyFont="1" applyFill="1" applyBorder="1" applyAlignment="1">
      <alignment horizontal="center" vertical="center" wrapText="1"/>
    </xf>
    <xf numFmtId="0" fontId="86" fillId="36" borderId="32" xfId="0" applyFont="1" applyFill="1" applyBorder="1" applyAlignment="1">
      <alignment horizontal="center" vertical="center" wrapText="1"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20" fillId="35" borderId="0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33" xfId="51" applyFont="1" applyFill="1" applyBorder="1" applyAlignment="1">
      <alignment horizontal="center" vertical="center" wrapText="1"/>
      <protection/>
    </xf>
    <xf numFmtId="0" fontId="14" fillId="35" borderId="34" xfId="51" applyFont="1" applyFill="1" applyBorder="1" applyAlignment="1">
      <alignment horizontal="center" vertical="center" wrapText="1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9" fillId="35" borderId="33" xfId="51" applyFont="1" applyFill="1" applyBorder="1" applyAlignment="1">
      <alignment horizontal="center" vertical="center" wrapText="1"/>
      <protection/>
    </xf>
    <xf numFmtId="0" fontId="19" fillId="35" borderId="34" xfId="51" applyFont="1" applyFill="1" applyBorder="1" applyAlignment="1">
      <alignment horizontal="center" vertical="center" wrapText="1"/>
      <protection/>
    </xf>
    <xf numFmtId="0" fontId="19" fillId="35" borderId="16" xfId="51" applyFont="1" applyFill="1" applyBorder="1" applyAlignment="1">
      <alignment horizontal="center" vertical="center" wrapText="1"/>
      <protection/>
    </xf>
    <xf numFmtId="0" fontId="16" fillId="35" borderId="33" xfId="51" applyFont="1" applyFill="1" applyBorder="1" applyAlignment="1">
      <alignment horizontal="center" vertical="center" wrapText="1"/>
      <protection/>
    </xf>
    <xf numFmtId="0" fontId="16" fillId="35" borderId="16" xfId="51" applyFont="1" applyFill="1" applyBorder="1" applyAlignment="1">
      <alignment horizontal="center" vertical="center" wrapText="1"/>
      <protection/>
    </xf>
    <xf numFmtId="0" fontId="15" fillId="35" borderId="33" xfId="51" applyFont="1" applyFill="1" applyBorder="1" applyAlignment="1">
      <alignment horizontal="left" vertical="center" wrapText="1"/>
      <protection/>
    </xf>
    <xf numFmtId="0" fontId="15" fillId="35" borderId="16" xfId="51" applyFont="1" applyFill="1" applyBorder="1" applyAlignment="1">
      <alignment horizontal="left" vertical="center" wrapText="1"/>
      <protection/>
    </xf>
    <xf numFmtId="43" fontId="21" fillId="35" borderId="33" xfId="51" applyNumberFormat="1" applyFont="1" applyFill="1" applyBorder="1" applyAlignment="1">
      <alignment horizontal="center" vertical="center" wrapText="1"/>
      <protection/>
    </xf>
    <xf numFmtId="43" fontId="21" fillId="35" borderId="16" xfId="51" applyNumberFormat="1" applyFont="1" applyFill="1" applyBorder="1" applyAlignment="1">
      <alignment horizontal="center" vertical="center" wrapText="1"/>
      <protection/>
    </xf>
    <xf numFmtId="43" fontId="12" fillId="35" borderId="33" xfId="51" applyNumberFormat="1" applyFont="1" applyFill="1" applyBorder="1" applyAlignment="1">
      <alignment horizontal="right" vertical="center" wrapText="1"/>
      <protection/>
    </xf>
    <xf numFmtId="43" fontId="12" fillId="35" borderId="16" xfId="51" applyNumberFormat="1" applyFont="1" applyFill="1" applyBorder="1" applyAlignment="1">
      <alignment horizontal="right" vertical="center" wrapText="1"/>
      <protection/>
    </xf>
    <xf numFmtId="4" fontId="12" fillId="35" borderId="33" xfId="51" applyNumberFormat="1" applyFont="1" applyFill="1" applyBorder="1" applyAlignment="1">
      <alignment horizontal="right" vertical="center" wrapText="1"/>
      <protection/>
    </xf>
    <xf numFmtId="4" fontId="12" fillId="35" borderId="16" xfId="51" applyNumberFormat="1" applyFont="1" applyFill="1" applyBorder="1" applyAlignment="1">
      <alignment horizontal="right" vertical="center" wrapText="1"/>
      <protection/>
    </xf>
    <xf numFmtId="0" fontId="16" fillId="35" borderId="35" xfId="51" applyFont="1" applyFill="1" applyBorder="1" applyAlignment="1">
      <alignment horizontal="center"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6" fillId="35" borderId="0" xfId="51" applyFont="1" applyFill="1" applyBorder="1" applyAlignment="1">
      <alignment horizontal="left" vertical="center" wrapText="1"/>
      <protection/>
    </xf>
    <xf numFmtId="0" fontId="14" fillId="35" borderId="33" xfId="51" applyFont="1" applyFill="1" applyBorder="1" applyAlignment="1">
      <alignment horizontal="center" vertical="center"/>
      <protection/>
    </xf>
    <xf numFmtId="0" fontId="14" fillId="35" borderId="34" xfId="51" applyFont="1" applyFill="1" applyBorder="1" applyAlignment="1">
      <alignment horizontal="center" vertical="center"/>
      <protection/>
    </xf>
    <xf numFmtId="0" fontId="14" fillId="35" borderId="16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4" fillId="35" borderId="36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0" fontId="6" fillId="35" borderId="13" xfId="51" applyFont="1" applyFill="1" applyBorder="1" applyAlignment="1">
      <alignment horizontal="left" vertical="top" wrapText="1"/>
      <protection/>
    </xf>
    <xf numFmtId="0" fontId="6" fillId="35" borderId="12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23" fillId="35" borderId="0" xfId="51" applyFont="1" applyFill="1" applyAlignment="1">
      <alignment horizontal="right" wrapText="1"/>
      <protection/>
    </xf>
    <xf numFmtId="0" fontId="24" fillId="35" borderId="0" xfId="51" applyNumberFormat="1" applyFont="1" applyFill="1" applyBorder="1" applyAlignment="1" applyProtection="1">
      <alignment horizontal="center" wrapText="1"/>
      <protection locked="0"/>
    </xf>
    <xf numFmtId="0" fontId="22" fillId="35" borderId="11" xfId="51" applyFont="1" applyFill="1" applyBorder="1" applyAlignment="1">
      <alignment horizontal="center" vertical="center" wrapText="1"/>
      <protection/>
    </xf>
    <xf numFmtId="0" fontId="6" fillId="35" borderId="13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2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/>
      <protection/>
    </xf>
    <xf numFmtId="0" fontId="16" fillId="35" borderId="12" xfId="51" applyFont="1" applyFill="1" applyBorder="1" applyAlignment="1">
      <alignment/>
      <protection/>
    </xf>
    <xf numFmtId="0" fontId="6" fillId="35" borderId="13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2" xfId="51" applyFont="1" applyFill="1" applyBorder="1" applyAlignment="1">
      <alignment vertical="top" wrapText="1"/>
      <protection/>
    </xf>
    <xf numFmtId="49" fontId="6" fillId="35" borderId="13" xfId="51" applyNumberFormat="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2" xfId="51" applyFont="1" applyFill="1" applyBorder="1" applyAlignment="1">
      <alignment horizontal="center" vertical="top"/>
      <protection/>
    </xf>
    <xf numFmtId="0" fontId="26" fillId="35" borderId="0" xfId="51" applyFont="1" applyFill="1" applyAlignment="1">
      <alignment horizontal="right" vertical="top"/>
      <protection/>
    </xf>
    <xf numFmtId="0" fontId="25" fillId="35" borderId="0" xfId="51" applyFont="1" applyFill="1" applyAlignment="1">
      <alignment horizontal="left" wrapText="1"/>
      <protection/>
    </xf>
    <xf numFmtId="0" fontId="22" fillId="35" borderId="33" xfId="51" applyFont="1" applyFill="1" applyBorder="1" applyAlignment="1">
      <alignment vertical="top" wrapText="1"/>
      <protection/>
    </xf>
    <xf numFmtId="0" fontId="22" fillId="35" borderId="34" xfId="51" applyFont="1" applyFill="1" applyBorder="1" applyAlignment="1">
      <alignment vertical="top" wrapText="1"/>
      <protection/>
    </xf>
    <xf numFmtId="0" fontId="22" fillId="35" borderId="16" xfId="51" applyFont="1" applyFill="1" applyBorder="1" applyAlignment="1">
      <alignment vertical="top" wrapText="1"/>
      <protection/>
    </xf>
    <xf numFmtId="0" fontId="6" fillId="35" borderId="33" xfId="51" applyFont="1" applyFill="1" applyBorder="1" applyAlignment="1">
      <alignment vertical="top" wrapText="1"/>
      <protection/>
    </xf>
    <xf numFmtId="0" fontId="6" fillId="35" borderId="34" xfId="51" applyFont="1" applyFill="1" applyBorder="1" applyAlignment="1">
      <alignment vertical="top" wrapText="1"/>
      <protection/>
    </xf>
    <xf numFmtId="0" fontId="6" fillId="35" borderId="16" xfId="51" applyFont="1" applyFill="1" applyBorder="1" applyAlignment="1">
      <alignment vertical="top" wrapText="1"/>
      <protection/>
    </xf>
    <xf numFmtId="0" fontId="16" fillId="35" borderId="34" xfId="51" applyFont="1" applyFill="1" applyBorder="1" applyAlignment="1">
      <alignment vertical="top"/>
      <protection/>
    </xf>
    <xf numFmtId="0" fontId="16" fillId="35" borderId="16" xfId="51" applyFont="1" applyFill="1" applyBorder="1" applyAlignment="1">
      <alignment vertical="top"/>
      <protection/>
    </xf>
    <xf numFmtId="0" fontId="25" fillId="0" borderId="0" xfId="51" applyFont="1" applyFill="1" applyAlignment="1">
      <alignment horizontal="left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6" fillId="35" borderId="11" xfId="51" applyFont="1" applyFill="1" applyBorder="1" applyAlignment="1">
      <alignment vertical="top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2" xfId="51" applyFont="1" applyFill="1" applyBorder="1" applyAlignment="1">
      <alignment horizontal="center" vertical="top" wrapText="1"/>
      <protection/>
    </xf>
    <xf numFmtId="0" fontId="23" fillId="35" borderId="13" xfId="51" applyFont="1" applyFill="1" applyBorder="1" applyAlignment="1">
      <alignment horizontal="center" vertical="top" wrapText="1"/>
      <protection/>
    </xf>
    <xf numFmtId="0" fontId="23" fillId="35" borderId="14" xfId="51" applyFont="1" applyFill="1" applyBorder="1" applyAlignment="1">
      <alignment horizontal="center" vertical="top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37" fillId="35" borderId="13" xfId="51" applyFont="1" applyFill="1" applyBorder="1" applyAlignment="1">
      <alignment horizontal="center" vertical="center" wrapText="1"/>
      <protection/>
    </xf>
    <xf numFmtId="0" fontId="37" fillId="35" borderId="14" xfId="51" applyFont="1" applyFill="1" applyBorder="1" applyAlignment="1">
      <alignment horizontal="center" vertical="center" wrapText="1"/>
      <protection/>
    </xf>
    <xf numFmtId="0" fontId="37" fillId="35" borderId="12" xfId="51" applyFont="1" applyFill="1" applyBorder="1" applyAlignment="1">
      <alignment horizontal="center" vertical="center" wrapText="1"/>
      <protection/>
    </xf>
    <xf numFmtId="0" fontId="37" fillId="35" borderId="33" xfId="51" applyFont="1" applyFill="1" applyBorder="1" applyAlignment="1">
      <alignment horizontal="center" vertical="center" wrapText="1"/>
      <protection/>
    </xf>
    <xf numFmtId="0" fontId="37" fillId="35" borderId="34" xfId="51" applyFont="1" applyFill="1" applyBorder="1" applyAlignment="1">
      <alignment horizontal="center" vertical="center" wrapText="1"/>
      <protection/>
    </xf>
    <xf numFmtId="0" fontId="37" fillId="35" borderId="16" xfId="51" applyFont="1" applyFill="1" applyBorder="1" applyAlignment="1">
      <alignment horizontal="center" vertical="center" wrapText="1"/>
      <protection/>
    </xf>
    <xf numFmtId="0" fontId="37" fillId="35" borderId="11" xfId="51" applyFont="1" applyFill="1" applyBorder="1" applyAlignment="1">
      <alignment horizontal="center" vertical="center" wrapText="1"/>
      <protection/>
    </xf>
    <xf numFmtId="0" fontId="41" fillId="35" borderId="11" xfId="51" applyFont="1" applyFill="1" applyBorder="1" applyAlignment="1">
      <alignment horizontal="center" vertical="center"/>
      <protection/>
    </xf>
    <xf numFmtId="0" fontId="23" fillId="35" borderId="33" xfId="51" applyFont="1" applyFill="1" applyBorder="1" applyAlignment="1">
      <alignment horizontal="center" vertical="center"/>
      <protection/>
    </xf>
    <xf numFmtId="0" fontId="23" fillId="35" borderId="34" xfId="51" applyFont="1" applyFill="1" applyBorder="1" applyAlignment="1">
      <alignment horizontal="center" vertical="center"/>
      <protection/>
    </xf>
    <xf numFmtId="0" fontId="23" fillId="35" borderId="16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144</xdr:row>
      <xdr:rowOff>0</xdr:rowOff>
    </xdr:from>
    <xdr:to>
      <xdr:col>9</xdr:col>
      <xdr:colOff>0</xdr:colOff>
      <xdr:row>145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6221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51079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6"/>
  <sheetViews>
    <sheetView showGridLines="0" tabSelected="1" zoomScalePageLayoutView="0" workbookViewId="0" topLeftCell="A1">
      <selection activeCell="U10" sqref="U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45" t="s">
        <v>431</v>
      </c>
      <c r="L1" s="145"/>
      <c r="M1" s="145"/>
      <c r="N1" s="145"/>
      <c r="O1" s="145"/>
      <c r="P1" s="145"/>
      <c r="Q1" s="4"/>
    </row>
    <row r="2" spans="1:17" ht="16.5" customHeight="1">
      <c r="A2" s="146" t="s">
        <v>179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48"/>
      <c r="P3" s="148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47" t="s">
        <v>3</v>
      </c>
      <c r="E5" s="147"/>
      <c r="F5" s="147" t="s">
        <v>4</v>
      </c>
      <c r="G5" s="147"/>
      <c r="H5" s="147"/>
      <c r="I5" s="147" t="s">
        <v>43</v>
      </c>
      <c r="J5" s="147"/>
      <c r="K5" s="3" t="s">
        <v>42</v>
      </c>
      <c r="L5" s="3" t="s">
        <v>41</v>
      </c>
      <c r="M5" s="147" t="s">
        <v>40</v>
      </c>
      <c r="N5" s="147"/>
      <c r="O5" s="147"/>
      <c r="P5" s="147"/>
      <c r="Q5" s="147"/>
    </row>
    <row r="6" spans="1:17" ht="11.25" customHeight="1">
      <c r="A6"/>
      <c r="B6" s="53" t="s">
        <v>5</v>
      </c>
      <c r="C6" s="53" t="s">
        <v>6</v>
      </c>
      <c r="D6" s="142" t="s">
        <v>7</v>
      </c>
      <c r="E6" s="142"/>
      <c r="F6" s="142" t="s">
        <v>8</v>
      </c>
      <c r="G6" s="142"/>
      <c r="H6" s="142"/>
      <c r="I6" s="142" t="s">
        <v>9</v>
      </c>
      <c r="J6" s="142"/>
      <c r="K6" s="53" t="s">
        <v>39</v>
      </c>
      <c r="L6" s="53" t="s">
        <v>38</v>
      </c>
      <c r="M6" s="142" t="s">
        <v>37</v>
      </c>
      <c r="N6" s="142"/>
      <c r="O6" s="142"/>
      <c r="P6" s="142"/>
      <c r="Q6" s="142"/>
    </row>
    <row r="7" spans="1:17" ht="18.75" customHeight="1">
      <c r="A7"/>
      <c r="B7" s="132" t="s">
        <v>10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22.5" customHeight="1">
      <c r="A8"/>
      <c r="B8" s="53" t="s">
        <v>259</v>
      </c>
      <c r="C8" s="54"/>
      <c r="D8" s="141"/>
      <c r="E8" s="141"/>
      <c r="F8" s="140" t="s">
        <v>260</v>
      </c>
      <c r="G8" s="140"/>
      <c r="H8" s="140"/>
      <c r="I8" s="135" t="s">
        <v>410</v>
      </c>
      <c r="J8" s="135"/>
      <c r="K8" s="55" t="s">
        <v>12</v>
      </c>
      <c r="L8" s="55" t="s">
        <v>411</v>
      </c>
      <c r="M8" s="135" t="s">
        <v>412</v>
      </c>
      <c r="N8" s="135"/>
      <c r="O8" s="135"/>
      <c r="P8" s="135"/>
      <c r="Q8" s="135"/>
    </row>
    <row r="9" spans="1:17" ht="39.75" customHeight="1">
      <c r="A9"/>
      <c r="B9" s="3"/>
      <c r="C9" s="54"/>
      <c r="D9" s="141"/>
      <c r="E9" s="141"/>
      <c r="F9" s="140" t="s">
        <v>11</v>
      </c>
      <c r="G9" s="140"/>
      <c r="H9" s="140"/>
      <c r="I9" s="135" t="s">
        <v>12</v>
      </c>
      <c r="J9" s="135"/>
      <c r="K9" s="55" t="s">
        <v>12</v>
      </c>
      <c r="L9" s="55" t="s">
        <v>12</v>
      </c>
      <c r="M9" s="135" t="s">
        <v>12</v>
      </c>
      <c r="N9" s="135"/>
      <c r="O9" s="135"/>
      <c r="P9" s="135"/>
      <c r="Q9" s="135"/>
    </row>
    <row r="10" spans="1:17" ht="26.25" customHeight="1">
      <c r="A10"/>
      <c r="B10" s="54"/>
      <c r="C10" s="53" t="s">
        <v>413</v>
      </c>
      <c r="D10" s="141"/>
      <c r="E10" s="141"/>
      <c r="F10" s="140" t="s">
        <v>414</v>
      </c>
      <c r="G10" s="140"/>
      <c r="H10" s="140"/>
      <c r="I10" s="135" t="s">
        <v>415</v>
      </c>
      <c r="J10" s="135"/>
      <c r="K10" s="55" t="s">
        <v>12</v>
      </c>
      <c r="L10" s="55" t="s">
        <v>411</v>
      </c>
      <c r="M10" s="135" t="s">
        <v>416</v>
      </c>
      <c r="N10" s="135"/>
      <c r="O10" s="135"/>
      <c r="P10" s="135"/>
      <c r="Q10" s="135"/>
    </row>
    <row r="11" spans="1:17" ht="39.75" customHeight="1">
      <c r="A11"/>
      <c r="B11" s="54"/>
      <c r="C11" s="3"/>
      <c r="D11" s="141"/>
      <c r="E11" s="141"/>
      <c r="F11" s="140" t="s">
        <v>11</v>
      </c>
      <c r="G11" s="140"/>
      <c r="H11" s="140"/>
      <c r="I11" s="135" t="s">
        <v>12</v>
      </c>
      <c r="J11" s="135"/>
      <c r="K11" s="55" t="s">
        <v>12</v>
      </c>
      <c r="L11" s="55" t="s">
        <v>12</v>
      </c>
      <c r="M11" s="135" t="s">
        <v>12</v>
      </c>
      <c r="N11" s="135"/>
      <c r="O11" s="135"/>
      <c r="P11" s="135"/>
      <c r="Q11" s="135"/>
    </row>
    <row r="12" spans="1:17" ht="59.25" customHeight="1">
      <c r="A12"/>
      <c r="B12" s="54"/>
      <c r="C12" s="54"/>
      <c r="D12" s="142" t="s">
        <v>417</v>
      </c>
      <c r="E12" s="142"/>
      <c r="F12" s="140" t="s">
        <v>418</v>
      </c>
      <c r="G12" s="140"/>
      <c r="H12" s="140"/>
      <c r="I12" s="135" t="s">
        <v>12</v>
      </c>
      <c r="J12" s="135"/>
      <c r="K12" s="55" t="s">
        <v>12</v>
      </c>
      <c r="L12" s="55" t="s">
        <v>411</v>
      </c>
      <c r="M12" s="135" t="s">
        <v>411</v>
      </c>
      <c r="N12" s="135"/>
      <c r="O12" s="135"/>
      <c r="P12" s="135"/>
      <c r="Q12" s="135"/>
    </row>
    <row r="13" spans="1:17" ht="24" customHeight="1">
      <c r="A13"/>
      <c r="B13" s="53" t="s">
        <v>261</v>
      </c>
      <c r="C13" s="54"/>
      <c r="D13" s="141"/>
      <c r="E13" s="141"/>
      <c r="F13" s="140" t="s">
        <v>262</v>
      </c>
      <c r="G13" s="140"/>
      <c r="H13" s="140"/>
      <c r="I13" s="135" t="s">
        <v>263</v>
      </c>
      <c r="J13" s="135"/>
      <c r="K13" s="55" t="s">
        <v>264</v>
      </c>
      <c r="L13" s="55" t="s">
        <v>12</v>
      </c>
      <c r="M13" s="135" t="s">
        <v>265</v>
      </c>
      <c r="N13" s="135"/>
      <c r="O13" s="135"/>
      <c r="P13" s="135"/>
      <c r="Q13" s="135"/>
    </row>
    <row r="14" spans="1:17" ht="40.5" customHeight="1">
      <c r="A14"/>
      <c r="B14" s="3"/>
      <c r="C14" s="54"/>
      <c r="D14" s="141"/>
      <c r="E14" s="141"/>
      <c r="F14" s="140" t="s">
        <v>11</v>
      </c>
      <c r="G14" s="140"/>
      <c r="H14" s="140"/>
      <c r="I14" s="135" t="s">
        <v>266</v>
      </c>
      <c r="J14" s="135"/>
      <c r="K14" s="55" t="s">
        <v>264</v>
      </c>
      <c r="L14" s="55" t="s">
        <v>12</v>
      </c>
      <c r="M14" s="135" t="s">
        <v>267</v>
      </c>
      <c r="N14" s="135"/>
      <c r="O14" s="135"/>
      <c r="P14" s="135"/>
      <c r="Q14" s="135"/>
    </row>
    <row r="15" spans="1:17" ht="23.25" customHeight="1">
      <c r="A15"/>
      <c r="B15" s="54"/>
      <c r="C15" s="53" t="s">
        <v>268</v>
      </c>
      <c r="D15" s="141"/>
      <c r="E15" s="141"/>
      <c r="F15" s="140" t="s">
        <v>269</v>
      </c>
      <c r="G15" s="140"/>
      <c r="H15" s="140"/>
      <c r="I15" s="135" t="s">
        <v>266</v>
      </c>
      <c r="J15" s="135"/>
      <c r="K15" s="55" t="s">
        <v>264</v>
      </c>
      <c r="L15" s="55" t="s">
        <v>12</v>
      </c>
      <c r="M15" s="135" t="s">
        <v>267</v>
      </c>
      <c r="N15" s="135"/>
      <c r="O15" s="135"/>
      <c r="P15" s="135"/>
      <c r="Q15" s="135"/>
    </row>
    <row r="16" spans="1:17" ht="42" customHeight="1">
      <c r="A16"/>
      <c r="B16" s="54"/>
      <c r="C16" s="3"/>
      <c r="D16" s="141"/>
      <c r="E16" s="141"/>
      <c r="F16" s="140" t="s">
        <v>11</v>
      </c>
      <c r="G16" s="140"/>
      <c r="H16" s="140"/>
      <c r="I16" s="135" t="s">
        <v>266</v>
      </c>
      <c r="J16" s="135"/>
      <c r="K16" s="55" t="s">
        <v>264</v>
      </c>
      <c r="L16" s="55" t="s">
        <v>12</v>
      </c>
      <c r="M16" s="135" t="s">
        <v>267</v>
      </c>
      <c r="N16" s="135"/>
      <c r="O16" s="135"/>
      <c r="P16" s="135"/>
      <c r="Q16" s="135"/>
    </row>
    <row r="17" spans="1:17" ht="58.5" customHeight="1">
      <c r="A17"/>
      <c r="B17" s="54"/>
      <c r="C17" s="54"/>
      <c r="D17" s="142" t="s">
        <v>228</v>
      </c>
      <c r="E17" s="142"/>
      <c r="F17" s="140" t="s">
        <v>229</v>
      </c>
      <c r="G17" s="140"/>
      <c r="H17" s="140"/>
      <c r="I17" s="135" t="s">
        <v>266</v>
      </c>
      <c r="J17" s="135"/>
      <c r="K17" s="55" t="s">
        <v>264</v>
      </c>
      <c r="L17" s="55" t="s">
        <v>12</v>
      </c>
      <c r="M17" s="135" t="s">
        <v>267</v>
      </c>
      <c r="N17" s="135"/>
      <c r="O17" s="135"/>
      <c r="P17" s="135"/>
      <c r="Q17" s="135"/>
    </row>
    <row r="18" spans="1:17" ht="45" customHeight="1">
      <c r="A18"/>
      <c r="B18" s="53" t="s">
        <v>270</v>
      </c>
      <c r="C18" s="54"/>
      <c r="D18" s="141"/>
      <c r="E18" s="141"/>
      <c r="F18" s="140" t="s">
        <v>271</v>
      </c>
      <c r="G18" s="140"/>
      <c r="H18" s="140"/>
      <c r="I18" s="135" t="s">
        <v>272</v>
      </c>
      <c r="J18" s="135"/>
      <c r="K18" s="55" t="s">
        <v>12</v>
      </c>
      <c r="L18" s="55" t="s">
        <v>405</v>
      </c>
      <c r="M18" s="135" t="s">
        <v>406</v>
      </c>
      <c r="N18" s="135"/>
      <c r="O18" s="135"/>
      <c r="P18" s="135"/>
      <c r="Q18" s="135"/>
    </row>
    <row r="19" spans="1:17" ht="30" customHeight="1">
      <c r="A19"/>
      <c r="B19" s="3"/>
      <c r="C19" s="54"/>
      <c r="D19" s="141"/>
      <c r="E19" s="141"/>
      <c r="F19" s="140" t="s">
        <v>11</v>
      </c>
      <c r="G19" s="140"/>
      <c r="H19" s="140"/>
      <c r="I19" s="135" t="s">
        <v>12</v>
      </c>
      <c r="J19" s="135"/>
      <c r="K19" s="55" t="s">
        <v>12</v>
      </c>
      <c r="L19" s="55" t="s">
        <v>12</v>
      </c>
      <c r="M19" s="135" t="s">
        <v>12</v>
      </c>
      <c r="N19" s="135"/>
      <c r="O19" s="135"/>
      <c r="P19" s="135"/>
      <c r="Q19" s="135"/>
    </row>
    <row r="20" spans="1:17" ht="28.5" customHeight="1">
      <c r="A20"/>
      <c r="B20" s="54"/>
      <c r="C20" s="53" t="s">
        <v>274</v>
      </c>
      <c r="D20" s="141"/>
      <c r="E20" s="141"/>
      <c r="F20" s="140" t="s">
        <v>275</v>
      </c>
      <c r="G20" s="140"/>
      <c r="H20" s="140"/>
      <c r="I20" s="135" t="s">
        <v>276</v>
      </c>
      <c r="J20" s="135"/>
      <c r="K20" s="55" t="s">
        <v>12</v>
      </c>
      <c r="L20" s="55" t="s">
        <v>405</v>
      </c>
      <c r="M20" s="135" t="s">
        <v>407</v>
      </c>
      <c r="N20" s="135"/>
      <c r="O20" s="135"/>
      <c r="P20" s="135"/>
      <c r="Q20" s="135"/>
    </row>
    <row r="21" spans="1:17" ht="48.75" customHeight="1">
      <c r="A21"/>
      <c r="B21" s="54"/>
      <c r="C21" s="3"/>
      <c r="D21" s="141"/>
      <c r="E21" s="141"/>
      <c r="F21" s="140" t="s">
        <v>11</v>
      </c>
      <c r="G21" s="140"/>
      <c r="H21" s="140"/>
      <c r="I21" s="135" t="s">
        <v>12</v>
      </c>
      <c r="J21" s="135"/>
      <c r="K21" s="55" t="s">
        <v>12</v>
      </c>
      <c r="L21" s="55" t="s">
        <v>12</v>
      </c>
      <c r="M21" s="135" t="s">
        <v>12</v>
      </c>
      <c r="N21" s="135"/>
      <c r="O21" s="135"/>
      <c r="P21" s="135"/>
      <c r="Q21" s="135"/>
    </row>
    <row r="22" spans="1:17" ht="22.5" customHeight="1">
      <c r="A22"/>
      <c r="B22" s="54"/>
      <c r="C22" s="54"/>
      <c r="D22" s="142" t="s">
        <v>277</v>
      </c>
      <c r="E22" s="142"/>
      <c r="F22" s="140" t="s">
        <v>278</v>
      </c>
      <c r="G22" s="140"/>
      <c r="H22" s="140"/>
      <c r="I22" s="135" t="s">
        <v>279</v>
      </c>
      <c r="J22" s="135"/>
      <c r="K22" s="55" t="s">
        <v>12</v>
      </c>
      <c r="L22" s="55" t="s">
        <v>405</v>
      </c>
      <c r="M22" s="135" t="s">
        <v>408</v>
      </c>
      <c r="N22" s="135"/>
      <c r="O22" s="135"/>
      <c r="P22" s="135"/>
      <c r="Q22" s="135"/>
    </row>
    <row r="23" spans="1:17" ht="21.75" customHeight="1">
      <c r="A23"/>
      <c r="B23" s="53" t="s">
        <v>280</v>
      </c>
      <c r="C23" s="54"/>
      <c r="D23" s="141"/>
      <c r="E23" s="141"/>
      <c r="F23" s="140" t="s">
        <v>281</v>
      </c>
      <c r="G23" s="140"/>
      <c r="H23" s="140"/>
      <c r="I23" s="135" t="s">
        <v>282</v>
      </c>
      <c r="J23" s="135"/>
      <c r="K23" s="55" t="s">
        <v>12</v>
      </c>
      <c r="L23" s="55" t="s">
        <v>283</v>
      </c>
      <c r="M23" s="135" t="s">
        <v>284</v>
      </c>
      <c r="N23" s="135"/>
      <c r="O23" s="135"/>
      <c r="P23" s="135"/>
      <c r="Q23" s="135"/>
    </row>
    <row r="24" spans="1:17" ht="37.5" customHeight="1">
      <c r="A24"/>
      <c r="B24" s="3"/>
      <c r="C24" s="54"/>
      <c r="D24" s="141"/>
      <c r="E24" s="141"/>
      <c r="F24" s="140" t="s">
        <v>11</v>
      </c>
      <c r="G24" s="140"/>
      <c r="H24" s="140"/>
      <c r="I24" s="135" t="s">
        <v>285</v>
      </c>
      <c r="J24" s="135"/>
      <c r="K24" s="55" t="s">
        <v>12</v>
      </c>
      <c r="L24" s="55" t="s">
        <v>283</v>
      </c>
      <c r="M24" s="135" t="s">
        <v>286</v>
      </c>
      <c r="N24" s="135"/>
      <c r="O24" s="135"/>
      <c r="P24" s="135"/>
      <c r="Q24" s="135"/>
    </row>
    <row r="25" spans="1:17" ht="33.75" customHeight="1">
      <c r="A25"/>
      <c r="B25" s="54"/>
      <c r="C25" s="53" t="s">
        <v>287</v>
      </c>
      <c r="D25" s="141"/>
      <c r="E25" s="141"/>
      <c r="F25" s="140" t="s">
        <v>288</v>
      </c>
      <c r="G25" s="140"/>
      <c r="H25" s="140"/>
      <c r="I25" s="135" t="s">
        <v>289</v>
      </c>
      <c r="J25" s="135"/>
      <c r="K25" s="55" t="s">
        <v>12</v>
      </c>
      <c r="L25" s="55" t="s">
        <v>283</v>
      </c>
      <c r="M25" s="135" t="s">
        <v>290</v>
      </c>
      <c r="N25" s="135"/>
      <c r="O25" s="135"/>
      <c r="P25" s="135"/>
      <c r="Q25" s="135"/>
    </row>
    <row r="26" spans="1:17" ht="40.5" customHeight="1">
      <c r="A26"/>
      <c r="B26" s="54"/>
      <c r="C26" s="3"/>
      <c r="D26" s="141"/>
      <c r="E26" s="141"/>
      <c r="F26" s="140" t="s">
        <v>11</v>
      </c>
      <c r="G26" s="140"/>
      <c r="H26" s="140"/>
      <c r="I26" s="135" t="s">
        <v>289</v>
      </c>
      <c r="J26" s="135"/>
      <c r="K26" s="55" t="s">
        <v>12</v>
      </c>
      <c r="L26" s="55" t="s">
        <v>283</v>
      </c>
      <c r="M26" s="135" t="s">
        <v>290</v>
      </c>
      <c r="N26" s="135"/>
      <c r="O26" s="135"/>
      <c r="P26" s="135"/>
      <c r="Q26" s="135"/>
    </row>
    <row r="27" spans="1:17" ht="29.25" customHeight="1">
      <c r="A27"/>
      <c r="B27" s="54"/>
      <c r="C27" s="54"/>
      <c r="D27" s="142" t="s">
        <v>228</v>
      </c>
      <c r="E27" s="142"/>
      <c r="F27" s="140" t="s">
        <v>229</v>
      </c>
      <c r="G27" s="140"/>
      <c r="H27" s="140"/>
      <c r="I27" s="135" t="s">
        <v>291</v>
      </c>
      <c r="J27" s="135"/>
      <c r="K27" s="55" t="s">
        <v>12</v>
      </c>
      <c r="L27" s="55" t="s">
        <v>292</v>
      </c>
      <c r="M27" s="135" t="s">
        <v>293</v>
      </c>
      <c r="N27" s="135"/>
      <c r="O27" s="135"/>
      <c r="P27" s="135"/>
      <c r="Q27" s="135"/>
    </row>
    <row r="28" spans="1:17" ht="30" customHeight="1">
      <c r="A28"/>
      <c r="B28" s="54"/>
      <c r="C28" s="54"/>
      <c r="D28" s="142" t="s">
        <v>233</v>
      </c>
      <c r="E28" s="142"/>
      <c r="F28" s="140" t="s">
        <v>229</v>
      </c>
      <c r="G28" s="140"/>
      <c r="H28" s="140"/>
      <c r="I28" s="135" t="s">
        <v>294</v>
      </c>
      <c r="J28" s="135"/>
      <c r="K28" s="55" t="s">
        <v>12</v>
      </c>
      <c r="L28" s="55" t="s">
        <v>295</v>
      </c>
      <c r="M28" s="135" t="s">
        <v>296</v>
      </c>
      <c r="N28" s="135"/>
      <c r="O28" s="135"/>
      <c r="P28" s="135"/>
      <c r="Q28" s="135"/>
    </row>
    <row r="29" spans="1:17" ht="21" customHeight="1">
      <c r="A29"/>
      <c r="B29" s="53" t="s">
        <v>13</v>
      </c>
      <c r="C29" s="54"/>
      <c r="D29" s="141"/>
      <c r="E29" s="141"/>
      <c r="F29" s="140" t="s">
        <v>14</v>
      </c>
      <c r="G29" s="140"/>
      <c r="H29" s="140"/>
      <c r="I29" s="135" t="s">
        <v>231</v>
      </c>
      <c r="J29" s="135"/>
      <c r="K29" s="55" t="s">
        <v>12</v>
      </c>
      <c r="L29" s="55" t="s">
        <v>297</v>
      </c>
      <c r="M29" s="135" t="s">
        <v>298</v>
      </c>
      <c r="N29" s="135"/>
      <c r="O29" s="135"/>
      <c r="P29" s="135"/>
      <c r="Q29" s="135"/>
    </row>
    <row r="30" spans="1:17" ht="36" customHeight="1">
      <c r="A30"/>
      <c r="B30" s="3"/>
      <c r="C30" s="54"/>
      <c r="D30" s="141"/>
      <c r="E30" s="141"/>
      <c r="F30" s="140" t="s">
        <v>11</v>
      </c>
      <c r="G30" s="140"/>
      <c r="H30" s="140"/>
      <c r="I30" s="135" t="s">
        <v>230</v>
      </c>
      <c r="J30" s="135"/>
      <c r="K30" s="55" t="s">
        <v>12</v>
      </c>
      <c r="L30" s="55" t="s">
        <v>12</v>
      </c>
      <c r="M30" s="135" t="s">
        <v>230</v>
      </c>
      <c r="N30" s="135"/>
      <c r="O30" s="135"/>
      <c r="P30" s="135"/>
      <c r="Q30" s="135"/>
    </row>
    <row r="31" spans="1:17" ht="20.25" customHeight="1">
      <c r="A31"/>
      <c r="B31" s="54"/>
      <c r="C31" s="53" t="s">
        <v>177</v>
      </c>
      <c r="D31" s="141"/>
      <c r="E31" s="141"/>
      <c r="F31" s="140" t="s">
        <v>178</v>
      </c>
      <c r="G31" s="140"/>
      <c r="H31" s="140"/>
      <c r="I31" s="135" t="s">
        <v>232</v>
      </c>
      <c r="J31" s="135"/>
      <c r="K31" s="55" t="s">
        <v>12</v>
      </c>
      <c r="L31" s="55" t="s">
        <v>297</v>
      </c>
      <c r="M31" s="135" t="s">
        <v>299</v>
      </c>
      <c r="N31" s="135"/>
      <c r="O31" s="135"/>
      <c r="P31" s="135"/>
      <c r="Q31" s="135"/>
    </row>
    <row r="32" spans="1:17" ht="39" customHeight="1">
      <c r="A32"/>
      <c r="B32" s="54"/>
      <c r="C32" s="3"/>
      <c r="D32" s="141"/>
      <c r="E32" s="141"/>
      <c r="F32" s="140" t="s">
        <v>11</v>
      </c>
      <c r="G32" s="140"/>
      <c r="H32" s="140"/>
      <c r="I32" s="135" t="s">
        <v>230</v>
      </c>
      <c r="J32" s="135"/>
      <c r="K32" s="55" t="s">
        <v>12</v>
      </c>
      <c r="L32" s="55" t="s">
        <v>12</v>
      </c>
      <c r="M32" s="135" t="s">
        <v>230</v>
      </c>
      <c r="N32" s="135"/>
      <c r="O32" s="135"/>
      <c r="P32" s="135"/>
      <c r="Q32" s="135"/>
    </row>
    <row r="33" spans="1:17" ht="26.25" customHeight="1">
      <c r="A33"/>
      <c r="B33" s="54"/>
      <c r="C33" s="54"/>
      <c r="D33" s="142" t="s">
        <v>300</v>
      </c>
      <c r="E33" s="142"/>
      <c r="F33" s="140" t="s">
        <v>301</v>
      </c>
      <c r="G33" s="140"/>
      <c r="H33" s="140"/>
      <c r="I33" s="135" t="s">
        <v>302</v>
      </c>
      <c r="J33" s="135"/>
      <c r="K33" s="55" t="s">
        <v>12</v>
      </c>
      <c r="L33" s="55" t="s">
        <v>303</v>
      </c>
      <c r="M33" s="135" t="s">
        <v>304</v>
      </c>
      <c r="N33" s="135"/>
      <c r="O33" s="135"/>
      <c r="P33" s="135"/>
      <c r="Q33" s="135"/>
    </row>
    <row r="34" spans="1:17" ht="23.25" customHeight="1">
      <c r="A34"/>
      <c r="B34" s="54"/>
      <c r="C34" s="54"/>
      <c r="D34" s="142" t="s">
        <v>305</v>
      </c>
      <c r="E34" s="142"/>
      <c r="F34" s="140" t="s">
        <v>306</v>
      </c>
      <c r="G34" s="140"/>
      <c r="H34" s="140"/>
      <c r="I34" s="135" t="s">
        <v>307</v>
      </c>
      <c r="J34" s="135"/>
      <c r="K34" s="55" t="s">
        <v>12</v>
      </c>
      <c r="L34" s="55" t="s">
        <v>273</v>
      </c>
      <c r="M34" s="135" t="s">
        <v>308</v>
      </c>
      <c r="N34" s="135"/>
      <c r="O34" s="135"/>
      <c r="P34" s="135"/>
      <c r="Q34" s="135"/>
    </row>
    <row r="35" spans="1:17" ht="15" customHeight="1">
      <c r="A35"/>
      <c r="B35" s="53" t="s">
        <v>309</v>
      </c>
      <c r="C35" s="54"/>
      <c r="D35" s="141"/>
      <c r="E35" s="141"/>
      <c r="F35" s="140" t="s">
        <v>310</v>
      </c>
      <c r="G35" s="140"/>
      <c r="H35" s="140"/>
      <c r="I35" s="135" t="s">
        <v>311</v>
      </c>
      <c r="J35" s="135"/>
      <c r="K35" s="55" t="s">
        <v>12</v>
      </c>
      <c r="L35" s="55" t="s">
        <v>312</v>
      </c>
      <c r="M35" s="135" t="s">
        <v>313</v>
      </c>
      <c r="N35" s="135"/>
      <c r="O35" s="135"/>
      <c r="P35" s="135"/>
      <c r="Q35" s="135"/>
    </row>
    <row r="36" spans="1:17" ht="38.25" customHeight="1">
      <c r="A36"/>
      <c r="B36" s="3"/>
      <c r="C36" s="54"/>
      <c r="D36" s="141"/>
      <c r="E36" s="141"/>
      <c r="F36" s="140" t="s">
        <v>11</v>
      </c>
      <c r="G36" s="140"/>
      <c r="H36" s="140"/>
      <c r="I36" s="135" t="s">
        <v>12</v>
      </c>
      <c r="J36" s="135"/>
      <c r="K36" s="55" t="s">
        <v>12</v>
      </c>
      <c r="L36" s="55" t="s">
        <v>12</v>
      </c>
      <c r="M36" s="135" t="s">
        <v>12</v>
      </c>
      <c r="N36" s="135"/>
      <c r="O36" s="135"/>
      <c r="P36" s="135"/>
      <c r="Q36" s="135"/>
    </row>
    <row r="37" spans="1:17" ht="31.5" customHeight="1">
      <c r="A37"/>
      <c r="B37" s="54"/>
      <c r="C37" s="53" t="s">
        <v>314</v>
      </c>
      <c r="D37" s="141"/>
      <c r="E37" s="141"/>
      <c r="F37" s="140" t="s">
        <v>315</v>
      </c>
      <c r="G37" s="140"/>
      <c r="H37" s="140"/>
      <c r="I37" s="135" t="s">
        <v>316</v>
      </c>
      <c r="J37" s="135"/>
      <c r="K37" s="55" t="s">
        <v>12</v>
      </c>
      <c r="L37" s="55" t="s">
        <v>317</v>
      </c>
      <c r="M37" s="135" t="s">
        <v>318</v>
      </c>
      <c r="N37" s="135"/>
      <c r="O37" s="135"/>
      <c r="P37" s="135"/>
      <c r="Q37" s="135"/>
    </row>
    <row r="38" spans="1:17" ht="36.75" customHeight="1">
      <c r="A38"/>
      <c r="B38" s="54"/>
      <c r="C38" s="3"/>
      <c r="D38" s="141"/>
      <c r="E38" s="141"/>
      <c r="F38" s="140" t="s">
        <v>11</v>
      </c>
      <c r="G38" s="140"/>
      <c r="H38" s="140"/>
      <c r="I38" s="135" t="s">
        <v>12</v>
      </c>
      <c r="J38" s="135"/>
      <c r="K38" s="55" t="s">
        <v>12</v>
      </c>
      <c r="L38" s="55" t="s">
        <v>12</v>
      </c>
      <c r="M38" s="135" t="s">
        <v>12</v>
      </c>
      <c r="N38" s="135"/>
      <c r="O38" s="135"/>
      <c r="P38" s="135"/>
      <c r="Q38" s="135"/>
    </row>
    <row r="39" spans="1:17" ht="46.5" customHeight="1">
      <c r="A39"/>
      <c r="B39" s="54"/>
      <c r="C39" s="54"/>
      <c r="D39" s="142" t="s">
        <v>319</v>
      </c>
      <c r="E39" s="142"/>
      <c r="F39" s="140" t="s">
        <v>320</v>
      </c>
      <c r="G39" s="140"/>
      <c r="H39" s="140"/>
      <c r="I39" s="135" t="s">
        <v>321</v>
      </c>
      <c r="J39" s="135"/>
      <c r="K39" s="55" t="s">
        <v>12</v>
      </c>
      <c r="L39" s="55" t="s">
        <v>317</v>
      </c>
      <c r="M39" s="135" t="s">
        <v>322</v>
      </c>
      <c r="N39" s="135"/>
      <c r="O39" s="135"/>
      <c r="P39" s="135"/>
      <c r="Q39" s="135"/>
    </row>
    <row r="40" spans="1:17" ht="15" customHeight="1">
      <c r="A40"/>
      <c r="B40" s="54"/>
      <c r="C40" s="53" t="s">
        <v>323</v>
      </c>
      <c r="D40" s="141"/>
      <c r="E40" s="141"/>
      <c r="F40" s="140" t="s">
        <v>324</v>
      </c>
      <c r="G40" s="140"/>
      <c r="H40" s="140"/>
      <c r="I40" s="135" t="s">
        <v>325</v>
      </c>
      <c r="J40" s="135"/>
      <c r="K40" s="55" t="s">
        <v>12</v>
      </c>
      <c r="L40" s="55" t="s">
        <v>326</v>
      </c>
      <c r="M40" s="135" t="s">
        <v>327</v>
      </c>
      <c r="N40" s="135"/>
      <c r="O40" s="135"/>
      <c r="P40" s="135"/>
      <c r="Q40" s="135"/>
    </row>
    <row r="41" spans="1:17" ht="37.5" customHeight="1">
      <c r="A41"/>
      <c r="B41" s="54"/>
      <c r="C41" s="3"/>
      <c r="D41" s="141"/>
      <c r="E41" s="141"/>
      <c r="F41" s="140" t="s">
        <v>11</v>
      </c>
      <c r="G41" s="140"/>
      <c r="H41" s="140"/>
      <c r="I41" s="135" t="s">
        <v>12</v>
      </c>
      <c r="J41" s="135"/>
      <c r="K41" s="55" t="s">
        <v>12</v>
      </c>
      <c r="L41" s="55" t="s">
        <v>12</v>
      </c>
      <c r="M41" s="135" t="s">
        <v>12</v>
      </c>
      <c r="N41" s="135"/>
      <c r="O41" s="135"/>
      <c r="P41" s="135"/>
      <c r="Q41" s="135"/>
    </row>
    <row r="42" spans="1:17" ht="31.5" customHeight="1">
      <c r="A42"/>
      <c r="B42" s="54"/>
      <c r="C42" s="54"/>
      <c r="D42" s="142" t="s">
        <v>328</v>
      </c>
      <c r="E42" s="142"/>
      <c r="F42" s="140" t="s">
        <v>329</v>
      </c>
      <c r="G42" s="140"/>
      <c r="H42" s="140"/>
      <c r="I42" s="135" t="s">
        <v>325</v>
      </c>
      <c r="J42" s="135"/>
      <c r="K42" s="55" t="s">
        <v>12</v>
      </c>
      <c r="L42" s="55" t="s">
        <v>326</v>
      </c>
      <c r="M42" s="135" t="s">
        <v>327</v>
      </c>
      <c r="N42" s="135"/>
      <c r="O42" s="135"/>
      <c r="P42" s="135"/>
      <c r="Q42" s="135"/>
    </row>
    <row r="43" spans="1:17" ht="12.75" customHeight="1">
      <c r="A43"/>
      <c r="B43" s="53" t="s">
        <v>330</v>
      </c>
      <c r="C43" s="54"/>
      <c r="D43" s="141"/>
      <c r="E43" s="141"/>
      <c r="F43" s="140" t="s">
        <v>331</v>
      </c>
      <c r="G43" s="140"/>
      <c r="H43" s="140"/>
      <c r="I43" s="135" t="s">
        <v>332</v>
      </c>
      <c r="J43" s="135"/>
      <c r="K43" s="55" t="s">
        <v>12</v>
      </c>
      <c r="L43" s="55" t="s">
        <v>333</v>
      </c>
      <c r="M43" s="135" t="s">
        <v>334</v>
      </c>
      <c r="N43" s="135"/>
      <c r="O43" s="135"/>
      <c r="P43" s="135"/>
      <c r="Q43" s="135"/>
    </row>
    <row r="44" spans="1:17" ht="45.75" customHeight="1">
      <c r="A44"/>
      <c r="B44" s="3"/>
      <c r="C44" s="54"/>
      <c r="D44" s="141"/>
      <c r="E44" s="141"/>
      <c r="F44" s="140" t="s">
        <v>11</v>
      </c>
      <c r="G44" s="140"/>
      <c r="H44" s="140"/>
      <c r="I44" s="135" t="s">
        <v>12</v>
      </c>
      <c r="J44" s="135"/>
      <c r="K44" s="55" t="s">
        <v>12</v>
      </c>
      <c r="L44" s="55" t="s">
        <v>12</v>
      </c>
      <c r="M44" s="135" t="s">
        <v>12</v>
      </c>
      <c r="N44" s="135"/>
      <c r="O44" s="135"/>
      <c r="P44" s="135"/>
      <c r="Q44" s="135"/>
    </row>
    <row r="45" spans="1:17" ht="15">
      <c r="A45"/>
      <c r="B45" s="54"/>
      <c r="C45" s="53" t="s">
        <v>335</v>
      </c>
      <c r="D45" s="141"/>
      <c r="E45" s="141"/>
      <c r="F45" s="140" t="s">
        <v>336</v>
      </c>
      <c r="G45" s="140"/>
      <c r="H45" s="140"/>
      <c r="I45" s="135" t="s">
        <v>337</v>
      </c>
      <c r="J45" s="135"/>
      <c r="K45" s="55" t="s">
        <v>12</v>
      </c>
      <c r="L45" s="55" t="s">
        <v>333</v>
      </c>
      <c r="M45" s="135" t="s">
        <v>338</v>
      </c>
      <c r="N45" s="135"/>
      <c r="O45" s="135"/>
      <c r="P45" s="135"/>
      <c r="Q45" s="135"/>
    </row>
    <row r="46" spans="1:17" ht="34.5" customHeight="1">
      <c r="A46"/>
      <c r="B46" s="54"/>
      <c r="C46" s="3"/>
      <c r="D46" s="141"/>
      <c r="E46" s="141"/>
      <c r="F46" s="140" t="s">
        <v>11</v>
      </c>
      <c r="G46" s="140"/>
      <c r="H46" s="140"/>
      <c r="I46" s="135" t="s">
        <v>12</v>
      </c>
      <c r="J46" s="135"/>
      <c r="K46" s="55" t="s">
        <v>12</v>
      </c>
      <c r="L46" s="55" t="s">
        <v>12</v>
      </c>
      <c r="M46" s="135" t="s">
        <v>12</v>
      </c>
      <c r="N46" s="135"/>
      <c r="O46" s="135"/>
      <c r="P46" s="135"/>
      <c r="Q46" s="135"/>
    </row>
    <row r="47" spans="1:17" ht="30.75" customHeight="1">
      <c r="A47"/>
      <c r="B47" s="54"/>
      <c r="C47" s="54"/>
      <c r="D47" s="142" t="s">
        <v>339</v>
      </c>
      <c r="E47" s="142"/>
      <c r="F47" s="140" t="s">
        <v>340</v>
      </c>
      <c r="G47" s="140"/>
      <c r="H47" s="140"/>
      <c r="I47" s="135" t="s">
        <v>12</v>
      </c>
      <c r="J47" s="135"/>
      <c r="K47" s="55" t="s">
        <v>12</v>
      </c>
      <c r="L47" s="55" t="s">
        <v>333</v>
      </c>
      <c r="M47" s="135" t="s">
        <v>333</v>
      </c>
      <c r="N47" s="135"/>
      <c r="O47" s="135"/>
      <c r="P47" s="135"/>
      <c r="Q47" s="135"/>
    </row>
    <row r="48" spans="1:17" ht="29.25" customHeight="1">
      <c r="A48"/>
      <c r="B48" s="136" t="s">
        <v>10</v>
      </c>
      <c r="C48" s="136"/>
      <c r="D48" s="136"/>
      <c r="E48" s="136"/>
      <c r="F48" s="136"/>
      <c r="G48" s="136"/>
      <c r="H48" s="56" t="s">
        <v>15</v>
      </c>
      <c r="I48" s="131" t="s">
        <v>234</v>
      </c>
      <c r="J48" s="131"/>
      <c r="K48" s="57" t="s">
        <v>264</v>
      </c>
      <c r="L48" s="57" t="s">
        <v>419</v>
      </c>
      <c r="M48" s="131" t="s">
        <v>420</v>
      </c>
      <c r="N48" s="131"/>
      <c r="O48" s="131"/>
      <c r="P48" s="131"/>
      <c r="Q48" s="131"/>
    </row>
    <row r="49" spans="1:17" ht="36" customHeight="1">
      <c r="A49"/>
      <c r="B49" s="137"/>
      <c r="C49" s="137"/>
      <c r="D49" s="137"/>
      <c r="E49" s="137"/>
      <c r="F49" s="138" t="s">
        <v>11</v>
      </c>
      <c r="G49" s="138"/>
      <c r="H49" s="138"/>
      <c r="I49" s="139" t="s">
        <v>235</v>
      </c>
      <c r="J49" s="139"/>
      <c r="K49" s="58" t="s">
        <v>264</v>
      </c>
      <c r="L49" s="58" t="s">
        <v>283</v>
      </c>
      <c r="M49" s="139" t="s">
        <v>341</v>
      </c>
      <c r="N49" s="139"/>
      <c r="O49" s="139"/>
      <c r="P49" s="139"/>
      <c r="Q49" s="139"/>
    </row>
    <row r="50" spans="1:17" ht="25.5" customHeight="1">
      <c r="A50"/>
      <c r="B50" s="132" t="s">
        <v>16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2.75" customHeight="1">
      <c r="A51"/>
      <c r="B51" s="53" t="s">
        <v>259</v>
      </c>
      <c r="C51" s="54"/>
      <c r="D51" s="141"/>
      <c r="E51" s="141"/>
      <c r="F51" s="140" t="s">
        <v>260</v>
      </c>
      <c r="G51" s="140"/>
      <c r="H51" s="140"/>
      <c r="I51" s="135" t="s">
        <v>12</v>
      </c>
      <c r="J51" s="135"/>
      <c r="K51" s="55" t="s">
        <v>12</v>
      </c>
      <c r="L51" s="55" t="s">
        <v>421</v>
      </c>
      <c r="M51" s="135" t="s">
        <v>421</v>
      </c>
      <c r="N51" s="135"/>
      <c r="O51" s="135"/>
      <c r="P51" s="135"/>
      <c r="Q51" s="135"/>
    </row>
    <row r="52" spans="1:17" ht="44.25" customHeight="1">
      <c r="A52"/>
      <c r="B52" s="3"/>
      <c r="C52" s="54"/>
      <c r="D52" s="141"/>
      <c r="E52" s="141"/>
      <c r="F52" s="140" t="s">
        <v>11</v>
      </c>
      <c r="G52" s="140"/>
      <c r="H52" s="140"/>
      <c r="I52" s="135" t="s">
        <v>12</v>
      </c>
      <c r="J52" s="135"/>
      <c r="K52" s="55" t="s">
        <v>12</v>
      </c>
      <c r="L52" s="55" t="s">
        <v>12</v>
      </c>
      <c r="M52" s="135" t="s">
        <v>12</v>
      </c>
      <c r="N52" s="135"/>
      <c r="O52" s="135"/>
      <c r="P52" s="135"/>
      <c r="Q52" s="135"/>
    </row>
    <row r="53" spans="1:17" ht="15">
      <c r="A53"/>
      <c r="B53" s="54"/>
      <c r="C53" s="53" t="s">
        <v>413</v>
      </c>
      <c r="D53" s="141"/>
      <c r="E53" s="141"/>
      <c r="F53" s="140" t="s">
        <v>414</v>
      </c>
      <c r="G53" s="140"/>
      <c r="H53" s="140"/>
      <c r="I53" s="135" t="s">
        <v>12</v>
      </c>
      <c r="J53" s="135"/>
      <c r="K53" s="55" t="s">
        <v>12</v>
      </c>
      <c r="L53" s="55" t="s">
        <v>421</v>
      </c>
      <c r="M53" s="135" t="s">
        <v>421</v>
      </c>
      <c r="N53" s="135"/>
      <c r="O53" s="135"/>
      <c r="P53" s="135"/>
      <c r="Q53" s="135"/>
    </row>
    <row r="54" spans="1:17" ht="12.75" customHeight="1">
      <c r="A54"/>
      <c r="B54" s="54"/>
      <c r="C54" s="3"/>
      <c r="D54" s="141"/>
      <c r="E54" s="141"/>
      <c r="F54" s="140" t="s">
        <v>11</v>
      </c>
      <c r="G54" s="140"/>
      <c r="H54" s="140"/>
      <c r="I54" s="135" t="s">
        <v>12</v>
      </c>
      <c r="J54" s="135"/>
      <c r="K54" s="55" t="s">
        <v>12</v>
      </c>
      <c r="L54" s="55" t="s">
        <v>12</v>
      </c>
      <c r="M54" s="135" t="s">
        <v>12</v>
      </c>
      <c r="N54" s="135"/>
      <c r="O54" s="135"/>
      <c r="P54" s="135"/>
      <c r="Q54" s="135"/>
    </row>
    <row r="55" spans="1:17" ht="48.75" customHeight="1">
      <c r="A55"/>
      <c r="B55" s="54"/>
      <c r="C55" s="54"/>
      <c r="D55" s="142" t="s">
        <v>422</v>
      </c>
      <c r="E55" s="142"/>
      <c r="F55" s="140" t="s">
        <v>423</v>
      </c>
      <c r="G55" s="140"/>
      <c r="H55" s="140"/>
      <c r="I55" s="135" t="s">
        <v>12</v>
      </c>
      <c r="J55" s="135"/>
      <c r="K55" s="55" t="s">
        <v>12</v>
      </c>
      <c r="L55" s="55" t="s">
        <v>421</v>
      </c>
      <c r="M55" s="135" t="s">
        <v>421</v>
      </c>
      <c r="N55" s="135"/>
      <c r="O55" s="135"/>
      <c r="P55" s="135"/>
      <c r="Q55" s="135"/>
    </row>
    <row r="56" spans="1:17" ht="12.75" customHeight="1">
      <c r="A56"/>
      <c r="B56" s="53" t="s">
        <v>261</v>
      </c>
      <c r="C56" s="54"/>
      <c r="D56" s="141"/>
      <c r="E56" s="141"/>
      <c r="F56" s="140" t="s">
        <v>262</v>
      </c>
      <c r="G56" s="140"/>
      <c r="H56" s="140"/>
      <c r="I56" s="135" t="s">
        <v>342</v>
      </c>
      <c r="J56" s="135"/>
      <c r="K56" s="55" t="s">
        <v>12</v>
      </c>
      <c r="L56" s="55" t="s">
        <v>343</v>
      </c>
      <c r="M56" s="135" t="s">
        <v>344</v>
      </c>
      <c r="N56" s="135"/>
      <c r="O56" s="135"/>
      <c r="P56" s="135"/>
      <c r="Q56" s="135"/>
    </row>
    <row r="57" spans="1:17" ht="29.25" customHeight="1">
      <c r="A57"/>
      <c r="B57" s="3"/>
      <c r="C57" s="54"/>
      <c r="D57" s="141"/>
      <c r="E57" s="141"/>
      <c r="F57" s="140" t="s">
        <v>11</v>
      </c>
      <c r="G57" s="140"/>
      <c r="H57" s="140"/>
      <c r="I57" s="135" t="s">
        <v>342</v>
      </c>
      <c r="J57" s="135"/>
      <c r="K57" s="55" t="s">
        <v>12</v>
      </c>
      <c r="L57" s="55" t="s">
        <v>343</v>
      </c>
      <c r="M57" s="135" t="s">
        <v>344</v>
      </c>
      <c r="N57" s="135"/>
      <c r="O57" s="135"/>
      <c r="P57" s="135"/>
      <c r="Q57" s="135"/>
    </row>
    <row r="58" spans="1:17" ht="15">
      <c r="A58"/>
      <c r="B58" s="54"/>
      <c r="C58" s="53" t="s">
        <v>268</v>
      </c>
      <c r="D58" s="141"/>
      <c r="E58" s="141"/>
      <c r="F58" s="140" t="s">
        <v>269</v>
      </c>
      <c r="G58" s="140"/>
      <c r="H58" s="140"/>
      <c r="I58" s="135" t="s">
        <v>342</v>
      </c>
      <c r="J58" s="135"/>
      <c r="K58" s="55" t="s">
        <v>12</v>
      </c>
      <c r="L58" s="55" t="s">
        <v>343</v>
      </c>
      <c r="M58" s="135" t="s">
        <v>344</v>
      </c>
      <c r="N58" s="135"/>
      <c r="O58" s="135"/>
      <c r="P58" s="135"/>
      <c r="Q58" s="135"/>
    </row>
    <row r="59" spans="1:17" ht="27" customHeight="1">
      <c r="A59"/>
      <c r="B59" s="54"/>
      <c r="C59" s="3"/>
      <c r="D59" s="141"/>
      <c r="E59" s="141"/>
      <c r="F59" s="140" t="s">
        <v>11</v>
      </c>
      <c r="G59" s="140"/>
      <c r="H59" s="140"/>
      <c r="I59" s="135" t="s">
        <v>342</v>
      </c>
      <c r="J59" s="135"/>
      <c r="K59" s="55" t="s">
        <v>12</v>
      </c>
      <c r="L59" s="55" t="s">
        <v>343</v>
      </c>
      <c r="M59" s="135" t="s">
        <v>344</v>
      </c>
      <c r="N59" s="135"/>
      <c r="O59" s="135"/>
      <c r="P59" s="135"/>
      <c r="Q59" s="135"/>
    </row>
    <row r="60" spans="1:17" ht="53.25" customHeight="1">
      <c r="A60"/>
      <c r="B60" s="54"/>
      <c r="C60" s="54"/>
      <c r="D60" s="142" t="s">
        <v>236</v>
      </c>
      <c r="E60" s="142"/>
      <c r="F60" s="140" t="s">
        <v>237</v>
      </c>
      <c r="G60" s="140"/>
      <c r="H60" s="140"/>
      <c r="I60" s="135" t="s">
        <v>342</v>
      </c>
      <c r="J60" s="135"/>
      <c r="K60" s="55" t="s">
        <v>12</v>
      </c>
      <c r="L60" s="55" t="s">
        <v>343</v>
      </c>
      <c r="M60" s="135" t="s">
        <v>344</v>
      </c>
      <c r="N60" s="135"/>
      <c r="O60" s="135"/>
      <c r="P60" s="135"/>
      <c r="Q60" s="135"/>
    </row>
    <row r="61" spans="1:17" ht="12.75">
      <c r="A61"/>
      <c r="B61" s="136" t="s">
        <v>16</v>
      </c>
      <c r="C61" s="136"/>
      <c r="D61" s="136"/>
      <c r="E61" s="136"/>
      <c r="F61" s="136"/>
      <c r="G61" s="136"/>
      <c r="H61" s="56" t="s">
        <v>15</v>
      </c>
      <c r="I61" s="131" t="s">
        <v>238</v>
      </c>
      <c r="J61" s="131"/>
      <c r="K61" s="57" t="s">
        <v>12</v>
      </c>
      <c r="L61" s="57" t="s">
        <v>424</v>
      </c>
      <c r="M61" s="131" t="s">
        <v>425</v>
      </c>
      <c r="N61" s="131"/>
      <c r="O61" s="131"/>
      <c r="P61" s="131"/>
      <c r="Q61" s="131"/>
    </row>
    <row r="62" spans="1:17" ht="34.5" customHeight="1">
      <c r="A62"/>
      <c r="B62" s="137"/>
      <c r="C62" s="137"/>
      <c r="D62" s="137"/>
      <c r="E62" s="137"/>
      <c r="F62" s="138" t="s">
        <v>11</v>
      </c>
      <c r="G62" s="138"/>
      <c r="H62" s="138"/>
      <c r="I62" s="139" t="s">
        <v>239</v>
      </c>
      <c r="J62" s="139"/>
      <c r="K62" s="58" t="s">
        <v>12</v>
      </c>
      <c r="L62" s="58" t="s">
        <v>343</v>
      </c>
      <c r="M62" s="139" t="s">
        <v>345</v>
      </c>
      <c r="N62" s="139"/>
      <c r="O62" s="139"/>
      <c r="P62" s="139"/>
      <c r="Q62" s="139"/>
    </row>
    <row r="63" spans="1:17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12.75">
      <c r="A64"/>
      <c r="B64" s="132" t="s">
        <v>17</v>
      </c>
      <c r="C64" s="132"/>
      <c r="D64" s="132"/>
      <c r="E64" s="132"/>
      <c r="F64" s="132"/>
      <c r="G64" s="132"/>
      <c r="H64" s="132"/>
      <c r="I64" s="131" t="s">
        <v>240</v>
      </c>
      <c r="J64" s="131"/>
      <c r="K64" s="57" t="s">
        <v>264</v>
      </c>
      <c r="L64" s="57" t="s">
        <v>426</v>
      </c>
      <c r="M64" s="131" t="s">
        <v>427</v>
      </c>
      <c r="N64" s="131"/>
      <c r="O64" s="131"/>
      <c r="P64" s="131"/>
      <c r="Q64" s="131"/>
    </row>
    <row r="65" spans="1:17" ht="54" customHeight="1">
      <c r="A65"/>
      <c r="B65" s="132"/>
      <c r="C65" s="132"/>
      <c r="D65" s="132"/>
      <c r="E65" s="132"/>
      <c r="F65" s="133" t="s">
        <v>11</v>
      </c>
      <c r="G65" s="133"/>
      <c r="H65" s="133"/>
      <c r="I65" s="134" t="s">
        <v>241</v>
      </c>
      <c r="J65" s="134"/>
      <c r="K65" s="59" t="s">
        <v>264</v>
      </c>
      <c r="L65" s="59" t="s">
        <v>346</v>
      </c>
      <c r="M65" s="134" t="s">
        <v>347</v>
      </c>
      <c r="N65" s="134"/>
      <c r="O65" s="134"/>
      <c r="P65" s="134"/>
      <c r="Q65" s="134"/>
    </row>
    <row r="66" spans="1:17" ht="12.75">
      <c r="A66"/>
      <c r="B66" s="143" t="s">
        <v>31</v>
      </c>
      <c r="C66" s="143"/>
      <c r="D66" s="143"/>
      <c r="E66" s="143"/>
      <c r="F66" s="143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</sheetData>
  <sheetProtection/>
  <mergeCells count="237">
    <mergeCell ref="M54:Q54"/>
    <mergeCell ref="F55:H55"/>
    <mergeCell ref="I55:J55"/>
    <mergeCell ref="I48:J48"/>
    <mergeCell ref="M48:Q48"/>
    <mergeCell ref="F49:H49"/>
    <mergeCell ref="I49:J49"/>
    <mergeCell ref="M49:Q49"/>
    <mergeCell ref="M55:Q55"/>
    <mergeCell ref="I51:J51"/>
    <mergeCell ref="D42:E42"/>
    <mergeCell ref="F42:H42"/>
    <mergeCell ref="I42:J42"/>
    <mergeCell ref="M42:Q42"/>
    <mergeCell ref="I43:J43"/>
    <mergeCell ref="M43:Q43"/>
    <mergeCell ref="F43:H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6:E36"/>
    <mergeCell ref="F36:H36"/>
    <mergeCell ref="I36:J36"/>
    <mergeCell ref="M36:Q36"/>
    <mergeCell ref="D37:E37"/>
    <mergeCell ref="F37:H37"/>
    <mergeCell ref="I37:J37"/>
    <mergeCell ref="M37:Q37"/>
    <mergeCell ref="D34:E34"/>
    <mergeCell ref="F34:H34"/>
    <mergeCell ref="I34:J34"/>
    <mergeCell ref="M34:Q34"/>
    <mergeCell ref="D35:E35"/>
    <mergeCell ref="F35:H35"/>
    <mergeCell ref="I35:J35"/>
    <mergeCell ref="M35:Q35"/>
    <mergeCell ref="D32:E32"/>
    <mergeCell ref="F32:H32"/>
    <mergeCell ref="I32:J32"/>
    <mergeCell ref="M32:Q32"/>
    <mergeCell ref="F30:H30"/>
    <mergeCell ref="D33:E33"/>
    <mergeCell ref="F33:H33"/>
    <mergeCell ref="I33:J33"/>
    <mergeCell ref="M33:Q33"/>
    <mergeCell ref="I30:J30"/>
    <mergeCell ref="D31:E31"/>
    <mergeCell ref="F31:H31"/>
    <mergeCell ref="I31:J31"/>
    <mergeCell ref="M31:Q31"/>
    <mergeCell ref="F27:H27"/>
    <mergeCell ref="D28:E28"/>
    <mergeCell ref="D29:E29"/>
    <mergeCell ref="D20:E20"/>
    <mergeCell ref="D21:E21"/>
    <mergeCell ref="F21:H21"/>
    <mergeCell ref="I26:J26"/>
    <mergeCell ref="M26:Q26"/>
    <mergeCell ref="D30:E30"/>
    <mergeCell ref="D27:E27"/>
    <mergeCell ref="I27:J27"/>
    <mergeCell ref="M27:Q27"/>
    <mergeCell ref="D25:E25"/>
    <mergeCell ref="F25:H25"/>
    <mergeCell ref="I25:J25"/>
    <mergeCell ref="D26:E26"/>
    <mergeCell ref="F26:H26"/>
    <mergeCell ref="M6:Q6"/>
    <mergeCell ref="D22:E22"/>
    <mergeCell ref="D6:E6"/>
    <mergeCell ref="M14:Q14"/>
    <mergeCell ref="D8:E8"/>
    <mergeCell ref="D12:E12"/>
    <mergeCell ref="I21:J21"/>
    <mergeCell ref="M21:Q21"/>
    <mergeCell ref="F22:H22"/>
    <mergeCell ref="I22:J22"/>
    <mergeCell ref="I10:J10"/>
    <mergeCell ref="I11:J11"/>
    <mergeCell ref="M30:Q30"/>
    <mergeCell ref="F28:H28"/>
    <mergeCell ref="I28:J28"/>
    <mergeCell ref="M28:Q28"/>
    <mergeCell ref="F29:H29"/>
    <mergeCell ref="I29:J29"/>
    <mergeCell ref="M29:Q29"/>
    <mergeCell ref="F19:H19"/>
    <mergeCell ref="F8:H8"/>
    <mergeCell ref="D9:E9"/>
    <mergeCell ref="D10:E10"/>
    <mergeCell ref="F10:H10"/>
    <mergeCell ref="D13:E13"/>
    <mergeCell ref="D14:E14"/>
    <mergeCell ref="D11:E11"/>
    <mergeCell ref="D16:E16"/>
    <mergeCell ref="F16:H16"/>
    <mergeCell ref="D17:E17"/>
    <mergeCell ref="M17:Q17"/>
    <mergeCell ref="D15:E15"/>
    <mergeCell ref="F17:H17"/>
    <mergeCell ref="M16:Q16"/>
    <mergeCell ref="I17:J17"/>
    <mergeCell ref="F14:H14"/>
    <mergeCell ref="I15:J15"/>
    <mergeCell ref="I16:J16"/>
    <mergeCell ref="M13:Q13"/>
    <mergeCell ref="M11:Q11"/>
    <mergeCell ref="F13:H13"/>
    <mergeCell ref="F15:H15"/>
    <mergeCell ref="M15:Q15"/>
    <mergeCell ref="I13:J13"/>
    <mergeCell ref="I14:J14"/>
    <mergeCell ref="I5:J5"/>
    <mergeCell ref="I6:J6"/>
    <mergeCell ref="F6:H6"/>
    <mergeCell ref="I12:J12"/>
    <mergeCell ref="F12:H12"/>
    <mergeCell ref="M8:Q8"/>
    <mergeCell ref="F11:H11"/>
    <mergeCell ref="M10:Q10"/>
    <mergeCell ref="B7:Q7"/>
    <mergeCell ref="M12:Q12"/>
    <mergeCell ref="K1:P1"/>
    <mergeCell ref="A2:P2"/>
    <mergeCell ref="I8:J8"/>
    <mergeCell ref="D5:E5"/>
    <mergeCell ref="M5:Q5"/>
    <mergeCell ref="I9:J9"/>
    <mergeCell ref="O3:P3"/>
    <mergeCell ref="F9:H9"/>
    <mergeCell ref="M9:Q9"/>
    <mergeCell ref="F5:H5"/>
    <mergeCell ref="M19:Q19"/>
    <mergeCell ref="F20:H20"/>
    <mergeCell ref="I20:J20"/>
    <mergeCell ref="M20:Q20"/>
    <mergeCell ref="I19:J19"/>
    <mergeCell ref="D18:E18"/>
    <mergeCell ref="F18:H18"/>
    <mergeCell ref="M18:Q18"/>
    <mergeCell ref="I18:J18"/>
    <mergeCell ref="D19:E19"/>
    <mergeCell ref="M22:Q22"/>
    <mergeCell ref="M23:Q23"/>
    <mergeCell ref="D23:E23"/>
    <mergeCell ref="F23:H23"/>
    <mergeCell ref="I23:J23"/>
    <mergeCell ref="D54:E54"/>
    <mergeCell ref="F54:H54"/>
    <mergeCell ref="M53:Q53"/>
    <mergeCell ref="B50:Q50"/>
    <mergeCell ref="D43:E43"/>
    <mergeCell ref="I24:J24"/>
    <mergeCell ref="M24:Q24"/>
    <mergeCell ref="D24:E24"/>
    <mergeCell ref="F24:H24"/>
    <mergeCell ref="M25:Q25"/>
    <mergeCell ref="B66:F66"/>
    <mergeCell ref="G66:Q66"/>
    <mergeCell ref="A63:Q63"/>
    <mergeCell ref="B64:H64"/>
    <mergeCell ref="D60:E60"/>
    <mergeCell ref="F45:H45"/>
    <mergeCell ref="I45:J45"/>
    <mergeCell ref="B48:G48"/>
    <mergeCell ref="D47:E47"/>
    <mergeCell ref="F47:H47"/>
    <mergeCell ref="I47:J47"/>
    <mergeCell ref="M45:Q45"/>
    <mergeCell ref="F44:H44"/>
    <mergeCell ref="I44:J44"/>
    <mergeCell ref="M44:Q44"/>
    <mergeCell ref="D46:E46"/>
    <mergeCell ref="F46:H46"/>
    <mergeCell ref="I46:J46"/>
    <mergeCell ref="M46:Q46"/>
    <mergeCell ref="D44:E44"/>
    <mergeCell ref="D45:E45"/>
    <mergeCell ref="M47:Q47"/>
    <mergeCell ref="D51:E51"/>
    <mergeCell ref="F51:H51"/>
    <mergeCell ref="D52:E52"/>
    <mergeCell ref="B49:E49"/>
    <mergeCell ref="M52:Q52"/>
    <mergeCell ref="M51:Q51"/>
    <mergeCell ref="F52:H52"/>
    <mergeCell ref="I52:J52"/>
    <mergeCell ref="D53:E53"/>
    <mergeCell ref="F53:H53"/>
    <mergeCell ref="I53:J53"/>
    <mergeCell ref="D55:E55"/>
    <mergeCell ref="D56:E56"/>
    <mergeCell ref="F56:H56"/>
    <mergeCell ref="I56:J56"/>
    <mergeCell ref="I54:J54"/>
    <mergeCell ref="M56:Q56"/>
    <mergeCell ref="D57:E57"/>
    <mergeCell ref="F57:H57"/>
    <mergeCell ref="I57:J57"/>
    <mergeCell ref="M57:Q57"/>
    <mergeCell ref="I58:J58"/>
    <mergeCell ref="M58:Q58"/>
    <mergeCell ref="D59:E59"/>
    <mergeCell ref="F59:H59"/>
    <mergeCell ref="I59:J59"/>
    <mergeCell ref="M59:Q59"/>
    <mergeCell ref="D58:E58"/>
    <mergeCell ref="F58:H58"/>
    <mergeCell ref="M60:Q60"/>
    <mergeCell ref="B61:G61"/>
    <mergeCell ref="I61:J61"/>
    <mergeCell ref="M61:Q61"/>
    <mergeCell ref="B62:E62"/>
    <mergeCell ref="F62:H62"/>
    <mergeCell ref="I62:J62"/>
    <mergeCell ref="M62:Q62"/>
    <mergeCell ref="F60:H60"/>
    <mergeCell ref="I60:J60"/>
    <mergeCell ref="I64:J64"/>
    <mergeCell ref="M64:Q64"/>
    <mergeCell ref="B65:E65"/>
    <mergeCell ref="F65:H65"/>
    <mergeCell ref="I65:J65"/>
    <mergeCell ref="M65:Q6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8"/>
  <sheetViews>
    <sheetView showGridLines="0" zoomScalePageLayoutView="0" workbookViewId="0" topLeftCell="A1">
      <selection activeCell="AC11" sqref="AC11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4" t="s">
        <v>432</v>
      </c>
      <c r="O1" s="154"/>
      <c r="P1" s="154"/>
      <c r="Q1" s="154"/>
      <c r="R1" s="154"/>
      <c r="S1" s="154"/>
      <c r="T1" s="154"/>
      <c r="U1" s="7"/>
      <c r="V1" s="7"/>
      <c r="W1" s="6"/>
    </row>
    <row r="2" spans="1:23" ht="21.75" customHeight="1">
      <c r="A2" s="155" t="s">
        <v>180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6"/>
    </row>
    <row r="3" ht="6.75" customHeight="1"/>
    <row r="4" spans="1:23" ht="12.75" customHeight="1">
      <c r="A4" s="156" t="s">
        <v>1</v>
      </c>
      <c r="B4" s="156" t="s">
        <v>2</v>
      </c>
      <c r="C4" s="156" t="s">
        <v>61</v>
      </c>
      <c r="D4" s="159" t="s">
        <v>4</v>
      </c>
      <c r="E4" s="160"/>
      <c r="F4" s="160"/>
      <c r="G4" s="161"/>
      <c r="H4" s="156" t="s">
        <v>28</v>
      </c>
      <c r="I4" s="168" t="s">
        <v>32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69"/>
    </row>
    <row r="5" spans="1:23" ht="12.75" customHeight="1">
      <c r="A5" s="157"/>
      <c r="B5" s="157"/>
      <c r="C5" s="157"/>
      <c r="D5" s="162"/>
      <c r="E5" s="163"/>
      <c r="F5" s="163"/>
      <c r="G5" s="164"/>
      <c r="H5" s="157"/>
      <c r="I5" s="156" t="s">
        <v>30</v>
      </c>
      <c r="J5" s="168" t="s">
        <v>24</v>
      </c>
      <c r="K5" s="173"/>
      <c r="L5" s="173"/>
      <c r="M5" s="173"/>
      <c r="N5" s="173"/>
      <c r="O5" s="173"/>
      <c r="P5" s="173"/>
      <c r="Q5" s="169"/>
      <c r="R5" s="156" t="s">
        <v>27</v>
      </c>
      <c r="S5" s="168" t="s">
        <v>24</v>
      </c>
      <c r="T5" s="173"/>
      <c r="U5" s="173"/>
      <c r="V5" s="173"/>
      <c r="W5" s="169"/>
    </row>
    <row r="6" spans="1:23" ht="12.75" customHeight="1">
      <c r="A6" s="157"/>
      <c r="B6" s="157"/>
      <c r="C6" s="157"/>
      <c r="D6" s="162"/>
      <c r="E6" s="163"/>
      <c r="F6" s="163"/>
      <c r="G6" s="164"/>
      <c r="H6" s="157"/>
      <c r="I6" s="157"/>
      <c r="J6" s="156" t="s">
        <v>60</v>
      </c>
      <c r="K6" s="168" t="s">
        <v>24</v>
      </c>
      <c r="L6" s="169"/>
      <c r="M6" s="156" t="s">
        <v>23</v>
      </c>
      <c r="N6" s="156" t="s">
        <v>22</v>
      </c>
      <c r="O6" s="156" t="s">
        <v>21</v>
      </c>
      <c r="P6" s="156" t="s">
        <v>36</v>
      </c>
      <c r="Q6" s="156" t="s">
        <v>33</v>
      </c>
      <c r="R6" s="157"/>
      <c r="S6" s="156" t="s">
        <v>26</v>
      </c>
      <c r="T6" s="168" t="s">
        <v>25</v>
      </c>
      <c r="U6" s="169"/>
      <c r="V6" s="156" t="s">
        <v>29</v>
      </c>
      <c r="W6" s="156" t="s">
        <v>34</v>
      </c>
    </row>
    <row r="7" spans="1:23" ht="61.5" customHeight="1">
      <c r="A7" s="158"/>
      <c r="B7" s="158"/>
      <c r="C7" s="158"/>
      <c r="D7" s="165"/>
      <c r="E7" s="166"/>
      <c r="F7" s="166"/>
      <c r="G7" s="167"/>
      <c r="H7" s="158"/>
      <c r="I7" s="158"/>
      <c r="J7" s="158"/>
      <c r="K7" s="128" t="s">
        <v>19</v>
      </c>
      <c r="L7" s="128" t="s">
        <v>59</v>
      </c>
      <c r="M7" s="158"/>
      <c r="N7" s="158"/>
      <c r="O7" s="158"/>
      <c r="P7" s="158"/>
      <c r="Q7" s="158"/>
      <c r="R7" s="158"/>
      <c r="S7" s="158"/>
      <c r="T7" s="168" t="s">
        <v>20</v>
      </c>
      <c r="U7" s="169"/>
      <c r="V7" s="158"/>
      <c r="W7" s="158"/>
    </row>
    <row r="8" spans="1:23" ht="12.75">
      <c r="A8" s="129" t="s">
        <v>5</v>
      </c>
      <c r="B8" s="129" t="s">
        <v>6</v>
      </c>
      <c r="C8" s="129" t="s">
        <v>7</v>
      </c>
      <c r="D8" s="170" t="s">
        <v>8</v>
      </c>
      <c r="E8" s="172"/>
      <c r="F8" s="172"/>
      <c r="G8" s="171"/>
      <c r="H8" s="129" t="s">
        <v>9</v>
      </c>
      <c r="I8" s="129" t="s">
        <v>39</v>
      </c>
      <c r="J8" s="129" t="s">
        <v>38</v>
      </c>
      <c r="K8" s="129" t="s">
        <v>37</v>
      </c>
      <c r="L8" s="129" t="s">
        <v>58</v>
      </c>
      <c r="M8" s="129" t="s">
        <v>57</v>
      </c>
      <c r="N8" s="129" t="s">
        <v>56</v>
      </c>
      <c r="O8" s="129" t="s">
        <v>55</v>
      </c>
      <c r="P8" s="129" t="s">
        <v>54</v>
      </c>
      <c r="Q8" s="129" t="s">
        <v>53</v>
      </c>
      <c r="R8" s="129" t="s">
        <v>52</v>
      </c>
      <c r="S8" s="129" t="s">
        <v>51</v>
      </c>
      <c r="T8" s="170" t="s">
        <v>50</v>
      </c>
      <c r="U8" s="171"/>
      <c r="V8" s="129" t="s">
        <v>49</v>
      </c>
      <c r="W8" s="129" t="s">
        <v>48</v>
      </c>
    </row>
    <row r="9" spans="1:23" ht="12.75">
      <c r="A9" s="153" t="s">
        <v>259</v>
      </c>
      <c r="B9" s="153" t="s">
        <v>35</v>
      </c>
      <c r="C9" s="153" t="s">
        <v>35</v>
      </c>
      <c r="D9" s="150" t="s">
        <v>260</v>
      </c>
      <c r="E9" s="150"/>
      <c r="F9" s="150" t="s">
        <v>47</v>
      </c>
      <c r="G9" s="150"/>
      <c r="H9" s="127">
        <v>9355032</v>
      </c>
      <c r="I9" s="127">
        <v>7204917</v>
      </c>
      <c r="J9" s="127">
        <v>6630766</v>
      </c>
      <c r="K9" s="127">
        <v>1687548</v>
      </c>
      <c r="L9" s="127">
        <v>4943218</v>
      </c>
      <c r="M9" s="127">
        <v>554151</v>
      </c>
      <c r="N9" s="127">
        <v>20000</v>
      </c>
      <c r="O9" s="127">
        <v>0</v>
      </c>
      <c r="P9" s="127">
        <v>0</v>
      </c>
      <c r="Q9" s="127">
        <v>0</v>
      </c>
      <c r="R9" s="127">
        <v>2150115</v>
      </c>
      <c r="S9" s="127">
        <v>2150115</v>
      </c>
      <c r="T9" s="152">
        <v>0</v>
      </c>
      <c r="U9" s="152"/>
      <c r="V9" s="127">
        <v>0</v>
      </c>
      <c r="W9" s="127">
        <v>0</v>
      </c>
    </row>
    <row r="10" spans="1:23" ht="12.75">
      <c r="A10" s="153"/>
      <c r="B10" s="153"/>
      <c r="C10" s="153"/>
      <c r="D10" s="150"/>
      <c r="E10" s="150"/>
      <c r="F10" s="150" t="s">
        <v>46</v>
      </c>
      <c r="G10" s="150"/>
      <c r="H10" s="127">
        <v>-1</v>
      </c>
      <c r="I10" s="127">
        <v>-1</v>
      </c>
      <c r="J10" s="127">
        <v>-1</v>
      </c>
      <c r="K10" s="127">
        <v>-1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52">
        <v>0</v>
      </c>
      <c r="U10" s="152"/>
      <c r="V10" s="127">
        <v>0</v>
      </c>
      <c r="W10" s="127">
        <v>0</v>
      </c>
    </row>
    <row r="11" spans="1:23" ht="12.75">
      <c r="A11" s="153"/>
      <c r="B11" s="153"/>
      <c r="C11" s="153"/>
      <c r="D11" s="150"/>
      <c r="E11" s="150"/>
      <c r="F11" s="150" t="s">
        <v>45</v>
      </c>
      <c r="G11" s="150"/>
      <c r="H11" s="127">
        <v>810681</v>
      </c>
      <c r="I11" s="127">
        <v>494977</v>
      </c>
      <c r="J11" s="127">
        <v>494977</v>
      </c>
      <c r="K11" s="127">
        <v>1</v>
      </c>
      <c r="L11" s="127">
        <v>494976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315704</v>
      </c>
      <c r="S11" s="127">
        <v>315704</v>
      </c>
      <c r="T11" s="152">
        <v>0</v>
      </c>
      <c r="U11" s="152"/>
      <c r="V11" s="127">
        <v>0</v>
      </c>
      <c r="W11" s="127">
        <v>0</v>
      </c>
    </row>
    <row r="12" spans="1:23" ht="12.75">
      <c r="A12" s="153"/>
      <c r="B12" s="153"/>
      <c r="C12" s="153"/>
      <c r="D12" s="150"/>
      <c r="E12" s="150"/>
      <c r="F12" s="150" t="s">
        <v>44</v>
      </c>
      <c r="G12" s="150"/>
      <c r="H12" s="127">
        <v>10165712</v>
      </c>
      <c r="I12" s="127">
        <v>7699893</v>
      </c>
      <c r="J12" s="127">
        <v>7125742</v>
      </c>
      <c r="K12" s="127">
        <v>1687548</v>
      </c>
      <c r="L12" s="127">
        <v>5438194</v>
      </c>
      <c r="M12" s="127">
        <v>554151</v>
      </c>
      <c r="N12" s="127">
        <v>20000</v>
      </c>
      <c r="O12" s="127">
        <v>0</v>
      </c>
      <c r="P12" s="127">
        <v>0</v>
      </c>
      <c r="Q12" s="127">
        <v>0</v>
      </c>
      <c r="R12" s="127">
        <v>2465819</v>
      </c>
      <c r="S12" s="127">
        <v>2465819</v>
      </c>
      <c r="T12" s="152">
        <v>0</v>
      </c>
      <c r="U12" s="152"/>
      <c r="V12" s="127">
        <v>0</v>
      </c>
      <c r="W12" s="127">
        <v>0</v>
      </c>
    </row>
    <row r="13" spans="1:23" ht="12.75">
      <c r="A13" s="153" t="s">
        <v>35</v>
      </c>
      <c r="B13" s="153" t="s">
        <v>413</v>
      </c>
      <c r="C13" s="153" t="s">
        <v>35</v>
      </c>
      <c r="D13" s="150" t="s">
        <v>414</v>
      </c>
      <c r="E13" s="150"/>
      <c r="F13" s="150" t="s">
        <v>47</v>
      </c>
      <c r="G13" s="150"/>
      <c r="H13" s="127">
        <v>6930544</v>
      </c>
      <c r="I13" s="127">
        <v>4780429</v>
      </c>
      <c r="J13" s="127">
        <v>4760429</v>
      </c>
      <c r="K13" s="127">
        <v>1686265</v>
      </c>
      <c r="L13" s="127">
        <v>3074164</v>
      </c>
      <c r="M13" s="127">
        <v>0</v>
      </c>
      <c r="N13" s="127">
        <v>20000</v>
      </c>
      <c r="O13" s="127">
        <v>0</v>
      </c>
      <c r="P13" s="127">
        <v>0</v>
      </c>
      <c r="Q13" s="127">
        <v>0</v>
      </c>
      <c r="R13" s="127">
        <v>2150115</v>
      </c>
      <c r="S13" s="127">
        <v>2150115</v>
      </c>
      <c r="T13" s="152">
        <v>0</v>
      </c>
      <c r="U13" s="152"/>
      <c r="V13" s="127">
        <v>0</v>
      </c>
      <c r="W13" s="127">
        <v>0</v>
      </c>
    </row>
    <row r="14" spans="1:23" ht="12.75">
      <c r="A14" s="153"/>
      <c r="B14" s="153"/>
      <c r="C14" s="153"/>
      <c r="D14" s="150"/>
      <c r="E14" s="150"/>
      <c r="F14" s="150" t="s">
        <v>46</v>
      </c>
      <c r="G14" s="150"/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52">
        <v>0</v>
      </c>
      <c r="U14" s="152"/>
      <c r="V14" s="127">
        <v>0</v>
      </c>
      <c r="W14" s="127">
        <v>0</v>
      </c>
    </row>
    <row r="15" spans="1:23" ht="12.75">
      <c r="A15" s="153"/>
      <c r="B15" s="153"/>
      <c r="C15" s="153"/>
      <c r="D15" s="150"/>
      <c r="E15" s="150"/>
      <c r="F15" s="150" t="s">
        <v>45</v>
      </c>
      <c r="G15" s="150"/>
      <c r="H15" s="127">
        <v>810680</v>
      </c>
      <c r="I15" s="127">
        <v>494976</v>
      </c>
      <c r="J15" s="127">
        <v>494976</v>
      </c>
      <c r="K15" s="127">
        <v>0</v>
      </c>
      <c r="L15" s="127">
        <v>494976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315704</v>
      </c>
      <c r="S15" s="127">
        <v>315704</v>
      </c>
      <c r="T15" s="152">
        <v>0</v>
      </c>
      <c r="U15" s="152"/>
      <c r="V15" s="127">
        <v>0</v>
      </c>
      <c r="W15" s="127">
        <v>0</v>
      </c>
    </row>
    <row r="16" spans="1:23" ht="12.75">
      <c r="A16" s="153"/>
      <c r="B16" s="153"/>
      <c r="C16" s="153"/>
      <c r="D16" s="150"/>
      <c r="E16" s="150"/>
      <c r="F16" s="150" t="s">
        <v>44</v>
      </c>
      <c r="G16" s="150"/>
      <c r="H16" s="127">
        <v>7741224</v>
      </c>
      <c r="I16" s="127">
        <v>5275405</v>
      </c>
      <c r="J16" s="127">
        <v>5255405</v>
      </c>
      <c r="K16" s="127">
        <v>1686265</v>
      </c>
      <c r="L16" s="127">
        <v>3569140</v>
      </c>
      <c r="M16" s="127">
        <v>0</v>
      </c>
      <c r="N16" s="127">
        <v>20000</v>
      </c>
      <c r="O16" s="127">
        <v>0</v>
      </c>
      <c r="P16" s="127">
        <v>0</v>
      </c>
      <c r="Q16" s="127">
        <v>0</v>
      </c>
      <c r="R16" s="127">
        <v>2465819</v>
      </c>
      <c r="S16" s="127">
        <v>2465819</v>
      </c>
      <c r="T16" s="152">
        <v>0</v>
      </c>
      <c r="U16" s="152"/>
      <c r="V16" s="127">
        <v>0</v>
      </c>
      <c r="W16" s="127">
        <v>0</v>
      </c>
    </row>
    <row r="17" spans="1:23" ht="12.75">
      <c r="A17" s="153" t="s">
        <v>35</v>
      </c>
      <c r="B17" s="153" t="s">
        <v>348</v>
      </c>
      <c r="C17" s="153" t="s">
        <v>35</v>
      </c>
      <c r="D17" s="150" t="s">
        <v>269</v>
      </c>
      <c r="E17" s="150"/>
      <c r="F17" s="150" t="s">
        <v>47</v>
      </c>
      <c r="G17" s="150"/>
      <c r="H17" s="127">
        <v>1283</v>
      </c>
      <c r="I17" s="127">
        <v>1283</v>
      </c>
      <c r="J17" s="127">
        <v>1283</v>
      </c>
      <c r="K17" s="127">
        <v>1283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52">
        <v>0</v>
      </c>
      <c r="U17" s="152"/>
      <c r="V17" s="127">
        <v>0</v>
      </c>
      <c r="W17" s="127">
        <v>0</v>
      </c>
    </row>
    <row r="18" spans="1:23" ht="12.75">
      <c r="A18" s="153"/>
      <c r="B18" s="153"/>
      <c r="C18" s="153"/>
      <c r="D18" s="150"/>
      <c r="E18" s="150"/>
      <c r="F18" s="150" t="s">
        <v>46</v>
      </c>
      <c r="G18" s="150"/>
      <c r="H18" s="127">
        <v>-1</v>
      </c>
      <c r="I18" s="127">
        <v>-1</v>
      </c>
      <c r="J18" s="127">
        <v>-1</v>
      </c>
      <c r="K18" s="127">
        <v>-1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52">
        <v>0</v>
      </c>
      <c r="U18" s="152"/>
      <c r="V18" s="127">
        <v>0</v>
      </c>
      <c r="W18" s="127">
        <v>0</v>
      </c>
    </row>
    <row r="19" spans="1:23" ht="12.75">
      <c r="A19" s="153"/>
      <c r="B19" s="153"/>
      <c r="C19" s="153"/>
      <c r="D19" s="150"/>
      <c r="E19" s="150"/>
      <c r="F19" s="150" t="s">
        <v>45</v>
      </c>
      <c r="G19" s="150"/>
      <c r="H19" s="127">
        <v>1</v>
      </c>
      <c r="I19" s="127">
        <v>1</v>
      </c>
      <c r="J19" s="127">
        <v>1</v>
      </c>
      <c r="K19" s="127">
        <v>1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52">
        <v>0</v>
      </c>
      <c r="U19" s="152"/>
      <c r="V19" s="127">
        <v>0</v>
      </c>
      <c r="W19" s="127">
        <v>0</v>
      </c>
    </row>
    <row r="20" spans="1:23" ht="12.75">
      <c r="A20" s="153"/>
      <c r="B20" s="153"/>
      <c r="C20" s="153"/>
      <c r="D20" s="150"/>
      <c r="E20" s="150"/>
      <c r="F20" s="150" t="s">
        <v>44</v>
      </c>
      <c r="G20" s="150"/>
      <c r="H20" s="127">
        <v>1283</v>
      </c>
      <c r="I20" s="127">
        <v>1283</v>
      </c>
      <c r="J20" s="127">
        <v>1283</v>
      </c>
      <c r="K20" s="127">
        <v>1283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52">
        <v>0</v>
      </c>
      <c r="U20" s="152"/>
      <c r="V20" s="127">
        <v>0</v>
      </c>
      <c r="W20" s="127">
        <v>0</v>
      </c>
    </row>
    <row r="21" spans="1:23" ht="12.75">
      <c r="A21" s="153" t="s">
        <v>141</v>
      </c>
      <c r="B21" s="153" t="s">
        <v>35</v>
      </c>
      <c r="C21" s="153" t="s">
        <v>35</v>
      </c>
      <c r="D21" s="150" t="s">
        <v>225</v>
      </c>
      <c r="E21" s="150"/>
      <c r="F21" s="150" t="s">
        <v>47</v>
      </c>
      <c r="G21" s="150"/>
      <c r="H21" s="127">
        <v>2475112</v>
      </c>
      <c r="I21" s="127">
        <v>376147</v>
      </c>
      <c r="J21" s="127">
        <v>361347</v>
      </c>
      <c r="K21" s="127">
        <v>50000</v>
      </c>
      <c r="L21" s="127">
        <v>311347</v>
      </c>
      <c r="M21" s="127">
        <v>0</v>
      </c>
      <c r="N21" s="127">
        <v>0</v>
      </c>
      <c r="O21" s="127">
        <v>14800</v>
      </c>
      <c r="P21" s="127">
        <v>0</v>
      </c>
      <c r="Q21" s="127">
        <v>0</v>
      </c>
      <c r="R21" s="127">
        <v>2098965</v>
      </c>
      <c r="S21" s="127">
        <v>2098965</v>
      </c>
      <c r="T21" s="152">
        <v>1572991</v>
      </c>
      <c r="U21" s="152"/>
      <c r="V21" s="127">
        <v>0</v>
      </c>
      <c r="W21" s="127">
        <v>0</v>
      </c>
    </row>
    <row r="22" spans="1:23" ht="12.75">
      <c r="A22" s="153"/>
      <c r="B22" s="153"/>
      <c r="C22" s="153"/>
      <c r="D22" s="150"/>
      <c r="E22" s="150"/>
      <c r="F22" s="150" t="s">
        <v>46</v>
      </c>
      <c r="G22" s="150"/>
      <c r="H22" s="127">
        <v>-61434</v>
      </c>
      <c r="I22" s="127">
        <v>-61434</v>
      </c>
      <c r="J22" s="127">
        <v>-61434</v>
      </c>
      <c r="K22" s="127">
        <v>-24</v>
      </c>
      <c r="L22" s="127">
        <v>-61410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52">
        <v>0</v>
      </c>
      <c r="U22" s="152"/>
      <c r="V22" s="127">
        <v>0</v>
      </c>
      <c r="W22" s="127">
        <v>0</v>
      </c>
    </row>
    <row r="23" spans="1:23" ht="12.75">
      <c r="A23" s="153"/>
      <c r="B23" s="153"/>
      <c r="C23" s="153"/>
      <c r="D23" s="150"/>
      <c r="E23" s="150"/>
      <c r="F23" s="150" t="s">
        <v>45</v>
      </c>
      <c r="G23" s="150"/>
      <c r="H23" s="127">
        <v>61434</v>
      </c>
      <c r="I23" s="127">
        <v>24</v>
      </c>
      <c r="J23" s="127">
        <v>24</v>
      </c>
      <c r="K23" s="127">
        <v>24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61410</v>
      </c>
      <c r="S23" s="127">
        <v>61410</v>
      </c>
      <c r="T23" s="152">
        <v>0</v>
      </c>
      <c r="U23" s="152"/>
      <c r="V23" s="127">
        <v>0</v>
      </c>
      <c r="W23" s="127">
        <v>0</v>
      </c>
    </row>
    <row r="24" spans="1:23" ht="12.75">
      <c r="A24" s="153"/>
      <c r="B24" s="153"/>
      <c r="C24" s="153"/>
      <c r="D24" s="150"/>
      <c r="E24" s="150"/>
      <c r="F24" s="150" t="s">
        <v>44</v>
      </c>
      <c r="G24" s="150"/>
      <c r="H24" s="127">
        <v>2475112</v>
      </c>
      <c r="I24" s="127">
        <v>314737</v>
      </c>
      <c r="J24" s="127">
        <v>299937</v>
      </c>
      <c r="K24" s="127">
        <v>50000</v>
      </c>
      <c r="L24" s="127">
        <v>249937</v>
      </c>
      <c r="M24" s="127">
        <v>0</v>
      </c>
      <c r="N24" s="127">
        <v>0</v>
      </c>
      <c r="O24" s="127">
        <v>14800</v>
      </c>
      <c r="P24" s="127">
        <v>0</v>
      </c>
      <c r="Q24" s="127">
        <v>0</v>
      </c>
      <c r="R24" s="127">
        <v>2160375</v>
      </c>
      <c r="S24" s="127">
        <v>2160375</v>
      </c>
      <c r="T24" s="152">
        <v>1572991</v>
      </c>
      <c r="U24" s="152"/>
      <c r="V24" s="127">
        <v>0</v>
      </c>
      <c r="W24" s="127">
        <v>0</v>
      </c>
    </row>
    <row r="25" spans="1:23" ht="12.75">
      <c r="A25" s="153" t="s">
        <v>35</v>
      </c>
      <c r="B25" s="153" t="s">
        <v>226</v>
      </c>
      <c r="C25" s="153" t="s">
        <v>35</v>
      </c>
      <c r="D25" s="150" t="s">
        <v>227</v>
      </c>
      <c r="E25" s="150"/>
      <c r="F25" s="150" t="s">
        <v>47</v>
      </c>
      <c r="G25" s="150"/>
      <c r="H25" s="127">
        <v>2475112</v>
      </c>
      <c r="I25" s="127">
        <v>376147</v>
      </c>
      <c r="J25" s="127">
        <v>361347</v>
      </c>
      <c r="K25" s="127">
        <v>50000</v>
      </c>
      <c r="L25" s="127">
        <v>311347</v>
      </c>
      <c r="M25" s="127">
        <v>0</v>
      </c>
      <c r="N25" s="127">
        <v>0</v>
      </c>
      <c r="O25" s="127">
        <v>14800</v>
      </c>
      <c r="P25" s="127">
        <v>0</v>
      </c>
      <c r="Q25" s="127">
        <v>0</v>
      </c>
      <c r="R25" s="127">
        <v>2098965</v>
      </c>
      <c r="S25" s="127">
        <v>2098965</v>
      </c>
      <c r="T25" s="152">
        <v>1572991</v>
      </c>
      <c r="U25" s="152"/>
      <c r="V25" s="127">
        <v>0</v>
      </c>
      <c r="W25" s="127">
        <v>0</v>
      </c>
    </row>
    <row r="26" spans="1:23" ht="12.75">
      <c r="A26" s="153"/>
      <c r="B26" s="153"/>
      <c r="C26" s="153"/>
      <c r="D26" s="150"/>
      <c r="E26" s="150"/>
      <c r="F26" s="150" t="s">
        <v>46</v>
      </c>
      <c r="G26" s="150"/>
      <c r="H26" s="127">
        <v>-61434</v>
      </c>
      <c r="I26" s="127">
        <v>-61434</v>
      </c>
      <c r="J26" s="127">
        <v>-61434</v>
      </c>
      <c r="K26" s="127">
        <v>-24</v>
      </c>
      <c r="L26" s="127">
        <v>-61410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52">
        <v>0</v>
      </c>
      <c r="U26" s="152"/>
      <c r="V26" s="127">
        <v>0</v>
      </c>
      <c r="W26" s="127">
        <v>0</v>
      </c>
    </row>
    <row r="27" spans="1:23" ht="12.75">
      <c r="A27" s="153"/>
      <c r="B27" s="153"/>
      <c r="C27" s="153"/>
      <c r="D27" s="150"/>
      <c r="E27" s="150"/>
      <c r="F27" s="150" t="s">
        <v>45</v>
      </c>
      <c r="G27" s="150"/>
      <c r="H27" s="127">
        <v>61434</v>
      </c>
      <c r="I27" s="127">
        <v>24</v>
      </c>
      <c r="J27" s="127">
        <v>24</v>
      </c>
      <c r="K27" s="127">
        <v>24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61410</v>
      </c>
      <c r="S27" s="127">
        <v>61410</v>
      </c>
      <c r="T27" s="152">
        <v>0</v>
      </c>
      <c r="U27" s="152"/>
      <c r="V27" s="127">
        <v>0</v>
      </c>
      <c r="W27" s="127">
        <v>0</v>
      </c>
    </row>
    <row r="28" spans="1:23" ht="12.75">
      <c r="A28" s="153"/>
      <c r="B28" s="153"/>
      <c r="C28" s="153"/>
      <c r="D28" s="150"/>
      <c r="E28" s="150"/>
      <c r="F28" s="150" t="s">
        <v>44</v>
      </c>
      <c r="G28" s="150"/>
      <c r="H28" s="127">
        <v>2475112</v>
      </c>
      <c r="I28" s="127">
        <v>314737</v>
      </c>
      <c r="J28" s="127">
        <v>299937</v>
      </c>
      <c r="K28" s="127">
        <v>50000</v>
      </c>
      <c r="L28" s="127">
        <v>249937</v>
      </c>
      <c r="M28" s="127">
        <v>0</v>
      </c>
      <c r="N28" s="127">
        <v>0</v>
      </c>
      <c r="O28" s="127">
        <v>14800</v>
      </c>
      <c r="P28" s="127">
        <v>0</v>
      </c>
      <c r="Q28" s="127">
        <v>0</v>
      </c>
      <c r="R28" s="127">
        <v>2160375</v>
      </c>
      <c r="S28" s="127">
        <v>2160375</v>
      </c>
      <c r="T28" s="152">
        <v>1572991</v>
      </c>
      <c r="U28" s="152"/>
      <c r="V28" s="127">
        <v>0</v>
      </c>
      <c r="W28" s="127">
        <v>0</v>
      </c>
    </row>
    <row r="29" spans="1:23" ht="12.75">
      <c r="A29" s="153" t="s">
        <v>211</v>
      </c>
      <c r="B29" s="153" t="s">
        <v>35</v>
      </c>
      <c r="C29" s="153" t="s">
        <v>35</v>
      </c>
      <c r="D29" s="150" t="s">
        <v>349</v>
      </c>
      <c r="E29" s="150"/>
      <c r="F29" s="150" t="s">
        <v>47</v>
      </c>
      <c r="G29" s="150"/>
      <c r="H29" s="127">
        <v>2760317</v>
      </c>
      <c r="I29" s="127">
        <v>758000</v>
      </c>
      <c r="J29" s="127">
        <v>740000</v>
      </c>
      <c r="K29" s="127">
        <v>518628</v>
      </c>
      <c r="L29" s="127">
        <v>221372</v>
      </c>
      <c r="M29" s="127">
        <v>0</v>
      </c>
      <c r="N29" s="127">
        <v>0</v>
      </c>
      <c r="O29" s="127">
        <v>18000</v>
      </c>
      <c r="P29" s="127">
        <v>0</v>
      </c>
      <c r="Q29" s="127">
        <v>0</v>
      </c>
      <c r="R29" s="127">
        <v>2002317</v>
      </c>
      <c r="S29" s="127">
        <v>2002317</v>
      </c>
      <c r="T29" s="152">
        <v>1972317</v>
      </c>
      <c r="U29" s="152"/>
      <c r="V29" s="127">
        <v>0</v>
      </c>
      <c r="W29" s="127">
        <v>0</v>
      </c>
    </row>
    <row r="30" spans="1:23" ht="12.75">
      <c r="A30" s="153"/>
      <c r="B30" s="153"/>
      <c r="C30" s="153"/>
      <c r="D30" s="150"/>
      <c r="E30" s="150"/>
      <c r="F30" s="150" t="s">
        <v>46</v>
      </c>
      <c r="G30" s="150"/>
      <c r="H30" s="127">
        <v>-100</v>
      </c>
      <c r="I30" s="127">
        <v>-100</v>
      </c>
      <c r="J30" s="127">
        <v>-100</v>
      </c>
      <c r="K30" s="127">
        <v>-100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52">
        <v>0</v>
      </c>
      <c r="U30" s="152"/>
      <c r="V30" s="127">
        <v>0</v>
      </c>
      <c r="W30" s="127">
        <v>0</v>
      </c>
    </row>
    <row r="31" spans="1:23" ht="12.75">
      <c r="A31" s="153"/>
      <c r="B31" s="153"/>
      <c r="C31" s="153"/>
      <c r="D31" s="150"/>
      <c r="E31" s="150"/>
      <c r="F31" s="150" t="s">
        <v>45</v>
      </c>
      <c r="G31" s="150"/>
      <c r="H31" s="127">
        <v>100</v>
      </c>
      <c r="I31" s="127">
        <v>100</v>
      </c>
      <c r="J31" s="127">
        <v>100</v>
      </c>
      <c r="K31" s="127">
        <v>100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52">
        <v>0</v>
      </c>
      <c r="U31" s="152"/>
      <c r="V31" s="127">
        <v>0</v>
      </c>
      <c r="W31" s="127">
        <v>0</v>
      </c>
    </row>
    <row r="32" spans="1:23" ht="12.75">
      <c r="A32" s="153"/>
      <c r="B32" s="153"/>
      <c r="C32" s="153"/>
      <c r="D32" s="150"/>
      <c r="E32" s="150"/>
      <c r="F32" s="150" t="s">
        <v>44</v>
      </c>
      <c r="G32" s="150"/>
      <c r="H32" s="127">
        <v>2760317</v>
      </c>
      <c r="I32" s="127">
        <v>758000</v>
      </c>
      <c r="J32" s="127">
        <v>740000</v>
      </c>
      <c r="K32" s="127">
        <v>518628</v>
      </c>
      <c r="L32" s="127">
        <v>221372</v>
      </c>
      <c r="M32" s="127">
        <v>0</v>
      </c>
      <c r="N32" s="127">
        <v>0</v>
      </c>
      <c r="O32" s="127">
        <v>18000</v>
      </c>
      <c r="P32" s="127">
        <v>0</v>
      </c>
      <c r="Q32" s="127">
        <v>0</v>
      </c>
      <c r="R32" s="127">
        <v>2002317</v>
      </c>
      <c r="S32" s="127">
        <v>2002317</v>
      </c>
      <c r="T32" s="152">
        <v>1972317</v>
      </c>
      <c r="U32" s="152"/>
      <c r="V32" s="127">
        <v>0</v>
      </c>
      <c r="W32" s="127">
        <v>0</v>
      </c>
    </row>
    <row r="33" spans="1:23" ht="12.75">
      <c r="A33" s="153" t="s">
        <v>35</v>
      </c>
      <c r="B33" s="153" t="s">
        <v>350</v>
      </c>
      <c r="C33" s="153" t="s">
        <v>35</v>
      </c>
      <c r="D33" s="150" t="s">
        <v>351</v>
      </c>
      <c r="E33" s="150"/>
      <c r="F33" s="150" t="s">
        <v>47</v>
      </c>
      <c r="G33" s="150"/>
      <c r="H33" s="127">
        <v>410000</v>
      </c>
      <c r="I33" s="127">
        <v>380000</v>
      </c>
      <c r="J33" s="127">
        <v>380000</v>
      </c>
      <c r="K33" s="127">
        <v>210000</v>
      </c>
      <c r="L33" s="127">
        <v>170000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30000</v>
      </c>
      <c r="S33" s="127">
        <v>30000</v>
      </c>
      <c r="T33" s="152">
        <v>0</v>
      </c>
      <c r="U33" s="152"/>
      <c r="V33" s="127">
        <v>0</v>
      </c>
      <c r="W33" s="127">
        <v>0</v>
      </c>
    </row>
    <row r="34" spans="1:23" ht="12.75">
      <c r="A34" s="153"/>
      <c r="B34" s="153"/>
      <c r="C34" s="153"/>
      <c r="D34" s="150"/>
      <c r="E34" s="150"/>
      <c r="F34" s="150" t="s">
        <v>46</v>
      </c>
      <c r="G34" s="150"/>
      <c r="H34" s="127">
        <v>-100</v>
      </c>
      <c r="I34" s="127">
        <v>-100</v>
      </c>
      <c r="J34" s="127">
        <v>-100</v>
      </c>
      <c r="K34" s="127">
        <v>-100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52">
        <v>0</v>
      </c>
      <c r="U34" s="152"/>
      <c r="V34" s="127">
        <v>0</v>
      </c>
      <c r="W34" s="127">
        <v>0</v>
      </c>
    </row>
    <row r="35" spans="1:23" ht="12.75">
      <c r="A35" s="153"/>
      <c r="B35" s="153"/>
      <c r="C35" s="153"/>
      <c r="D35" s="150"/>
      <c r="E35" s="150"/>
      <c r="F35" s="150" t="s">
        <v>45</v>
      </c>
      <c r="G35" s="150"/>
      <c r="H35" s="127">
        <v>100</v>
      </c>
      <c r="I35" s="127">
        <v>100</v>
      </c>
      <c r="J35" s="127">
        <v>100</v>
      </c>
      <c r="K35" s="127">
        <v>100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52">
        <v>0</v>
      </c>
      <c r="U35" s="152"/>
      <c r="V35" s="127">
        <v>0</v>
      </c>
      <c r="W35" s="127">
        <v>0</v>
      </c>
    </row>
    <row r="36" spans="1:23" ht="12.75">
      <c r="A36" s="153"/>
      <c r="B36" s="153"/>
      <c r="C36" s="153"/>
      <c r="D36" s="150"/>
      <c r="E36" s="150"/>
      <c r="F36" s="150" t="s">
        <v>44</v>
      </c>
      <c r="G36" s="150"/>
      <c r="H36" s="127">
        <v>410000</v>
      </c>
      <c r="I36" s="127">
        <v>380000</v>
      </c>
      <c r="J36" s="127">
        <v>380000</v>
      </c>
      <c r="K36" s="127">
        <v>210000</v>
      </c>
      <c r="L36" s="127">
        <v>170000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30000</v>
      </c>
      <c r="S36" s="127">
        <v>30000</v>
      </c>
      <c r="T36" s="152">
        <v>0</v>
      </c>
      <c r="U36" s="152"/>
      <c r="V36" s="127">
        <v>0</v>
      </c>
      <c r="W36" s="127">
        <v>0</v>
      </c>
    </row>
    <row r="37" spans="1:23" ht="12.75">
      <c r="A37" s="153" t="s">
        <v>352</v>
      </c>
      <c r="B37" s="153" t="s">
        <v>35</v>
      </c>
      <c r="C37" s="153" t="s">
        <v>35</v>
      </c>
      <c r="D37" s="150" t="s">
        <v>353</v>
      </c>
      <c r="E37" s="150"/>
      <c r="F37" s="150" t="s">
        <v>47</v>
      </c>
      <c r="G37" s="150"/>
      <c r="H37" s="127">
        <v>9682112</v>
      </c>
      <c r="I37" s="127">
        <v>9553028</v>
      </c>
      <c r="J37" s="127">
        <v>9248028</v>
      </c>
      <c r="K37" s="127">
        <v>6470269</v>
      </c>
      <c r="L37" s="127">
        <v>2777759</v>
      </c>
      <c r="M37" s="127">
        <v>0</v>
      </c>
      <c r="N37" s="127">
        <v>305000</v>
      </c>
      <c r="O37" s="127">
        <v>0</v>
      </c>
      <c r="P37" s="127">
        <v>0</v>
      </c>
      <c r="Q37" s="127">
        <v>0</v>
      </c>
      <c r="R37" s="127">
        <v>129084</v>
      </c>
      <c r="S37" s="127">
        <v>129084</v>
      </c>
      <c r="T37" s="152">
        <v>0</v>
      </c>
      <c r="U37" s="152"/>
      <c r="V37" s="127">
        <v>0</v>
      </c>
      <c r="W37" s="127">
        <v>0</v>
      </c>
    </row>
    <row r="38" spans="1:23" ht="12.75">
      <c r="A38" s="153"/>
      <c r="B38" s="153"/>
      <c r="C38" s="153"/>
      <c r="D38" s="150"/>
      <c r="E38" s="150"/>
      <c r="F38" s="150" t="s">
        <v>46</v>
      </c>
      <c r="G38" s="150"/>
      <c r="H38" s="127">
        <v>-4717</v>
      </c>
      <c r="I38" s="127">
        <v>-4717</v>
      </c>
      <c r="J38" s="127">
        <v>-4717</v>
      </c>
      <c r="K38" s="127">
        <v>-1717</v>
      </c>
      <c r="L38" s="127">
        <v>-3000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52">
        <v>0</v>
      </c>
      <c r="U38" s="152"/>
      <c r="V38" s="127">
        <v>0</v>
      </c>
      <c r="W38" s="127">
        <v>0</v>
      </c>
    </row>
    <row r="39" spans="1:23" ht="12.75">
      <c r="A39" s="153"/>
      <c r="B39" s="153"/>
      <c r="C39" s="153"/>
      <c r="D39" s="150"/>
      <c r="E39" s="150"/>
      <c r="F39" s="150" t="s">
        <v>45</v>
      </c>
      <c r="G39" s="150"/>
      <c r="H39" s="127">
        <v>4717</v>
      </c>
      <c r="I39" s="127">
        <v>4717</v>
      </c>
      <c r="J39" s="127">
        <v>4717</v>
      </c>
      <c r="K39" s="127">
        <v>1407</v>
      </c>
      <c r="L39" s="127">
        <v>3310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52">
        <v>0</v>
      </c>
      <c r="U39" s="152"/>
      <c r="V39" s="127">
        <v>0</v>
      </c>
      <c r="W39" s="127">
        <v>0</v>
      </c>
    </row>
    <row r="40" spans="1:23" ht="12.75">
      <c r="A40" s="153"/>
      <c r="B40" s="153"/>
      <c r="C40" s="153"/>
      <c r="D40" s="150"/>
      <c r="E40" s="150"/>
      <c r="F40" s="150" t="s">
        <v>44</v>
      </c>
      <c r="G40" s="150"/>
      <c r="H40" s="127">
        <v>9682112</v>
      </c>
      <c r="I40" s="127">
        <v>9553028</v>
      </c>
      <c r="J40" s="127">
        <v>9248028</v>
      </c>
      <c r="K40" s="127">
        <v>6469959</v>
      </c>
      <c r="L40" s="127">
        <v>2778069</v>
      </c>
      <c r="M40" s="127">
        <v>0</v>
      </c>
      <c r="N40" s="127">
        <v>305000</v>
      </c>
      <c r="O40" s="127">
        <v>0</v>
      </c>
      <c r="P40" s="127">
        <v>0</v>
      </c>
      <c r="Q40" s="127">
        <v>0</v>
      </c>
      <c r="R40" s="127">
        <v>129084</v>
      </c>
      <c r="S40" s="127">
        <v>129084</v>
      </c>
      <c r="T40" s="152">
        <v>0</v>
      </c>
      <c r="U40" s="152"/>
      <c r="V40" s="127">
        <v>0</v>
      </c>
      <c r="W40" s="127">
        <v>0</v>
      </c>
    </row>
    <row r="41" spans="1:23" ht="12.75">
      <c r="A41" s="153" t="s">
        <v>35</v>
      </c>
      <c r="B41" s="153" t="s">
        <v>354</v>
      </c>
      <c r="C41" s="153" t="s">
        <v>35</v>
      </c>
      <c r="D41" s="150" t="s">
        <v>355</v>
      </c>
      <c r="E41" s="150"/>
      <c r="F41" s="150" t="s">
        <v>47</v>
      </c>
      <c r="G41" s="150"/>
      <c r="H41" s="127">
        <v>9243453</v>
      </c>
      <c r="I41" s="127">
        <v>9114369</v>
      </c>
      <c r="J41" s="127">
        <v>9106369</v>
      </c>
      <c r="K41" s="127">
        <v>6454409</v>
      </c>
      <c r="L41" s="127">
        <v>2651960</v>
      </c>
      <c r="M41" s="127">
        <v>0</v>
      </c>
      <c r="N41" s="127">
        <v>8000</v>
      </c>
      <c r="O41" s="127">
        <v>0</v>
      </c>
      <c r="P41" s="127">
        <v>0</v>
      </c>
      <c r="Q41" s="127">
        <v>0</v>
      </c>
      <c r="R41" s="127">
        <v>129084</v>
      </c>
      <c r="S41" s="127">
        <v>129084</v>
      </c>
      <c r="T41" s="152">
        <v>0</v>
      </c>
      <c r="U41" s="152"/>
      <c r="V41" s="127">
        <v>0</v>
      </c>
      <c r="W41" s="127">
        <v>0</v>
      </c>
    </row>
    <row r="42" spans="1:23" ht="12.75">
      <c r="A42" s="153"/>
      <c r="B42" s="153"/>
      <c r="C42" s="153"/>
      <c r="D42" s="150"/>
      <c r="E42" s="150"/>
      <c r="F42" s="150" t="s">
        <v>46</v>
      </c>
      <c r="G42" s="150"/>
      <c r="H42" s="127">
        <v>-3000</v>
      </c>
      <c r="I42" s="127">
        <v>-3000</v>
      </c>
      <c r="J42" s="127">
        <v>-3000</v>
      </c>
      <c r="K42" s="127">
        <v>0</v>
      </c>
      <c r="L42" s="127">
        <v>-3000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52">
        <v>0</v>
      </c>
      <c r="U42" s="152"/>
      <c r="V42" s="127">
        <v>0</v>
      </c>
      <c r="W42" s="127">
        <v>0</v>
      </c>
    </row>
    <row r="43" spans="1:23" ht="12.75">
      <c r="A43" s="153"/>
      <c r="B43" s="153"/>
      <c r="C43" s="153"/>
      <c r="D43" s="150"/>
      <c r="E43" s="150"/>
      <c r="F43" s="150" t="s">
        <v>45</v>
      </c>
      <c r="G43" s="150"/>
      <c r="H43" s="127">
        <v>3000</v>
      </c>
      <c r="I43" s="127">
        <v>3000</v>
      </c>
      <c r="J43" s="127">
        <v>3000</v>
      </c>
      <c r="K43" s="127">
        <v>0</v>
      </c>
      <c r="L43" s="127">
        <v>3000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52">
        <v>0</v>
      </c>
      <c r="U43" s="152"/>
      <c r="V43" s="127">
        <v>0</v>
      </c>
      <c r="W43" s="127">
        <v>0</v>
      </c>
    </row>
    <row r="44" spans="1:23" ht="12.75">
      <c r="A44" s="153"/>
      <c r="B44" s="153"/>
      <c r="C44" s="153"/>
      <c r="D44" s="150"/>
      <c r="E44" s="150"/>
      <c r="F44" s="150" t="s">
        <v>44</v>
      </c>
      <c r="G44" s="150"/>
      <c r="H44" s="127">
        <v>9243453</v>
      </c>
      <c r="I44" s="127">
        <v>9114369</v>
      </c>
      <c r="J44" s="127">
        <v>9106369</v>
      </c>
      <c r="K44" s="127">
        <v>6454409</v>
      </c>
      <c r="L44" s="127">
        <v>2651960</v>
      </c>
      <c r="M44" s="127">
        <v>0</v>
      </c>
      <c r="N44" s="127">
        <v>8000</v>
      </c>
      <c r="O44" s="127">
        <v>0</v>
      </c>
      <c r="P44" s="127">
        <v>0</v>
      </c>
      <c r="Q44" s="127">
        <v>0</v>
      </c>
      <c r="R44" s="127">
        <v>129084</v>
      </c>
      <c r="S44" s="127">
        <v>129084</v>
      </c>
      <c r="T44" s="152">
        <v>0</v>
      </c>
      <c r="U44" s="152"/>
      <c r="V44" s="127">
        <v>0</v>
      </c>
      <c r="W44" s="127">
        <v>0</v>
      </c>
    </row>
    <row r="45" spans="1:23" ht="12.75">
      <c r="A45" s="153" t="s">
        <v>35</v>
      </c>
      <c r="B45" s="153" t="s">
        <v>428</v>
      </c>
      <c r="C45" s="153" t="s">
        <v>35</v>
      </c>
      <c r="D45" s="150" t="s">
        <v>429</v>
      </c>
      <c r="E45" s="150"/>
      <c r="F45" s="150" t="s">
        <v>47</v>
      </c>
      <c r="G45" s="150"/>
      <c r="H45" s="127">
        <v>42000</v>
      </c>
      <c r="I45" s="127">
        <v>42000</v>
      </c>
      <c r="J45" s="127">
        <v>35000</v>
      </c>
      <c r="K45" s="127">
        <v>15860</v>
      </c>
      <c r="L45" s="127">
        <v>19140</v>
      </c>
      <c r="M45" s="127">
        <v>0</v>
      </c>
      <c r="N45" s="127">
        <v>7000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52">
        <v>0</v>
      </c>
      <c r="U45" s="152"/>
      <c r="V45" s="127">
        <v>0</v>
      </c>
      <c r="W45" s="127">
        <v>0</v>
      </c>
    </row>
    <row r="46" spans="1:23" ht="12.75">
      <c r="A46" s="153"/>
      <c r="B46" s="153"/>
      <c r="C46" s="153"/>
      <c r="D46" s="150"/>
      <c r="E46" s="150"/>
      <c r="F46" s="150" t="s">
        <v>46</v>
      </c>
      <c r="G46" s="150"/>
      <c r="H46" s="127">
        <v>-1717</v>
      </c>
      <c r="I46" s="127">
        <v>-1717</v>
      </c>
      <c r="J46" s="127">
        <v>-1717</v>
      </c>
      <c r="K46" s="127">
        <v>-1717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52">
        <v>0</v>
      </c>
      <c r="U46" s="152"/>
      <c r="V46" s="127">
        <v>0</v>
      </c>
      <c r="W46" s="127">
        <v>0</v>
      </c>
    </row>
    <row r="47" spans="1:23" ht="12.75">
      <c r="A47" s="153"/>
      <c r="B47" s="153"/>
      <c r="C47" s="153"/>
      <c r="D47" s="150"/>
      <c r="E47" s="150"/>
      <c r="F47" s="150" t="s">
        <v>45</v>
      </c>
      <c r="G47" s="150"/>
      <c r="H47" s="127">
        <v>1717</v>
      </c>
      <c r="I47" s="127">
        <v>1717</v>
      </c>
      <c r="J47" s="127">
        <v>1717</v>
      </c>
      <c r="K47" s="127">
        <v>1407</v>
      </c>
      <c r="L47" s="127">
        <v>310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52">
        <v>0</v>
      </c>
      <c r="U47" s="152"/>
      <c r="V47" s="127">
        <v>0</v>
      </c>
      <c r="W47" s="127">
        <v>0</v>
      </c>
    </row>
    <row r="48" spans="1:23" ht="12.75">
      <c r="A48" s="153"/>
      <c r="B48" s="153"/>
      <c r="C48" s="153"/>
      <c r="D48" s="150"/>
      <c r="E48" s="150"/>
      <c r="F48" s="150" t="s">
        <v>44</v>
      </c>
      <c r="G48" s="150"/>
      <c r="H48" s="127">
        <v>42000</v>
      </c>
      <c r="I48" s="127">
        <v>42000</v>
      </c>
      <c r="J48" s="127">
        <v>35000</v>
      </c>
      <c r="K48" s="127">
        <v>15550</v>
      </c>
      <c r="L48" s="127">
        <v>19450</v>
      </c>
      <c r="M48" s="127">
        <v>0</v>
      </c>
      <c r="N48" s="127">
        <v>7000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52">
        <v>0</v>
      </c>
      <c r="U48" s="152"/>
      <c r="V48" s="127">
        <v>0</v>
      </c>
      <c r="W48" s="127">
        <v>0</v>
      </c>
    </row>
    <row r="49" spans="1:23" ht="12.75">
      <c r="A49" s="153" t="s">
        <v>261</v>
      </c>
      <c r="B49" s="153" t="s">
        <v>35</v>
      </c>
      <c r="C49" s="153" t="s">
        <v>35</v>
      </c>
      <c r="D49" s="150" t="s">
        <v>262</v>
      </c>
      <c r="E49" s="150"/>
      <c r="F49" s="150" t="s">
        <v>47</v>
      </c>
      <c r="G49" s="150"/>
      <c r="H49" s="127">
        <v>7037597</v>
      </c>
      <c r="I49" s="127">
        <v>6901803</v>
      </c>
      <c r="J49" s="127">
        <v>4842220</v>
      </c>
      <c r="K49" s="127">
        <v>4382487</v>
      </c>
      <c r="L49" s="127">
        <v>459733</v>
      </c>
      <c r="M49" s="127">
        <v>0</v>
      </c>
      <c r="N49" s="127">
        <v>195600</v>
      </c>
      <c r="O49" s="127">
        <v>1863983</v>
      </c>
      <c r="P49" s="127">
        <v>0</v>
      </c>
      <c r="Q49" s="127">
        <v>0</v>
      </c>
      <c r="R49" s="127">
        <v>135794</v>
      </c>
      <c r="S49" s="127">
        <v>135794</v>
      </c>
      <c r="T49" s="152">
        <v>135794</v>
      </c>
      <c r="U49" s="152"/>
      <c r="V49" s="127">
        <v>0</v>
      </c>
      <c r="W49" s="127">
        <v>0</v>
      </c>
    </row>
    <row r="50" spans="1:23" ht="12.75">
      <c r="A50" s="153"/>
      <c r="B50" s="153"/>
      <c r="C50" s="153"/>
      <c r="D50" s="150"/>
      <c r="E50" s="150"/>
      <c r="F50" s="150" t="s">
        <v>46</v>
      </c>
      <c r="G50" s="150"/>
      <c r="H50" s="127">
        <v>-463201</v>
      </c>
      <c r="I50" s="127">
        <v>-463201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-463201</v>
      </c>
      <c r="P50" s="127">
        <v>0</v>
      </c>
      <c r="Q50" s="127">
        <v>0</v>
      </c>
      <c r="R50" s="127">
        <v>0</v>
      </c>
      <c r="S50" s="127">
        <v>0</v>
      </c>
      <c r="T50" s="152">
        <v>0</v>
      </c>
      <c r="U50" s="152"/>
      <c r="V50" s="127">
        <v>0</v>
      </c>
      <c r="W50" s="127">
        <v>0</v>
      </c>
    </row>
    <row r="51" spans="1:23" ht="12.75">
      <c r="A51" s="153"/>
      <c r="B51" s="153"/>
      <c r="C51" s="153"/>
      <c r="D51" s="150"/>
      <c r="E51" s="150"/>
      <c r="F51" s="150" t="s">
        <v>45</v>
      </c>
      <c r="G51" s="150"/>
      <c r="H51" s="127">
        <v>463201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463201</v>
      </c>
      <c r="S51" s="127">
        <v>463201</v>
      </c>
      <c r="T51" s="152">
        <v>463201</v>
      </c>
      <c r="U51" s="152"/>
      <c r="V51" s="127">
        <v>0</v>
      </c>
      <c r="W51" s="127">
        <v>0</v>
      </c>
    </row>
    <row r="52" spans="1:23" ht="12.75">
      <c r="A52" s="153"/>
      <c r="B52" s="153"/>
      <c r="C52" s="153"/>
      <c r="D52" s="150"/>
      <c r="E52" s="150"/>
      <c r="F52" s="150" t="s">
        <v>44</v>
      </c>
      <c r="G52" s="150"/>
      <c r="H52" s="127">
        <v>7037597</v>
      </c>
      <c r="I52" s="127">
        <v>6438602</v>
      </c>
      <c r="J52" s="127">
        <v>4842220</v>
      </c>
      <c r="K52" s="127">
        <v>4382487</v>
      </c>
      <c r="L52" s="127">
        <v>459733</v>
      </c>
      <c r="M52" s="127">
        <v>0</v>
      </c>
      <c r="N52" s="127">
        <v>195600</v>
      </c>
      <c r="O52" s="127">
        <v>1400782</v>
      </c>
      <c r="P52" s="127">
        <v>0</v>
      </c>
      <c r="Q52" s="127">
        <v>0</v>
      </c>
      <c r="R52" s="127">
        <v>598995</v>
      </c>
      <c r="S52" s="127">
        <v>598995</v>
      </c>
      <c r="T52" s="152">
        <v>598995</v>
      </c>
      <c r="U52" s="152"/>
      <c r="V52" s="127">
        <v>0</v>
      </c>
      <c r="W52" s="127">
        <v>0</v>
      </c>
    </row>
    <row r="53" spans="1:23" ht="12.75">
      <c r="A53" s="153" t="s">
        <v>35</v>
      </c>
      <c r="B53" s="153" t="s">
        <v>268</v>
      </c>
      <c r="C53" s="153" t="s">
        <v>35</v>
      </c>
      <c r="D53" s="150" t="s">
        <v>269</v>
      </c>
      <c r="E53" s="150"/>
      <c r="F53" s="150" t="s">
        <v>47</v>
      </c>
      <c r="G53" s="150"/>
      <c r="H53" s="127">
        <v>2031777</v>
      </c>
      <c r="I53" s="127">
        <v>1895983</v>
      </c>
      <c r="J53" s="127">
        <v>25000</v>
      </c>
      <c r="K53" s="127">
        <v>0</v>
      </c>
      <c r="L53" s="127">
        <v>25000</v>
      </c>
      <c r="M53" s="127">
        <v>0</v>
      </c>
      <c r="N53" s="127">
        <v>7000</v>
      </c>
      <c r="O53" s="127">
        <v>1863983</v>
      </c>
      <c r="P53" s="127">
        <v>0</v>
      </c>
      <c r="Q53" s="127">
        <v>0</v>
      </c>
      <c r="R53" s="127">
        <v>135794</v>
      </c>
      <c r="S53" s="127">
        <v>135794</v>
      </c>
      <c r="T53" s="152">
        <v>135794</v>
      </c>
      <c r="U53" s="152"/>
      <c r="V53" s="127">
        <v>0</v>
      </c>
      <c r="W53" s="127">
        <v>0</v>
      </c>
    </row>
    <row r="54" spans="1:23" ht="12.75">
      <c r="A54" s="153"/>
      <c r="B54" s="153"/>
      <c r="C54" s="153"/>
      <c r="D54" s="150"/>
      <c r="E54" s="150"/>
      <c r="F54" s="150" t="s">
        <v>46</v>
      </c>
      <c r="G54" s="150"/>
      <c r="H54" s="127">
        <v>-463201</v>
      </c>
      <c r="I54" s="127">
        <v>-463201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-463201</v>
      </c>
      <c r="P54" s="127">
        <v>0</v>
      </c>
      <c r="Q54" s="127">
        <v>0</v>
      </c>
      <c r="R54" s="127">
        <v>0</v>
      </c>
      <c r="S54" s="127">
        <v>0</v>
      </c>
      <c r="T54" s="152">
        <v>0</v>
      </c>
      <c r="U54" s="152"/>
      <c r="V54" s="127">
        <v>0</v>
      </c>
      <c r="W54" s="127">
        <v>0</v>
      </c>
    </row>
    <row r="55" spans="1:23" ht="12.75">
      <c r="A55" s="153"/>
      <c r="B55" s="153"/>
      <c r="C55" s="153"/>
      <c r="D55" s="150"/>
      <c r="E55" s="150"/>
      <c r="F55" s="150" t="s">
        <v>45</v>
      </c>
      <c r="G55" s="150"/>
      <c r="H55" s="127">
        <v>463201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463201</v>
      </c>
      <c r="S55" s="127">
        <v>463201</v>
      </c>
      <c r="T55" s="152">
        <v>463201</v>
      </c>
      <c r="U55" s="152"/>
      <c r="V55" s="127">
        <v>0</v>
      </c>
      <c r="W55" s="127">
        <v>0</v>
      </c>
    </row>
    <row r="56" spans="1:23" ht="12.75">
      <c r="A56" s="153"/>
      <c r="B56" s="153"/>
      <c r="C56" s="153"/>
      <c r="D56" s="150"/>
      <c r="E56" s="150"/>
      <c r="F56" s="150" t="s">
        <v>44</v>
      </c>
      <c r="G56" s="150"/>
      <c r="H56" s="127">
        <v>2031777</v>
      </c>
      <c r="I56" s="127">
        <v>1432782</v>
      </c>
      <c r="J56" s="127">
        <v>25000</v>
      </c>
      <c r="K56" s="127">
        <v>0</v>
      </c>
      <c r="L56" s="127">
        <v>25000</v>
      </c>
      <c r="M56" s="127">
        <v>0</v>
      </c>
      <c r="N56" s="127">
        <v>7000</v>
      </c>
      <c r="O56" s="127">
        <v>1400782</v>
      </c>
      <c r="P56" s="127">
        <v>0</v>
      </c>
      <c r="Q56" s="127">
        <v>0</v>
      </c>
      <c r="R56" s="127">
        <v>598995</v>
      </c>
      <c r="S56" s="127">
        <v>598995</v>
      </c>
      <c r="T56" s="152">
        <v>598995</v>
      </c>
      <c r="U56" s="152"/>
      <c r="V56" s="127">
        <v>0</v>
      </c>
      <c r="W56" s="127">
        <v>0</v>
      </c>
    </row>
    <row r="57" spans="1:23" ht="12.75">
      <c r="A57" s="153" t="s">
        <v>280</v>
      </c>
      <c r="B57" s="153" t="s">
        <v>35</v>
      </c>
      <c r="C57" s="153" t="s">
        <v>35</v>
      </c>
      <c r="D57" s="150" t="s">
        <v>281</v>
      </c>
      <c r="E57" s="150"/>
      <c r="F57" s="150" t="s">
        <v>47</v>
      </c>
      <c r="G57" s="150"/>
      <c r="H57" s="127">
        <v>28484923</v>
      </c>
      <c r="I57" s="127">
        <v>26889534</v>
      </c>
      <c r="J57" s="127">
        <v>23903393</v>
      </c>
      <c r="K57" s="127">
        <v>21246500</v>
      </c>
      <c r="L57" s="127">
        <v>2656893</v>
      </c>
      <c r="M57" s="127">
        <v>1630000</v>
      </c>
      <c r="N57" s="127">
        <v>496200</v>
      </c>
      <c r="O57" s="127">
        <v>859941</v>
      </c>
      <c r="P57" s="127">
        <v>0</v>
      </c>
      <c r="Q57" s="127">
        <v>0</v>
      </c>
      <c r="R57" s="127">
        <v>1595389</v>
      </c>
      <c r="S57" s="127">
        <v>1595389</v>
      </c>
      <c r="T57" s="152">
        <v>0</v>
      </c>
      <c r="U57" s="152"/>
      <c r="V57" s="127">
        <v>0</v>
      </c>
      <c r="W57" s="127">
        <v>0</v>
      </c>
    </row>
    <row r="58" spans="1:23" ht="12.75">
      <c r="A58" s="153"/>
      <c r="B58" s="153"/>
      <c r="C58" s="153"/>
      <c r="D58" s="150"/>
      <c r="E58" s="150"/>
      <c r="F58" s="150" t="s">
        <v>46</v>
      </c>
      <c r="G58" s="150"/>
      <c r="H58" s="127">
        <v>-93627</v>
      </c>
      <c r="I58" s="127">
        <v>-93627</v>
      </c>
      <c r="J58" s="127">
        <v>-19861</v>
      </c>
      <c r="K58" s="127">
        <v>-12561</v>
      </c>
      <c r="L58" s="127">
        <v>-7300</v>
      </c>
      <c r="M58" s="127">
        <v>0</v>
      </c>
      <c r="N58" s="127">
        <v>0</v>
      </c>
      <c r="O58" s="127">
        <v>-73766</v>
      </c>
      <c r="P58" s="127">
        <v>0</v>
      </c>
      <c r="Q58" s="127">
        <v>0</v>
      </c>
      <c r="R58" s="127">
        <v>0</v>
      </c>
      <c r="S58" s="127">
        <v>0</v>
      </c>
      <c r="T58" s="152">
        <v>0</v>
      </c>
      <c r="U58" s="152"/>
      <c r="V58" s="127">
        <v>0</v>
      </c>
      <c r="W58" s="127">
        <v>0</v>
      </c>
    </row>
    <row r="59" spans="1:23" ht="12.75">
      <c r="A59" s="153"/>
      <c r="B59" s="153"/>
      <c r="C59" s="153"/>
      <c r="D59" s="150"/>
      <c r="E59" s="150"/>
      <c r="F59" s="150" t="s">
        <v>45</v>
      </c>
      <c r="G59" s="150"/>
      <c r="H59" s="127">
        <v>71994</v>
      </c>
      <c r="I59" s="127">
        <v>71994</v>
      </c>
      <c r="J59" s="127">
        <v>15700</v>
      </c>
      <c r="K59" s="127">
        <v>2800</v>
      </c>
      <c r="L59" s="127">
        <v>12900</v>
      </c>
      <c r="M59" s="127">
        <v>0</v>
      </c>
      <c r="N59" s="127">
        <v>0</v>
      </c>
      <c r="O59" s="127">
        <v>56294</v>
      </c>
      <c r="P59" s="127">
        <v>0</v>
      </c>
      <c r="Q59" s="127">
        <v>0</v>
      </c>
      <c r="R59" s="127">
        <v>0</v>
      </c>
      <c r="S59" s="127">
        <v>0</v>
      </c>
      <c r="T59" s="152">
        <v>0</v>
      </c>
      <c r="U59" s="152"/>
      <c r="V59" s="127">
        <v>0</v>
      </c>
      <c r="W59" s="127">
        <v>0</v>
      </c>
    </row>
    <row r="60" spans="1:23" ht="12.75">
      <c r="A60" s="153"/>
      <c r="B60" s="153"/>
      <c r="C60" s="153"/>
      <c r="D60" s="150"/>
      <c r="E60" s="150"/>
      <c r="F60" s="150" t="s">
        <v>44</v>
      </c>
      <c r="G60" s="150"/>
      <c r="H60" s="127">
        <v>28463290</v>
      </c>
      <c r="I60" s="127">
        <v>26867901</v>
      </c>
      <c r="J60" s="127">
        <v>23899232</v>
      </c>
      <c r="K60" s="127">
        <v>21236739</v>
      </c>
      <c r="L60" s="127">
        <v>2662493</v>
      </c>
      <c r="M60" s="127">
        <v>1630000</v>
      </c>
      <c r="N60" s="127">
        <v>496200</v>
      </c>
      <c r="O60" s="127">
        <v>842469</v>
      </c>
      <c r="P60" s="127">
        <v>0</v>
      </c>
      <c r="Q60" s="127">
        <v>0</v>
      </c>
      <c r="R60" s="127">
        <v>1595389</v>
      </c>
      <c r="S60" s="127">
        <v>1595389</v>
      </c>
      <c r="T60" s="152">
        <v>0</v>
      </c>
      <c r="U60" s="152"/>
      <c r="V60" s="127">
        <v>0</v>
      </c>
      <c r="W60" s="127">
        <v>0</v>
      </c>
    </row>
    <row r="61" spans="1:23" ht="12.75">
      <c r="A61" s="153" t="s">
        <v>35</v>
      </c>
      <c r="B61" s="153" t="s">
        <v>287</v>
      </c>
      <c r="C61" s="153" t="s">
        <v>35</v>
      </c>
      <c r="D61" s="150" t="s">
        <v>288</v>
      </c>
      <c r="E61" s="150"/>
      <c r="F61" s="150" t="s">
        <v>47</v>
      </c>
      <c r="G61" s="150"/>
      <c r="H61" s="127">
        <v>3504733</v>
      </c>
      <c r="I61" s="127">
        <v>3504733</v>
      </c>
      <c r="J61" s="127">
        <v>3070376</v>
      </c>
      <c r="K61" s="127">
        <v>2934776</v>
      </c>
      <c r="L61" s="127">
        <v>135600</v>
      </c>
      <c r="M61" s="127">
        <v>0</v>
      </c>
      <c r="N61" s="127">
        <v>150000</v>
      </c>
      <c r="O61" s="127">
        <v>284357</v>
      </c>
      <c r="P61" s="127">
        <v>0</v>
      </c>
      <c r="Q61" s="127">
        <v>0</v>
      </c>
      <c r="R61" s="127">
        <v>0</v>
      </c>
      <c r="S61" s="127">
        <v>0</v>
      </c>
      <c r="T61" s="152">
        <v>0</v>
      </c>
      <c r="U61" s="152"/>
      <c r="V61" s="127">
        <v>0</v>
      </c>
      <c r="W61" s="127">
        <v>0</v>
      </c>
    </row>
    <row r="62" spans="1:23" ht="12.75">
      <c r="A62" s="153"/>
      <c r="B62" s="153"/>
      <c r="C62" s="153"/>
      <c r="D62" s="150"/>
      <c r="E62" s="150"/>
      <c r="F62" s="150" t="s">
        <v>46</v>
      </c>
      <c r="G62" s="150"/>
      <c r="H62" s="127">
        <v>-73719</v>
      </c>
      <c r="I62" s="127">
        <v>-73719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-73719</v>
      </c>
      <c r="P62" s="127">
        <v>0</v>
      </c>
      <c r="Q62" s="127">
        <v>0</v>
      </c>
      <c r="R62" s="127">
        <v>0</v>
      </c>
      <c r="S62" s="127">
        <v>0</v>
      </c>
      <c r="T62" s="152">
        <v>0</v>
      </c>
      <c r="U62" s="152"/>
      <c r="V62" s="127">
        <v>0</v>
      </c>
      <c r="W62" s="127">
        <v>0</v>
      </c>
    </row>
    <row r="63" spans="1:23" ht="12.75">
      <c r="A63" s="153"/>
      <c r="B63" s="153"/>
      <c r="C63" s="153"/>
      <c r="D63" s="150"/>
      <c r="E63" s="150"/>
      <c r="F63" s="150" t="s">
        <v>45</v>
      </c>
      <c r="G63" s="150"/>
      <c r="H63" s="127">
        <v>56247</v>
      </c>
      <c r="I63" s="127">
        <v>56247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56247</v>
      </c>
      <c r="P63" s="127">
        <v>0</v>
      </c>
      <c r="Q63" s="127">
        <v>0</v>
      </c>
      <c r="R63" s="127">
        <v>0</v>
      </c>
      <c r="S63" s="127">
        <v>0</v>
      </c>
      <c r="T63" s="152">
        <v>0</v>
      </c>
      <c r="U63" s="152"/>
      <c r="V63" s="127">
        <v>0</v>
      </c>
      <c r="W63" s="127">
        <v>0</v>
      </c>
    </row>
    <row r="64" spans="1:23" ht="12.75">
      <c r="A64" s="153"/>
      <c r="B64" s="153"/>
      <c r="C64" s="153"/>
      <c r="D64" s="150"/>
      <c r="E64" s="150"/>
      <c r="F64" s="150" t="s">
        <v>44</v>
      </c>
      <c r="G64" s="150"/>
      <c r="H64" s="127">
        <v>3487261</v>
      </c>
      <c r="I64" s="127">
        <v>3487261</v>
      </c>
      <c r="J64" s="127">
        <v>3070376</v>
      </c>
      <c r="K64" s="127">
        <v>2934776</v>
      </c>
      <c r="L64" s="127">
        <v>135600</v>
      </c>
      <c r="M64" s="127">
        <v>0</v>
      </c>
      <c r="N64" s="127">
        <v>150000</v>
      </c>
      <c r="O64" s="127">
        <v>266885</v>
      </c>
      <c r="P64" s="127">
        <v>0</v>
      </c>
      <c r="Q64" s="127">
        <v>0</v>
      </c>
      <c r="R64" s="127">
        <v>0</v>
      </c>
      <c r="S64" s="127">
        <v>0</v>
      </c>
      <c r="T64" s="152">
        <v>0</v>
      </c>
      <c r="U64" s="152"/>
      <c r="V64" s="127">
        <v>0</v>
      </c>
      <c r="W64" s="127">
        <v>0</v>
      </c>
    </row>
    <row r="65" spans="1:23" ht="12.75">
      <c r="A65" s="153" t="s">
        <v>35</v>
      </c>
      <c r="B65" s="153" t="s">
        <v>356</v>
      </c>
      <c r="C65" s="153" t="s">
        <v>35</v>
      </c>
      <c r="D65" s="150" t="s">
        <v>357</v>
      </c>
      <c r="E65" s="150"/>
      <c r="F65" s="150" t="s">
        <v>47</v>
      </c>
      <c r="G65" s="150"/>
      <c r="H65" s="127">
        <v>10507797</v>
      </c>
      <c r="I65" s="127">
        <v>10327797</v>
      </c>
      <c r="J65" s="127">
        <v>8845413</v>
      </c>
      <c r="K65" s="127">
        <v>7922413</v>
      </c>
      <c r="L65" s="127">
        <v>923000</v>
      </c>
      <c r="M65" s="127">
        <v>830000</v>
      </c>
      <c r="N65" s="127">
        <v>76800</v>
      </c>
      <c r="O65" s="127">
        <v>575584</v>
      </c>
      <c r="P65" s="127">
        <v>0</v>
      </c>
      <c r="Q65" s="127">
        <v>0</v>
      </c>
      <c r="R65" s="127">
        <v>180000</v>
      </c>
      <c r="S65" s="127">
        <v>180000</v>
      </c>
      <c r="T65" s="152">
        <v>0</v>
      </c>
      <c r="U65" s="152"/>
      <c r="V65" s="127">
        <v>0</v>
      </c>
      <c r="W65" s="127">
        <v>0</v>
      </c>
    </row>
    <row r="66" spans="1:23" ht="12.75">
      <c r="A66" s="153"/>
      <c r="B66" s="153"/>
      <c r="C66" s="153"/>
      <c r="D66" s="150"/>
      <c r="E66" s="150"/>
      <c r="F66" s="150" t="s">
        <v>46</v>
      </c>
      <c r="G66" s="150"/>
      <c r="H66" s="127">
        <v>-5892</v>
      </c>
      <c r="I66" s="127">
        <v>-5892</v>
      </c>
      <c r="J66" s="127">
        <v>-5845</v>
      </c>
      <c r="K66" s="127">
        <v>-5845</v>
      </c>
      <c r="L66" s="127">
        <v>0</v>
      </c>
      <c r="M66" s="127">
        <v>0</v>
      </c>
      <c r="N66" s="127">
        <v>0</v>
      </c>
      <c r="O66" s="127">
        <v>-47</v>
      </c>
      <c r="P66" s="127">
        <v>0</v>
      </c>
      <c r="Q66" s="127">
        <v>0</v>
      </c>
      <c r="R66" s="127">
        <v>0</v>
      </c>
      <c r="S66" s="127">
        <v>0</v>
      </c>
      <c r="T66" s="152">
        <v>0</v>
      </c>
      <c r="U66" s="152"/>
      <c r="V66" s="127">
        <v>0</v>
      </c>
      <c r="W66" s="127">
        <v>0</v>
      </c>
    </row>
    <row r="67" spans="1:23" ht="12.75">
      <c r="A67" s="153"/>
      <c r="B67" s="153"/>
      <c r="C67" s="153"/>
      <c r="D67" s="150"/>
      <c r="E67" s="150"/>
      <c r="F67" s="150" t="s">
        <v>45</v>
      </c>
      <c r="G67" s="150"/>
      <c r="H67" s="127">
        <v>547</v>
      </c>
      <c r="I67" s="127">
        <v>547</v>
      </c>
      <c r="J67" s="127">
        <v>500</v>
      </c>
      <c r="K67" s="127">
        <v>0</v>
      </c>
      <c r="L67" s="127">
        <v>500</v>
      </c>
      <c r="M67" s="127">
        <v>0</v>
      </c>
      <c r="N67" s="127">
        <v>0</v>
      </c>
      <c r="O67" s="127">
        <v>47</v>
      </c>
      <c r="P67" s="127">
        <v>0</v>
      </c>
      <c r="Q67" s="127">
        <v>0</v>
      </c>
      <c r="R67" s="127">
        <v>0</v>
      </c>
      <c r="S67" s="127">
        <v>0</v>
      </c>
      <c r="T67" s="152">
        <v>0</v>
      </c>
      <c r="U67" s="152"/>
      <c r="V67" s="127">
        <v>0</v>
      </c>
      <c r="W67" s="127">
        <v>0</v>
      </c>
    </row>
    <row r="68" spans="1:23" ht="12.75">
      <c r="A68" s="153"/>
      <c r="B68" s="153"/>
      <c r="C68" s="153"/>
      <c r="D68" s="150"/>
      <c r="E68" s="150"/>
      <c r="F68" s="150" t="s">
        <v>44</v>
      </c>
      <c r="G68" s="150"/>
      <c r="H68" s="127">
        <v>10502452</v>
      </c>
      <c r="I68" s="127">
        <v>10322452</v>
      </c>
      <c r="J68" s="127">
        <v>8840068</v>
      </c>
      <c r="K68" s="127">
        <v>7916568</v>
      </c>
      <c r="L68" s="127">
        <v>923500</v>
      </c>
      <c r="M68" s="127">
        <v>830000</v>
      </c>
      <c r="N68" s="127">
        <v>76800</v>
      </c>
      <c r="O68" s="127">
        <v>575584</v>
      </c>
      <c r="P68" s="127">
        <v>0</v>
      </c>
      <c r="Q68" s="127">
        <v>0</v>
      </c>
      <c r="R68" s="127">
        <v>180000</v>
      </c>
      <c r="S68" s="127">
        <v>180000</v>
      </c>
      <c r="T68" s="152">
        <v>0</v>
      </c>
      <c r="U68" s="152"/>
      <c r="V68" s="127">
        <v>0</v>
      </c>
      <c r="W68" s="127">
        <v>0</v>
      </c>
    </row>
    <row r="69" spans="1:23" ht="12.75">
      <c r="A69" s="153" t="s">
        <v>35</v>
      </c>
      <c r="B69" s="153" t="s">
        <v>358</v>
      </c>
      <c r="C69" s="153" t="s">
        <v>35</v>
      </c>
      <c r="D69" s="150" t="s">
        <v>359</v>
      </c>
      <c r="E69" s="150"/>
      <c r="F69" s="150" t="s">
        <v>47</v>
      </c>
      <c r="G69" s="150"/>
      <c r="H69" s="127">
        <v>865900</v>
      </c>
      <c r="I69" s="127">
        <v>865900</v>
      </c>
      <c r="J69" s="127">
        <v>163400</v>
      </c>
      <c r="K69" s="127">
        <v>158400</v>
      </c>
      <c r="L69" s="127">
        <v>5000</v>
      </c>
      <c r="M69" s="127">
        <v>700000</v>
      </c>
      <c r="N69" s="127">
        <v>2500</v>
      </c>
      <c r="O69" s="127">
        <v>0</v>
      </c>
      <c r="P69" s="127">
        <v>0</v>
      </c>
      <c r="Q69" s="127">
        <v>0</v>
      </c>
      <c r="R69" s="127">
        <v>0</v>
      </c>
      <c r="S69" s="127">
        <v>0</v>
      </c>
      <c r="T69" s="152">
        <v>0</v>
      </c>
      <c r="U69" s="152"/>
      <c r="V69" s="127">
        <v>0</v>
      </c>
      <c r="W69" s="127">
        <v>0</v>
      </c>
    </row>
    <row r="70" spans="1:23" ht="12.75">
      <c r="A70" s="153"/>
      <c r="B70" s="153"/>
      <c r="C70" s="153"/>
      <c r="D70" s="150"/>
      <c r="E70" s="150"/>
      <c r="F70" s="150" t="s">
        <v>46</v>
      </c>
      <c r="G70" s="150"/>
      <c r="H70" s="127">
        <v>-2200</v>
      </c>
      <c r="I70" s="127">
        <v>-2200</v>
      </c>
      <c r="J70" s="127">
        <v>-2200</v>
      </c>
      <c r="K70" s="127">
        <v>-2200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52">
        <v>0</v>
      </c>
      <c r="U70" s="152"/>
      <c r="V70" s="127">
        <v>0</v>
      </c>
      <c r="W70" s="127">
        <v>0</v>
      </c>
    </row>
    <row r="71" spans="1:23" ht="12.75">
      <c r="A71" s="153"/>
      <c r="B71" s="153"/>
      <c r="C71" s="153"/>
      <c r="D71" s="150"/>
      <c r="E71" s="150"/>
      <c r="F71" s="150" t="s">
        <v>45</v>
      </c>
      <c r="G71" s="150"/>
      <c r="H71" s="127">
        <v>2200</v>
      </c>
      <c r="I71" s="127">
        <v>2200</v>
      </c>
      <c r="J71" s="127">
        <v>2200</v>
      </c>
      <c r="K71" s="127">
        <v>0</v>
      </c>
      <c r="L71" s="127">
        <v>2200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52">
        <v>0</v>
      </c>
      <c r="U71" s="152"/>
      <c r="V71" s="127">
        <v>0</v>
      </c>
      <c r="W71" s="127">
        <v>0</v>
      </c>
    </row>
    <row r="72" spans="1:23" ht="12.75">
      <c r="A72" s="153"/>
      <c r="B72" s="153"/>
      <c r="C72" s="153"/>
      <c r="D72" s="150"/>
      <c r="E72" s="150"/>
      <c r="F72" s="150" t="s">
        <v>44</v>
      </c>
      <c r="G72" s="150"/>
      <c r="H72" s="127">
        <v>865900</v>
      </c>
      <c r="I72" s="127">
        <v>865900</v>
      </c>
      <c r="J72" s="127">
        <v>163400</v>
      </c>
      <c r="K72" s="127">
        <v>156200</v>
      </c>
      <c r="L72" s="127">
        <v>7200</v>
      </c>
      <c r="M72" s="127">
        <v>700000</v>
      </c>
      <c r="N72" s="127">
        <v>2500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52">
        <v>0</v>
      </c>
      <c r="U72" s="152"/>
      <c r="V72" s="127">
        <v>0</v>
      </c>
      <c r="W72" s="127">
        <v>0</v>
      </c>
    </row>
    <row r="73" spans="1:23" ht="12.75">
      <c r="A73" s="153" t="s">
        <v>35</v>
      </c>
      <c r="B73" s="153" t="s">
        <v>360</v>
      </c>
      <c r="C73" s="153" t="s">
        <v>35</v>
      </c>
      <c r="D73" s="150" t="s">
        <v>361</v>
      </c>
      <c r="E73" s="150"/>
      <c r="F73" s="150" t="s">
        <v>47</v>
      </c>
      <c r="G73" s="150"/>
      <c r="H73" s="127">
        <v>6006294</v>
      </c>
      <c r="I73" s="127">
        <v>5614434</v>
      </c>
      <c r="J73" s="127">
        <v>5469434</v>
      </c>
      <c r="K73" s="127">
        <v>5123667</v>
      </c>
      <c r="L73" s="127">
        <v>345767</v>
      </c>
      <c r="M73" s="127">
        <v>100000</v>
      </c>
      <c r="N73" s="127">
        <v>45000</v>
      </c>
      <c r="O73" s="127">
        <v>0</v>
      </c>
      <c r="P73" s="127">
        <v>0</v>
      </c>
      <c r="Q73" s="127">
        <v>0</v>
      </c>
      <c r="R73" s="127">
        <v>391860</v>
      </c>
      <c r="S73" s="127">
        <v>391860</v>
      </c>
      <c r="T73" s="152">
        <v>0</v>
      </c>
      <c r="U73" s="152"/>
      <c r="V73" s="127">
        <v>0</v>
      </c>
      <c r="W73" s="127">
        <v>0</v>
      </c>
    </row>
    <row r="74" spans="1:23" ht="12.75">
      <c r="A74" s="153"/>
      <c r="B74" s="153"/>
      <c r="C74" s="153"/>
      <c r="D74" s="150"/>
      <c r="E74" s="150"/>
      <c r="F74" s="150" t="s">
        <v>46</v>
      </c>
      <c r="G74" s="150"/>
      <c r="H74" s="127">
        <v>-500</v>
      </c>
      <c r="I74" s="127">
        <v>-500</v>
      </c>
      <c r="J74" s="127">
        <v>-500</v>
      </c>
      <c r="K74" s="127">
        <v>-500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52">
        <v>0</v>
      </c>
      <c r="U74" s="152"/>
      <c r="V74" s="127">
        <v>0</v>
      </c>
      <c r="W74" s="127">
        <v>0</v>
      </c>
    </row>
    <row r="75" spans="1:23" ht="12.75">
      <c r="A75" s="153"/>
      <c r="B75" s="153"/>
      <c r="C75" s="153"/>
      <c r="D75" s="150"/>
      <c r="E75" s="150"/>
      <c r="F75" s="150" t="s">
        <v>45</v>
      </c>
      <c r="G75" s="150"/>
      <c r="H75" s="127">
        <v>7800</v>
      </c>
      <c r="I75" s="127">
        <v>7800</v>
      </c>
      <c r="J75" s="127">
        <v>7800</v>
      </c>
      <c r="K75" s="127">
        <v>500</v>
      </c>
      <c r="L75" s="127">
        <v>7300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52">
        <v>0</v>
      </c>
      <c r="U75" s="152"/>
      <c r="V75" s="127">
        <v>0</v>
      </c>
      <c r="W75" s="127">
        <v>0</v>
      </c>
    </row>
    <row r="76" spans="1:23" ht="12.75">
      <c r="A76" s="153"/>
      <c r="B76" s="153"/>
      <c r="C76" s="153"/>
      <c r="D76" s="150"/>
      <c r="E76" s="150"/>
      <c r="F76" s="150" t="s">
        <v>44</v>
      </c>
      <c r="G76" s="150"/>
      <c r="H76" s="127">
        <v>6013594</v>
      </c>
      <c r="I76" s="127">
        <v>5621734</v>
      </c>
      <c r="J76" s="127">
        <v>5476734</v>
      </c>
      <c r="K76" s="127">
        <v>5123667</v>
      </c>
      <c r="L76" s="127">
        <v>353067</v>
      </c>
      <c r="M76" s="127">
        <v>100000</v>
      </c>
      <c r="N76" s="127">
        <v>45000</v>
      </c>
      <c r="O76" s="127">
        <v>0</v>
      </c>
      <c r="P76" s="127">
        <v>0</v>
      </c>
      <c r="Q76" s="127">
        <v>0</v>
      </c>
      <c r="R76" s="127">
        <v>391860</v>
      </c>
      <c r="S76" s="127">
        <v>391860</v>
      </c>
      <c r="T76" s="152">
        <v>0</v>
      </c>
      <c r="U76" s="152"/>
      <c r="V76" s="127">
        <v>0</v>
      </c>
      <c r="W76" s="127">
        <v>0</v>
      </c>
    </row>
    <row r="77" spans="1:23" ht="12.75">
      <c r="A77" s="153" t="s">
        <v>35</v>
      </c>
      <c r="B77" s="153" t="s">
        <v>362</v>
      </c>
      <c r="C77" s="153" t="s">
        <v>35</v>
      </c>
      <c r="D77" s="150" t="s">
        <v>363</v>
      </c>
      <c r="E77" s="150"/>
      <c r="F77" s="150" t="s">
        <v>47</v>
      </c>
      <c r="G77" s="150"/>
      <c r="H77" s="127">
        <v>728400</v>
      </c>
      <c r="I77" s="127">
        <v>728400</v>
      </c>
      <c r="J77" s="127">
        <v>726900</v>
      </c>
      <c r="K77" s="127">
        <v>631000</v>
      </c>
      <c r="L77" s="127">
        <v>95900</v>
      </c>
      <c r="M77" s="127">
        <v>0</v>
      </c>
      <c r="N77" s="127">
        <v>1500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52">
        <v>0</v>
      </c>
      <c r="U77" s="152"/>
      <c r="V77" s="127">
        <v>0</v>
      </c>
      <c r="W77" s="127">
        <v>0</v>
      </c>
    </row>
    <row r="78" spans="1:23" ht="12.75">
      <c r="A78" s="153"/>
      <c r="B78" s="153"/>
      <c r="C78" s="153"/>
      <c r="D78" s="150"/>
      <c r="E78" s="150"/>
      <c r="F78" s="150" t="s">
        <v>46</v>
      </c>
      <c r="G78" s="150"/>
      <c r="H78" s="127">
        <v>-2000</v>
      </c>
      <c r="I78" s="127">
        <v>-2000</v>
      </c>
      <c r="J78" s="127">
        <v>-2000</v>
      </c>
      <c r="K78" s="127">
        <v>-2000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52">
        <v>0</v>
      </c>
      <c r="U78" s="152"/>
      <c r="V78" s="127">
        <v>0</v>
      </c>
      <c r="W78" s="127">
        <v>0</v>
      </c>
    </row>
    <row r="79" spans="1:23" ht="12.75">
      <c r="A79" s="153"/>
      <c r="B79" s="153"/>
      <c r="C79" s="153"/>
      <c r="D79" s="150"/>
      <c r="E79" s="150"/>
      <c r="F79" s="150" t="s">
        <v>45</v>
      </c>
      <c r="G79" s="150"/>
      <c r="H79" s="127">
        <v>2000</v>
      </c>
      <c r="I79" s="127">
        <v>2000</v>
      </c>
      <c r="J79" s="127">
        <v>2000</v>
      </c>
      <c r="K79" s="127">
        <v>0</v>
      </c>
      <c r="L79" s="127">
        <v>2000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52">
        <v>0</v>
      </c>
      <c r="U79" s="152"/>
      <c r="V79" s="127">
        <v>0</v>
      </c>
      <c r="W79" s="127">
        <v>0</v>
      </c>
    </row>
    <row r="80" spans="1:23" ht="12.75">
      <c r="A80" s="153"/>
      <c r="B80" s="153"/>
      <c r="C80" s="153"/>
      <c r="D80" s="150"/>
      <c r="E80" s="150"/>
      <c r="F80" s="150" t="s">
        <v>44</v>
      </c>
      <c r="G80" s="150"/>
      <c r="H80" s="127">
        <v>728400</v>
      </c>
      <c r="I80" s="127">
        <v>728400</v>
      </c>
      <c r="J80" s="127">
        <v>726900</v>
      </c>
      <c r="K80" s="127">
        <v>629000</v>
      </c>
      <c r="L80" s="127">
        <v>97900</v>
      </c>
      <c r="M80" s="127">
        <v>0</v>
      </c>
      <c r="N80" s="127">
        <v>1500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52">
        <v>0</v>
      </c>
      <c r="U80" s="152"/>
      <c r="V80" s="127">
        <v>0</v>
      </c>
      <c r="W80" s="127">
        <v>0</v>
      </c>
    </row>
    <row r="81" spans="1:23" ht="12.75">
      <c r="A81" s="153" t="s">
        <v>35</v>
      </c>
      <c r="B81" s="153" t="s">
        <v>364</v>
      </c>
      <c r="C81" s="153" t="s">
        <v>35</v>
      </c>
      <c r="D81" s="150" t="s">
        <v>365</v>
      </c>
      <c r="E81" s="150"/>
      <c r="F81" s="150" t="s">
        <v>47</v>
      </c>
      <c r="G81" s="150"/>
      <c r="H81" s="127">
        <v>176699</v>
      </c>
      <c r="I81" s="127">
        <v>176699</v>
      </c>
      <c r="J81" s="127">
        <v>175199</v>
      </c>
      <c r="K81" s="127">
        <v>169299</v>
      </c>
      <c r="L81" s="127">
        <v>5900</v>
      </c>
      <c r="M81" s="127">
        <v>0</v>
      </c>
      <c r="N81" s="127">
        <v>1500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52">
        <v>0</v>
      </c>
      <c r="U81" s="152"/>
      <c r="V81" s="127">
        <v>0</v>
      </c>
      <c r="W81" s="127">
        <v>0</v>
      </c>
    </row>
    <row r="82" spans="1:23" ht="12.75">
      <c r="A82" s="153"/>
      <c r="B82" s="153"/>
      <c r="C82" s="153"/>
      <c r="D82" s="150"/>
      <c r="E82" s="150"/>
      <c r="F82" s="150" t="s">
        <v>46</v>
      </c>
      <c r="G82" s="150"/>
      <c r="H82" s="127">
        <v>-2016</v>
      </c>
      <c r="I82" s="127">
        <v>-2016</v>
      </c>
      <c r="J82" s="127">
        <v>-2016</v>
      </c>
      <c r="K82" s="127">
        <v>-2016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52">
        <v>0</v>
      </c>
      <c r="U82" s="152"/>
      <c r="V82" s="127">
        <v>0</v>
      </c>
      <c r="W82" s="127">
        <v>0</v>
      </c>
    </row>
    <row r="83" spans="1:23" ht="12.75">
      <c r="A83" s="153"/>
      <c r="B83" s="153"/>
      <c r="C83" s="153"/>
      <c r="D83" s="150"/>
      <c r="E83" s="150"/>
      <c r="F83" s="150" t="s">
        <v>45</v>
      </c>
      <c r="G83" s="150"/>
      <c r="H83" s="127">
        <v>3200</v>
      </c>
      <c r="I83" s="127">
        <v>3200</v>
      </c>
      <c r="J83" s="127">
        <v>3200</v>
      </c>
      <c r="K83" s="127">
        <v>2300</v>
      </c>
      <c r="L83" s="127">
        <v>900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52">
        <v>0</v>
      </c>
      <c r="U83" s="152"/>
      <c r="V83" s="127">
        <v>0</v>
      </c>
      <c r="W83" s="127">
        <v>0</v>
      </c>
    </row>
    <row r="84" spans="1:23" ht="12.75">
      <c r="A84" s="153"/>
      <c r="B84" s="153"/>
      <c r="C84" s="153"/>
      <c r="D84" s="150"/>
      <c r="E84" s="150"/>
      <c r="F84" s="150" t="s">
        <v>44</v>
      </c>
      <c r="G84" s="150"/>
      <c r="H84" s="127">
        <v>177883</v>
      </c>
      <c r="I84" s="127">
        <v>177883</v>
      </c>
      <c r="J84" s="127">
        <v>176383</v>
      </c>
      <c r="K84" s="127">
        <v>169583</v>
      </c>
      <c r="L84" s="127">
        <v>6800</v>
      </c>
      <c r="M84" s="127">
        <v>0</v>
      </c>
      <c r="N84" s="127">
        <v>1500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152">
        <v>0</v>
      </c>
      <c r="U84" s="152"/>
      <c r="V84" s="127">
        <v>0</v>
      </c>
      <c r="W84" s="127">
        <v>0</v>
      </c>
    </row>
    <row r="85" spans="1:23" ht="12.75">
      <c r="A85" s="153" t="s">
        <v>35</v>
      </c>
      <c r="B85" s="153" t="s">
        <v>366</v>
      </c>
      <c r="C85" s="153" t="s">
        <v>35</v>
      </c>
      <c r="D85" s="150" t="s">
        <v>269</v>
      </c>
      <c r="E85" s="150"/>
      <c r="F85" s="150" t="s">
        <v>47</v>
      </c>
      <c r="G85" s="150"/>
      <c r="H85" s="127">
        <v>1802255</v>
      </c>
      <c r="I85" s="127">
        <v>778726</v>
      </c>
      <c r="J85" s="127">
        <v>778726</v>
      </c>
      <c r="K85" s="127">
        <v>82245</v>
      </c>
      <c r="L85" s="127">
        <v>696481</v>
      </c>
      <c r="M85" s="127"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1023529</v>
      </c>
      <c r="S85" s="127">
        <v>1023529</v>
      </c>
      <c r="T85" s="152">
        <v>0</v>
      </c>
      <c r="U85" s="152"/>
      <c r="V85" s="127">
        <v>0</v>
      </c>
      <c r="W85" s="127">
        <v>0</v>
      </c>
    </row>
    <row r="86" spans="1:23" ht="12.75">
      <c r="A86" s="153"/>
      <c r="B86" s="153"/>
      <c r="C86" s="153"/>
      <c r="D86" s="150"/>
      <c r="E86" s="150"/>
      <c r="F86" s="150" t="s">
        <v>46</v>
      </c>
      <c r="G86" s="150"/>
      <c r="H86" s="127">
        <v>-7300</v>
      </c>
      <c r="I86" s="127">
        <v>-7300</v>
      </c>
      <c r="J86" s="127">
        <v>-7300</v>
      </c>
      <c r="K86" s="127">
        <v>0</v>
      </c>
      <c r="L86" s="127">
        <v>-7300</v>
      </c>
      <c r="M86" s="127"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52">
        <v>0</v>
      </c>
      <c r="U86" s="152"/>
      <c r="V86" s="127">
        <v>0</v>
      </c>
      <c r="W86" s="127">
        <v>0</v>
      </c>
    </row>
    <row r="87" spans="1:23" ht="12.75">
      <c r="A87" s="153"/>
      <c r="B87" s="153"/>
      <c r="C87" s="153"/>
      <c r="D87" s="150"/>
      <c r="E87" s="150"/>
      <c r="F87" s="150" t="s">
        <v>45</v>
      </c>
      <c r="G87" s="150"/>
      <c r="H87" s="127">
        <v>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52">
        <v>0</v>
      </c>
      <c r="U87" s="152"/>
      <c r="V87" s="127">
        <v>0</v>
      </c>
      <c r="W87" s="127">
        <v>0</v>
      </c>
    </row>
    <row r="88" spans="1:23" ht="12.75">
      <c r="A88" s="153"/>
      <c r="B88" s="153"/>
      <c r="C88" s="153"/>
      <c r="D88" s="150"/>
      <c r="E88" s="150"/>
      <c r="F88" s="150" t="s">
        <v>44</v>
      </c>
      <c r="G88" s="150"/>
      <c r="H88" s="127">
        <v>1794955</v>
      </c>
      <c r="I88" s="127">
        <v>771426</v>
      </c>
      <c r="J88" s="127">
        <v>771426</v>
      </c>
      <c r="K88" s="127">
        <v>82245</v>
      </c>
      <c r="L88" s="127">
        <v>689181</v>
      </c>
      <c r="M88" s="127">
        <v>0</v>
      </c>
      <c r="N88" s="127">
        <v>0</v>
      </c>
      <c r="O88" s="127">
        <v>0</v>
      </c>
      <c r="P88" s="127">
        <v>0</v>
      </c>
      <c r="Q88" s="127">
        <v>0</v>
      </c>
      <c r="R88" s="127">
        <v>1023529</v>
      </c>
      <c r="S88" s="127">
        <v>1023529</v>
      </c>
      <c r="T88" s="152">
        <v>0</v>
      </c>
      <c r="U88" s="152"/>
      <c r="V88" s="127">
        <v>0</v>
      </c>
      <c r="W88" s="127">
        <v>0</v>
      </c>
    </row>
    <row r="89" spans="1:23" ht="12.75">
      <c r="A89" s="153" t="s">
        <v>13</v>
      </c>
      <c r="B89" s="153" t="s">
        <v>35</v>
      </c>
      <c r="C89" s="153" t="s">
        <v>35</v>
      </c>
      <c r="D89" s="150" t="s">
        <v>14</v>
      </c>
      <c r="E89" s="150"/>
      <c r="F89" s="150" t="s">
        <v>47</v>
      </c>
      <c r="G89" s="150"/>
      <c r="H89" s="127">
        <v>27202747.42</v>
      </c>
      <c r="I89" s="127">
        <v>26374799.42</v>
      </c>
      <c r="J89" s="127">
        <v>25736235</v>
      </c>
      <c r="K89" s="127">
        <v>19682365</v>
      </c>
      <c r="L89" s="127">
        <v>6053870</v>
      </c>
      <c r="M89" s="127">
        <v>0</v>
      </c>
      <c r="N89" s="127">
        <v>66150</v>
      </c>
      <c r="O89" s="127">
        <v>572414.42</v>
      </c>
      <c r="P89" s="127">
        <v>0</v>
      </c>
      <c r="Q89" s="127">
        <v>0</v>
      </c>
      <c r="R89" s="127">
        <v>827948</v>
      </c>
      <c r="S89" s="127">
        <v>827948</v>
      </c>
      <c r="T89" s="152">
        <v>0</v>
      </c>
      <c r="U89" s="152"/>
      <c r="V89" s="127">
        <v>0</v>
      </c>
      <c r="W89" s="127">
        <v>0</v>
      </c>
    </row>
    <row r="90" spans="1:23" ht="12.75">
      <c r="A90" s="153"/>
      <c r="B90" s="153"/>
      <c r="C90" s="153"/>
      <c r="D90" s="150"/>
      <c r="E90" s="150"/>
      <c r="F90" s="150" t="s">
        <v>46</v>
      </c>
      <c r="G90" s="150"/>
      <c r="H90" s="127">
        <v>-107231</v>
      </c>
      <c r="I90" s="127">
        <v>-107231</v>
      </c>
      <c r="J90" s="127">
        <v>-107231</v>
      </c>
      <c r="K90" s="127">
        <v>-69231</v>
      </c>
      <c r="L90" s="127">
        <v>-38000</v>
      </c>
      <c r="M90" s="127">
        <v>0</v>
      </c>
      <c r="N90" s="127">
        <v>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52">
        <v>0</v>
      </c>
      <c r="U90" s="152"/>
      <c r="V90" s="127">
        <v>0</v>
      </c>
      <c r="W90" s="127">
        <v>0</v>
      </c>
    </row>
    <row r="91" spans="1:23" ht="12.75">
      <c r="A91" s="153"/>
      <c r="B91" s="153"/>
      <c r="C91" s="153"/>
      <c r="D91" s="150"/>
      <c r="E91" s="150"/>
      <c r="F91" s="150" t="s">
        <v>45</v>
      </c>
      <c r="G91" s="150"/>
      <c r="H91" s="127">
        <v>357231</v>
      </c>
      <c r="I91" s="127">
        <v>189231</v>
      </c>
      <c r="J91" s="127">
        <v>189231</v>
      </c>
      <c r="K91" s="127">
        <v>120000</v>
      </c>
      <c r="L91" s="127">
        <v>69231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168000</v>
      </c>
      <c r="S91" s="127">
        <v>168000</v>
      </c>
      <c r="T91" s="152">
        <v>0</v>
      </c>
      <c r="U91" s="152"/>
      <c r="V91" s="127">
        <v>0</v>
      </c>
      <c r="W91" s="127">
        <v>0</v>
      </c>
    </row>
    <row r="92" spans="1:23" ht="12.75">
      <c r="A92" s="153"/>
      <c r="B92" s="153"/>
      <c r="C92" s="153"/>
      <c r="D92" s="150"/>
      <c r="E92" s="150"/>
      <c r="F92" s="150" t="s">
        <v>44</v>
      </c>
      <c r="G92" s="150"/>
      <c r="H92" s="127">
        <v>27452747.42</v>
      </c>
      <c r="I92" s="127">
        <v>26456799.42</v>
      </c>
      <c r="J92" s="127">
        <v>25818235</v>
      </c>
      <c r="K92" s="127">
        <v>19733134</v>
      </c>
      <c r="L92" s="127">
        <v>6085101</v>
      </c>
      <c r="M92" s="127">
        <v>0</v>
      </c>
      <c r="N92" s="127">
        <v>66150</v>
      </c>
      <c r="O92" s="127">
        <v>572414.42</v>
      </c>
      <c r="P92" s="127">
        <v>0</v>
      </c>
      <c r="Q92" s="127">
        <v>0</v>
      </c>
      <c r="R92" s="127">
        <v>995948</v>
      </c>
      <c r="S92" s="127">
        <v>995948</v>
      </c>
      <c r="T92" s="152">
        <v>0</v>
      </c>
      <c r="U92" s="152"/>
      <c r="V92" s="127">
        <v>0</v>
      </c>
      <c r="W92" s="127">
        <v>0</v>
      </c>
    </row>
    <row r="93" spans="1:23" ht="12.75">
      <c r="A93" s="153" t="s">
        <v>35</v>
      </c>
      <c r="B93" s="153" t="s">
        <v>177</v>
      </c>
      <c r="C93" s="153" t="s">
        <v>35</v>
      </c>
      <c r="D93" s="150" t="s">
        <v>178</v>
      </c>
      <c r="E93" s="150"/>
      <c r="F93" s="150" t="s">
        <v>47</v>
      </c>
      <c r="G93" s="150"/>
      <c r="H93" s="127">
        <v>25064728.42</v>
      </c>
      <c r="I93" s="127">
        <v>24797728.42</v>
      </c>
      <c r="J93" s="127">
        <v>24161314</v>
      </c>
      <c r="K93" s="127">
        <v>18573500</v>
      </c>
      <c r="L93" s="127">
        <v>5587814</v>
      </c>
      <c r="M93" s="127">
        <v>0</v>
      </c>
      <c r="N93" s="127">
        <v>64000</v>
      </c>
      <c r="O93" s="127">
        <v>572414.42</v>
      </c>
      <c r="P93" s="127">
        <v>0</v>
      </c>
      <c r="Q93" s="127">
        <v>0</v>
      </c>
      <c r="R93" s="127">
        <v>267000</v>
      </c>
      <c r="S93" s="127">
        <v>267000</v>
      </c>
      <c r="T93" s="152">
        <v>0</v>
      </c>
      <c r="U93" s="152"/>
      <c r="V93" s="127">
        <v>0</v>
      </c>
      <c r="W93" s="127">
        <v>0</v>
      </c>
    </row>
    <row r="94" spans="1:23" ht="12.75">
      <c r="A94" s="153"/>
      <c r="B94" s="153"/>
      <c r="C94" s="153"/>
      <c r="D94" s="150"/>
      <c r="E94" s="150"/>
      <c r="F94" s="150" t="s">
        <v>46</v>
      </c>
      <c r="G94" s="150"/>
      <c r="H94" s="127">
        <v>-107231</v>
      </c>
      <c r="I94" s="127">
        <v>-107231</v>
      </c>
      <c r="J94" s="127">
        <v>-107231</v>
      </c>
      <c r="K94" s="127">
        <v>-69231</v>
      </c>
      <c r="L94" s="127">
        <v>-38000</v>
      </c>
      <c r="M94" s="127"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52">
        <v>0</v>
      </c>
      <c r="U94" s="152"/>
      <c r="V94" s="127">
        <v>0</v>
      </c>
      <c r="W94" s="127">
        <v>0</v>
      </c>
    </row>
    <row r="95" spans="1:23" ht="12.75">
      <c r="A95" s="153"/>
      <c r="B95" s="153"/>
      <c r="C95" s="153"/>
      <c r="D95" s="150"/>
      <c r="E95" s="150"/>
      <c r="F95" s="150" t="s">
        <v>45</v>
      </c>
      <c r="G95" s="150"/>
      <c r="H95" s="127">
        <v>357231</v>
      </c>
      <c r="I95" s="127">
        <v>189231</v>
      </c>
      <c r="J95" s="127">
        <v>189231</v>
      </c>
      <c r="K95" s="127">
        <v>120000</v>
      </c>
      <c r="L95" s="127">
        <v>69231</v>
      </c>
      <c r="M95" s="127">
        <v>0</v>
      </c>
      <c r="N95" s="127">
        <v>0</v>
      </c>
      <c r="O95" s="127">
        <v>0</v>
      </c>
      <c r="P95" s="127">
        <v>0</v>
      </c>
      <c r="Q95" s="127">
        <v>0</v>
      </c>
      <c r="R95" s="127">
        <v>168000</v>
      </c>
      <c r="S95" s="127">
        <v>168000</v>
      </c>
      <c r="T95" s="152">
        <v>0</v>
      </c>
      <c r="U95" s="152"/>
      <c r="V95" s="127">
        <v>0</v>
      </c>
      <c r="W95" s="127">
        <v>0</v>
      </c>
    </row>
    <row r="96" spans="1:23" ht="12.75">
      <c r="A96" s="153"/>
      <c r="B96" s="153"/>
      <c r="C96" s="153"/>
      <c r="D96" s="150"/>
      <c r="E96" s="150"/>
      <c r="F96" s="150" t="s">
        <v>44</v>
      </c>
      <c r="G96" s="150"/>
      <c r="H96" s="127">
        <v>25314728.42</v>
      </c>
      <c r="I96" s="127">
        <v>24879728.42</v>
      </c>
      <c r="J96" s="127">
        <v>24243314</v>
      </c>
      <c r="K96" s="127">
        <v>18624269</v>
      </c>
      <c r="L96" s="127">
        <v>5619045</v>
      </c>
      <c r="M96" s="127">
        <v>0</v>
      </c>
      <c r="N96" s="127">
        <v>64000</v>
      </c>
      <c r="O96" s="127">
        <v>572414.42</v>
      </c>
      <c r="P96" s="127">
        <v>0</v>
      </c>
      <c r="Q96" s="127">
        <v>0</v>
      </c>
      <c r="R96" s="127">
        <v>435000</v>
      </c>
      <c r="S96" s="127">
        <v>435000</v>
      </c>
      <c r="T96" s="152">
        <v>0</v>
      </c>
      <c r="U96" s="152"/>
      <c r="V96" s="127">
        <v>0</v>
      </c>
      <c r="W96" s="127">
        <v>0</v>
      </c>
    </row>
    <row r="97" spans="1:23" ht="12.75">
      <c r="A97" s="153" t="s">
        <v>309</v>
      </c>
      <c r="B97" s="153" t="s">
        <v>35</v>
      </c>
      <c r="C97" s="153" t="s">
        <v>35</v>
      </c>
      <c r="D97" s="150" t="s">
        <v>310</v>
      </c>
      <c r="E97" s="150"/>
      <c r="F97" s="150" t="s">
        <v>47</v>
      </c>
      <c r="G97" s="150"/>
      <c r="H97" s="127">
        <v>3697020</v>
      </c>
      <c r="I97" s="127">
        <v>3637020</v>
      </c>
      <c r="J97" s="127">
        <v>3195274</v>
      </c>
      <c r="K97" s="127">
        <v>2746906</v>
      </c>
      <c r="L97" s="127">
        <v>448368</v>
      </c>
      <c r="M97" s="127">
        <v>438746</v>
      </c>
      <c r="N97" s="127">
        <v>3000</v>
      </c>
      <c r="O97" s="127">
        <v>0</v>
      </c>
      <c r="P97" s="127">
        <v>0</v>
      </c>
      <c r="Q97" s="127">
        <v>0</v>
      </c>
      <c r="R97" s="127">
        <v>60000</v>
      </c>
      <c r="S97" s="127">
        <v>60000</v>
      </c>
      <c r="T97" s="152">
        <v>0</v>
      </c>
      <c r="U97" s="152"/>
      <c r="V97" s="127">
        <v>0</v>
      </c>
      <c r="W97" s="127">
        <v>0</v>
      </c>
    </row>
    <row r="98" spans="1:23" ht="12.75">
      <c r="A98" s="153"/>
      <c r="B98" s="153"/>
      <c r="C98" s="153"/>
      <c r="D98" s="150"/>
      <c r="E98" s="150"/>
      <c r="F98" s="150" t="s">
        <v>46</v>
      </c>
      <c r="G98" s="150"/>
      <c r="H98" s="127">
        <v>0</v>
      </c>
      <c r="I98" s="127">
        <v>0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127">
        <v>0</v>
      </c>
      <c r="Q98" s="127">
        <v>0</v>
      </c>
      <c r="R98" s="127">
        <v>0</v>
      </c>
      <c r="S98" s="127">
        <v>0</v>
      </c>
      <c r="T98" s="152">
        <v>0</v>
      </c>
      <c r="U98" s="152"/>
      <c r="V98" s="127">
        <v>0</v>
      </c>
      <c r="W98" s="127">
        <v>0</v>
      </c>
    </row>
    <row r="99" spans="1:23" ht="12.75">
      <c r="A99" s="153"/>
      <c r="B99" s="153"/>
      <c r="C99" s="153"/>
      <c r="D99" s="150"/>
      <c r="E99" s="150"/>
      <c r="F99" s="150" t="s">
        <v>45</v>
      </c>
      <c r="G99" s="150"/>
      <c r="H99" s="127">
        <v>18864</v>
      </c>
      <c r="I99" s="127">
        <v>18864</v>
      </c>
      <c r="J99" s="127">
        <v>18864</v>
      </c>
      <c r="K99" s="127">
        <v>11875</v>
      </c>
      <c r="L99" s="127">
        <v>6989</v>
      </c>
      <c r="M99" s="127">
        <v>0</v>
      </c>
      <c r="N99" s="127">
        <v>0</v>
      </c>
      <c r="O99" s="127">
        <v>0</v>
      </c>
      <c r="P99" s="127">
        <v>0</v>
      </c>
      <c r="Q99" s="127">
        <v>0</v>
      </c>
      <c r="R99" s="127">
        <v>0</v>
      </c>
      <c r="S99" s="127">
        <v>0</v>
      </c>
      <c r="T99" s="152">
        <v>0</v>
      </c>
      <c r="U99" s="152"/>
      <c r="V99" s="127">
        <v>0</v>
      </c>
      <c r="W99" s="127">
        <v>0</v>
      </c>
    </row>
    <row r="100" spans="1:23" ht="12.75">
      <c r="A100" s="153"/>
      <c r="B100" s="153"/>
      <c r="C100" s="153"/>
      <c r="D100" s="150"/>
      <c r="E100" s="150"/>
      <c r="F100" s="150" t="s">
        <v>44</v>
      </c>
      <c r="G100" s="150"/>
      <c r="H100" s="127">
        <v>3715884</v>
      </c>
      <c r="I100" s="127">
        <v>3655884</v>
      </c>
      <c r="J100" s="127">
        <v>3214138</v>
      </c>
      <c r="K100" s="127">
        <v>2758781</v>
      </c>
      <c r="L100" s="127">
        <v>455357</v>
      </c>
      <c r="M100" s="127">
        <v>438746</v>
      </c>
      <c r="N100" s="127">
        <v>3000</v>
      </c>
      <c r="O100" s="127">
        <v>0</v>
      </c>
      <c r="P100" s="127">
        <v>0</v>
      </c>
      <c r="Q100" s="127">
        <v>0</v>
      </c>
      <c r="R100" s="127">
        <v>60000</v>
      </c>
      <c r="S100" s="127">
        <v>60000</v>
      </c>
      <c r="T100" s="152">
        <v>0</v>
      </c>
      <c r="U100" s="152"/>
      <c r="V100" s="127">
        <v>0</v>
      </c>
      <c r="W100" s="127">
        <v>0</v>
      </c>
    </row>
    <row r="101" spans="1:23" ht="12.75">
      <c r="A101" s="153" t="s">
        <v>35</v>
      </c>
      <c r="B101" s="153" t="s">
        <v>314</v>
      </c>
      <c r="C101" s="153" t="s">
        <v>35</v>
      </c>
      <c r="D101" s="150" t="s">
        <v>315</v>
      </c>
      <c r="E101" s="150"/>
      <c r="F101" s="150" t="s">
        <v>47</v>
      </c>
      <c r="G101" s="150"/>
      <c r="H101" s="127">
        <v>595800</v>
      </c>
      <c r="I101" s="127">
        <v>595800</v>
      </c>
      <c r="J101" s="127">
        <v>595800</v>
      </c>
      <c r="K101" s="127">
        <v>481500</v>
      </c>
      <c r="L101" s="127">
        <v>114300</v>
      </c>
      <c r="M101" s="127">
        <v>0</v>
      </c>
      <c r="N101" s="127">
        <v>0</v>
      </c>
      <c r="O101" s="127">
        <v>0</v>
      </c>
      <c r="P101" s="127">
        <v>0</v>
      </c>
      <c r="Q101" s="127">
        <v>0</v>
      </c>
      <c r="R101" s="127">
        <v>0</v>
      </c>
      <c r="S101" s="127">
        <v>0</v>
      </c>
      <c r="T101" s="152">
        <v>0</v>
      </c>
      <c r="U101" s="152"/>
      <c r="V101" s="127">
        <v>0</v>
      </c>
      <c r="W101" s="127">
        <v>0</v>
      </c>
    </row>
    <row r="102" spans="1:23" ht="12.75">
      <c r="A102" s="153"/>
      <c r="B102" s="153"/>
      <c r="C102" s="153"/>
      <c r="D102" s="150"/>
      <c r="E102" s="150"/>
      <c r="F102" s="150" t="s">
        <v>46</v>
      </c>
      <c r="G102" s="150"/>
      <c r="H102" s="127">
        <v>0</v>
      </c>
      <c r="I102" s="127">
        <v>0</v>
      </c>
      <c r="J102" s="127">
        <v>0</v>
      </c>
      <c r="K102" s="127">
        <v>0</v>
      </c>
      <c r="L102" s="127">
        <v>0</v>
      </c>
      <c r="M102" s="127"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</v>
      </c>
      <c r="S102" s="127">
        <v>0</v>
      </c>
      <c r="T102" s="152">
        <v>0</v>
      </c>
      <c r="U102" s="152"/>
      <c r="V102" s="127">
        <v>0</v>
      </c>
      <c r="W102" s="127">
        <v>0</v>
      </c>
    </row>
    <row r="103" spans="1:23" ht="12.75">
      <c r="A103" s="153"/>
      <c r="B103" s="153"/>
      <c r="C103" s="153"/>
      <c r="D103" s="150"/>
      <c r="E103" s="150"/>
      <c r="F103" s="150" t="s">
        <v>45</v>
      </c>
      <c r="G103" s="150"/>
      <c r="H103" s="127">
        <v>6989</v>
      </c>
      <c r="I103" s="127">
        <v>6989</v>
      </c>
      <c r="J103" s="127">
        <v>6989</v>
      </c>
      <c r="K103" s="127">
        <v>0</v>
      </c>
      <c r="L103" s="127">
        <v>6989</v>
      </c>
      <c r="M103" s="127">
        <v>0</v>
      </c>
      <c r="N103" s="127">
        <v>0</v>
      </c>
      <c r="O103" s="127">
        <v>0</v>
      </c>
      <c r="P103" s="127">
        <v>0</v>
      </c>
      <c r="Q103" s="127">
        <v>0</v>
      </c>
      <c r="R103" s="127">
        <v>0</v>
      </c>
      <c r="S103" s="127">
        <v>0</v>
      </c>
      <c r="T103" s="152">
        <v>0</v>
      </c>
      <c r="U103" s="152"/>
      <c r="V103" s="127">
        <v>0</v>
      </c>
      <c r="W103" s="127">
        <v>0</v>
      </c>
    </row>
    <row r="104" spans="1:23" ht="12.75">
      <c r="A104" s="153"/>
      <c r="B104" s="153"/>
      <c r="C104" s="153"/>
      <c r="D104" s="150"/>
      <c r="E104" s="150"/>
      <c r="F104" s="150" t="s">
        <v>44</v>
      </c>
      <c r="G104" s="150"/>
      <c r="H104" s="127">
        <v>602789</v>
      </c>
      <c r="I104" s="127">
        <v>602789</v>
      </c>
      <c r="J104" s="127">
        <v>602789</v>
      </c>
      <c r="K104" s="127">
        <v>481500</v>
      </c>
      <c r="L104" s="127">
        <v>121289</v>
      </c>
      <c r="M104" s="127">
        <v>0</v>
      </c>
      <c r="N104" s="127">
        <v>0</v>
      </c>
      <c r="O104" s="127">
        <v>0</v>
      </c>
      <c r="P104" s="127">
        <v>0</v>
      </c>
      <c r="Q104" s="127">
        <v>0</v>
      </c>
      <c r="R104" s="127">
        <v>0</v>
      </c>
      <c r="S104" s="127">
        <v>0</v>
      </c>
      <c r="T104" s="152">
        <v>0</v>
      </c>
      <c r="U104" s="152"/>
      <c r="V104" s="127">
        <v>0</v>
      </c>
      <c r="W104" s="127">
        <v>0</v>
      </c>
    </row>
    <row r="105" spans="1:23" ht="12.75">
      <c r="A105" s="153" t="s">
        <v>35</v>
      </c>
      <c r="B105" s="153" t="s">
        <v>323</v>
      </c>
      <c r="C105" s="153" t="s">
        <v>35</v>
      </c>
      <c r="D105" s="150" t="s">
        <v>324</v>
      </c>
      <c r="E105" s="150"/>
      <c r="F105" s="150" t="s">
        <v>47</v>
      </c>
      <c r="G105" s="150"/>
      <c r="H105" s="127">
        <v>2140000</v>
      </c>
      <c r="I105" s="127">
        <v>2140000</v>
      </c>
      <c r="J105" s="127">
        <v>2137000</v>
      </c>
      <c r="K105" s="127">
        <v>1939000</v>
      </c>
      <c r="L105" s="127">
        <v>198000</v>
      </c>
      <c r="M105" s="127">
        <v>0</v>
      </c>
      <c r="N105" s="127">
        <v>3000</v>
      </c>
      <c r="O105" s="127">
        <v>0</v>
      </c>
      <c r="P105" s="127">
        <v>0</v>
      </c>
      <c r="Q105" s="127">
        <v>0</v>
      </c>
      <c r="R105" s="127">
        <v>0</v>
      </c>
      <c r="S105" s="127">
        <v>0</v>
      </c>
      <c r="T105" s="152">
        <v>0</v>
      </c>
      <c r="U105" s="152"/>
      <c r="V105" s="127">
        <v>0</v>
      </c>
      <c r="W105" s="127">
        <v>0</v>
      </c>
    </row>
    <row r="106" spans="1:23" ht="12.75">
      <c r="A106" s="153"/>
      <c r="B106" s="153"/>
      <c r="C106" s="153"/>
      <c r="D106" s="150"/>
      <c r="E106" s="150"/>
      <c r="F106" s="150" t="s">
        <v>46</v>
      </c>
      <c r="G106" s="150"/>
      <c r="H106" s="127">
        <v>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0</v>
      </c>
      <c r="Q106" s="127">
        <v>0</v>
      </c>
      <c r="R106" s="127">
        <v>0</v>
      </c>
      <c r="S106" s="127">
        <v>0</v>
      </c>
      <c r="T106" s="152">
        <v>0</v>
      </c>
      <c r="U106" s="152"/>
      <c r="V106" s="127">
        <v>0</v>
      </c>
      <c r="W106" s="127">
        <v>0</v>
      </c>
    </row>
    <row r="107" spans="1:23" ht="12.75">
      <c r="A107" s="153"/>
      <c r="B107" s="153"/>
      <c r="C107" s="153"/>
      <c r="D107" s="150"/>
      <c r="E107" s="150"/>
      <c r="F107" s="150" t="s">
        <v>45</v>
      </c>
      <c r="G107" s="150"/>
      <c r="H107" s="127">
        <v>11875</v>
      </c>
      <c r="I107" s="127">
        <v>11875</v>
      </c>
      <c r="J107" s="127">
        <v>11875</v>
      </c>
      <c r="K107" s="127">
        <v>11875</v>
      </c>
      <c r="L107" s="127">
        <v>0</v>
      </c>
      <c r="M107" s="127">
        <v>0</v>
      </c>
      <c r="N107" s="127">
        <v>0</v>
      </c>
      <c r="O107" s="127">
        <v>0</v>
      </c>
      <c r="P107" s="127">
        <v>0</v>
      </c>
      <c r="Q107" s="127">
        <v>0</v>
      </c>
      <c r="R107" s="127">
        <v>0</v>
      </c>
      <c r="S107" s="127">
        <v>0</v>
      </c>
      <c r="T107" s="152">
        <v>0</v>
      </c>
      <c r="U107" s="152"/>
      <c r="V107" s="127">
        <v>0</v>
      </c>
      <c r="W107" s="127">
        <v>0</v>
      </c>
    </row>
    <row r="108" spans="1:23" ht="12.75">
      <c r="A108" s="153"/>
      <c r="B108" s="153"/>
      <c r="C108" s="153"/>
      <c r="D108" s="150"/>
      <c r="E108" s="150"/>
      <c r="F108" s="150" t="s">
        <v>44</v>
      </c>
      <c r="G108" s="150"/>
      <c r="H108" s="127">
        <v>2151875</v>
      </c>
      <c r="I108" s="127">
        <v>2151875</v>
      </c>
      <c r="J108" s="127">
        <v>2148875</v>
      </c>
      <c r="K108" s="127">
        <v>1950875</v>
      </c>
      <c r="L108" s="127">
        <v>198000</v>
      </c>
      <c r="M108" s="127">
        <v>0</v>
      </c>
      <c r="N108" s="127">
        <v>3000</v>
      </c>
      <c r="O108" s="127">
        <v>0</v>
      </c>
      <c r="P108" s="127">
        <v>0</v>
      </c>
      <c r="Q108" s="127">
        <v>0</v>
      </c>
      <c r="R108" s="127">
        <v>0</v>
      </c>
      <c r="S108" s="127">
        <v>0</v>
      </c>
      <c r="T108" s="152">
        <v>0</v>
      </c>
      <c r="U108" s="152"/>
      <c r="V108" s="127">
        <v>0</v>
      </c>
      <c r="W108" s="127">
        <v>0</v>
      </c>
    </row>
    <row r="109" spans="1:23" ht="12.75">
      <c r="A109" s="153" t="s">
        <v>367</v>
      </c>
      <c r="B109" s="153" t="s">
        <v>35</v>
      </c>
      <c r="C109" s="153" t="s">
        <v>35</v>
      </c>
      <c r="D109" s="150" t="s">
        <v>368</v>
      </c>
      <c r="E109" s="150"/>
      <c r="F109" s="150" t="s">
        <v>47</v>
      </c>
      <c r="G109" s="150"/>
      <c r="H109" s="127">
        <v>8905595</v>
      </c>
      <c r="I109" s="127">
        <v>8870995</v>
      </c>
      <c r="J109" s="127">
        <v>8627995</v>
      </c>
      <c r="K109" s="127">
        <v>7412173</v>
      </c>
      <c r="L109" s="127">
        <v>1215822</v>
      </c>
      <c r="M109" s="127">
        <v>0</v>
      </c>
      <c r="N109" s="127">
        <v>243000</v>
      </c>
      <c r="O109" s="127">
        <v>0</v>
      </c>
      <c r="P109" s="127">
        <v>0</v>
      </c>
      <c r="Q109" s="127">
        <v>0</v>
      </c>
      <c r="R109" s="127">
        <v>34600</v>
      </c>
      <c r="S109" s="127">
        <v>34600</v>
      </c>
      <c r="T109" s="152">
        <v>0</v>
      </c>
      <c r="U109" s="152"/>
      <c r="V109" s="127">
        <v>0</v>
      </c>
      <c r="W109" s="127">
        <v>0</v>
      </c>
    </row>
    <row r="110" spans="1:23" ht="12.75">
      <c r="A110" s="153"/>
      <c r="B110" s="153"/>
      <c r="C110" s="153"/>
      <c r="D110" s="150"/>
      <c r="E110" s="150"/>
      <c r="F110" s="150" t="s">
        <v>46</v>
      </c>
      <c r="G110" s="150"/>
      <c r="H110" s="127">
        <v>-50039</v>
      </c>
      <c r="I110" s="127">
        <v>-50039</v>
      </c>
      <c r="J110" s="127">
        <v>-50039</v>
      </c>
      <c r="K110" s="127">
        <v>-50039</v>
      </c>
      <c r="L110" s="127">
        <v>0</v>
      </c>
      <c r="M110" s="127">
        <v>0</v>
      </c>
      <c r="N110" s="127">
        <v>0</v>
      </c>
      <c r="O110" s="127">
        <v>0</v>
      </c>
      <c r="P110" s="127">
        <v>0</v>
      </c>
      <c r="Q110" s="127">
        <v>0</v>
      </c>
      <c r="R110" s="127">
        <v>0</v>
      </c>
      <c r="S110" s="127">
        <v>0</v>
      </c>
      <c r="T110" s="152">
        <v>0</v>
      </c>
      <c r="U110" s="152"/>
      <c r="V110" s="127">
        <v>0</v>
      </c>
      <c r="W110" s="127">
        <v>0</v>
      </c>
    </row>
    <row r="111" spans="1:23" ht="12.75">
      <c r="A111" s="153"/>
      <c r="B111" s="153"/>
      <c r="C111" s="153"/>
      <c r="D111" s="150"/>
      <c r="E111" s="150"/>
      <c r="F111" s="150" t="s">
        <v>45</v>
      </c>
      <c r="G111" s="150"/>
      <c r="H111" s="127">
        <v>54200</v>
      </c>
      <c r="I111" s="127">
        <v>54200</v>
      </c>
      <c r="J111" s="127">
        <v>53800</v>
      </c>
      <c r="K111" s="127">
        <v>0</v>
      </c>
      <c r="L111" s="127">
        <v>53800</v>
      </c>
      <c r="M111" s="127">
        <v>0</v>
      </c>
      <c r="N111" s="127">
        <v>400</v>
      </c>
      <c r="O111" s="127">
        <v>0</v>
      </c>
      <c r="P111" s="127">
        <v>0</v>
      </c>
      <c r="Q111" s="127">
        <v>0</v>
      </c>
      <c r="R111" s="127">
        <v>0</v>
      </c>
      <c r="S111" s="127">
        <v>0</v>
      </c>
      <c r="T111" s="152">
        <v>0</v>
      </c>
      <c r="U111" s="152"/>
      <c r="V111" s="127">
        <v>0</v>
      </c>
      <c r="W111" s="127">
        <v>0</v>
      </c>
    </row>
    <row r="112" spans="1:23" ht="12.75">
      <c r="A112" s="153"/>
      <c r="B112" s="153"/>
      <c r="C112" s="153"/>
      <c r="D112" s="150"/>
      <c r="E112" s="150"/>
      <c r="F112" s="150" t="s">
        <v>44</v>
      </c>
      <c r="G112" s="150"/>
      <c r="H112" s="127">
        <v>8909756</v>
      </c>
      <c r="I112" s="127">
        <v>8875156</v>
      </c>
      <c r="J112" s="127">
        <v>8631756</v>
      </c>
      <c r="K112" s="127">
        <v>7362134</v>
      </c>
      <c r="L112" s="127">
        <v>1269622</v>
      </c>
      <c r="M112" s="127">
        <v>0</v>
      </c>
      <c r="N112" s="127">
        <v>243400</v>
      </c>
      <c r="O112" s="127">
        <v>0</v>
      </c>
      <c r="P112" s="127">
        <v>0</v>
      </c>
      <c r="Q112" s="127">
        <v>0</v>
      </c>
      <c r="R112" s="127">
        <v>34600</v>
      </c>
      <c r="S112" s="127">
        <v>34600</v>
      </c>
      <c r="T112" s="152">
        <v>0</v>
      </c>
      <c r="U112" s="152"/>
      <c r="V112" s="127">
        <v>0</v>
      </c>
      <c r="W112" s="127">
        <v>0</v>
      </c>
    </row>
    <row r="113" spans="1:23" ht="12.75">
      <c r="A113" s="153" t="s">
        <v>35</v>
      </c>
      <c r="B113" s="153" t="s">
        <v>369</v>
      </c>
      <c r="C113" s="153" t="s">
        <v>35</v>
      </c>
      <c r="D113" s="150" t="s">
        <v>370</v>
      </c>
      <c r="E113" s="150"/>
      <c r="F113" s="150" t="s">
        <v>47</v>
      </c>
      <c r="G113" s="150"/>
      <c r="H113" s="127">
        <v>5955023</v>
      </c>
      <c r="I113" s="127">
        <v>5955023</v>
      </c>
      <c r="J113" s="127">
        <v>5787023</v>
      </c>
      <c r="K113" s="127">
        <v>4931673</v>
      </c>
      <c r="L113" s="127">
        <v>855350</v>
      </c>
      <c r="M113" s="127">
        <v>0</v>
      </c>
      <c r="N113" s="127">
        <v>168000</v>
      </c>
      <c r="O113" s="127">
        <v>0</v>
      </c>
      <c r="P113" s="127">
        <v>0</v>
      </c>
      <c r="Q113" s="127">
        <v>0</v>
      </c>
      <c r="R113" s="127">
        <v>0</v>
      </c>
      <c r="S113" s="127">
        <v>0</v>
      </c>
      <c r="T113" s="152">
        <v>0</v>
      </c>
      <c r="U113" s="152"/>
      <c r="V113" s="127">
        <v>0</v>
      </c>
      <c r="W113" s="127">
        <v>0</v>
      </c>
    </row>
    <row r="114" spans="1:23" ht="12.75">
      <c r="A114" s="153"/>
      <c r="B114" s="153"/>
      <c r="C114" s="153"/>
      <c r="D114" s="150"/>
      <c r="E114" s="150"/>
      <c r="F114" s="150" t="s">
        <v>46</v>
      </c>
      <c r="G114" s="150"/>
      <c r="H114" s="127">
        <v>-46000</v>
      </c>
      <c r="I114" s="127">
        <v>-46000</v>
      </c>
      <c r="J114" s="127">
        <v>-46000</v>
      </c>
      <c r="K114" s="127">
        <v>-46000</v>
      </c>
      <c r="L114" s="127">
        <v>0</v>
      </c>
      <c r="M114" s="127">
        <v>0</v>
      </c>
      <c r="N114" s="127">
        <v>0</v>
      </c>
      <c r="O114" s="127">
        <v>0</v>
      </c>
      <c r="P114" s="127">
        <v>0</v>
      </c>
      <c r="Q114" s="127">
        <v>0</v>
      </c>
      <c r="R114" s="127">
        <v>0</v>
      </c>
      <c r="S114" s="127">
        <v>0</v>
      </c>
      <c r="T114" s="152">
        <v>0</v>
      </c>
      <c r="U114" s="152"/>
      <c r="V114" s="127">
        <v>0</v>
      </c>
      <c r="W114" s="127">
        <v>0</v>
      </c>
    </row>
    <row r="115" spans="1:23" ht="12.75">
      <c r="A115" s="153"/>
      <c r="B115" s="153"/>
      <c r="C115" s="153"/>
      <c r="D115" s="150"/>
      <c r="E115" s="150"/>
      <c r="F115" s="150" t="s">
        <v>45</v>
      </c>
      <c r="G115" s="150"/>
      <c r="H115" s="127">
        <v>46000</v>
      </c>
      <c r="I115" s="127">
        <v>46000</v>
      </c>
      <c r="J115" s="127">
        <v>46000</v>
      </c>
      <c r="K115" s="127">
        <v>0</v>
      </c>
      <c r="L115" s="127">
        <v>46000</v>
      </c>
      <c r="M115" s="127">
        <v>0</v>
      </c>
      <c r="N115" s="127">
        <v>0</v>
      </c>
      <c r="O115" s="127">
        <v>0</v>
      </c>
      <c r="P115" s="127">
        <v>0</v>
      </c>
      <c r="Q115" s="127">
        <v>0</v>
      </c>
      <c r="R115" s="127">
        <v>0</v>
      </c>
      <c r="S115" s="127">
        <v>0</v>
      </c>
      <c r="T115" s="152">
        <v>0</v>
      </c>
      <c r="U115" s="152"/>
      <c r="V115" s="127">
        <v>0</v>
      </c>
      <c r="W115" s="127">
        <v>0</v>
      </c>
    </row>
    <row r="116" spans="1:23" ht="12.75">
      <c r="A116" s="153"/>
      <c r="B116" s="153"/>
      <c r="C116" s="153"/>
      <c r="D116" s="150"/>
      <c r="E116" s="150"/>
      <c r="F116" s="150" t="s">
        <v>44</v>
      </c>
      <c r="G116" s="150"/>
      <c r="H116" s="127">
        <v>5955023</v>
      </c>
      <c r="I116" s="127">
        <v>5955023</v>
      </c>
      <c r="J116" s="127">
        <v>5787023</v>
      </c>
      <c r="K116" s="127">
        <v>4885673</v>
      </c>
      <c r="L116" s="127">
        <v>901350</v>
      </c>
      <c r="M116" s="127">
        <v>0</v>
      </c>
      <c r="N116" s="127">
        <v>168000</v>
      </c>
      <c r="O116" s="127">
        <v>0</v>
      </c>
      <c r="P116" s="127">
        <v>0</v>
      </c>
      <c r="Q116" s="127">
        <v>0</v>
      </c>
      <c r="R116" s="127">
        <v>0</v>
      </c>
      <c r="S116" s="127">
        <v>0</v>
      </c>
      <c r="T116" s="152">
        <v>0</v>
      </c>
      <c r="U116" s="152"/>
      <c r="V116" s="127">
        <v>0</v>
      </c>
      <c r="W116" s="127">
        <v>0</v>
      </c>
    </row>
    <row r="117" spans="1:23" ht="12.75">
      <c r="A117" s="153" t="s">
        <v>35</v>
      </c>
      <c r="B117" s="153" t="s">
        <v>371</v>
      </c>
      <c r="C117" s="153" t="s">
        <v>35</v>
      </c>
      <c r="D117" s="150" t="s">
        <v>372</v>
      </c>
      <c r="E117" s="150"/>
      <c r="F117" s="150" t="s">
        <v>47</v>
      </c>
      <c r="G117" s="150"/>
      <c r="H117" s="127">
        <v>1694000</v>
      </c>
      <c r="I117" s="127">
        <v>1694000</v>
      </c>
      <c r="J117" s="127">
        <v>1653500</v>
      </c>
      <c r="K117" s="127">
        <v>1430500</v>
      </c>
      <c r="L117" s="127">
        <v>223000</v>
      </c>
      <c r="M117" s="127">
        <v>0</v>
      </c>
      <c r="N117" s="127">
        <v>40500</v>
      </c>
      <c r="O117" s="127">
        <v>0</v>
      </c>
      <c r="P117" s="127">
        <v>0</v>
      </c>
      <c r="Q117" s="127">
        <v>0</v>
      </c>
      <c r="R117" s="127">
        <v>0</v>
      </c>
      <c r="S117" s="127">
        <v>0</v>
      </c>
      <c r="T117" s="152">
        <v>0</v>
      </c>
      <c r="U117" s="152"/>
      <c r="V117" s="127">
        <v>0</v>
      </c>
      <c r="W117" s="127">
        <v>0</v>
      </c>
    </row>
    <row r="118" spans="1:23" ht="12.75">
      <c r="A118" s="153"/>
      <c r="B118" s="153"/>
      <c r="C118" s="153"/>
      <c r="D118" s="150"/>
      <c r="E118" s="150"/>
      <c r="F118" s="150" t="s">
        <v>46</v>
      </c>
      <c r="G118" s="150"/>
      <c r="H118" s="127">
        <v>-4039</v>
      </c>
      <c r="I118" s="127">
        <v>-4039</v>
      </c>
      <c r="J118" s="127">
        <v>-4039</v>
      </c>
      <c r="K118" s="127">
        <v>-4039</v>
      </c>
      <c r="L118" s="127">
        <v>0</v>
      </c>
      <c r="M118" s="127">
        <v>0</v>
      </c>
      <c r="N118" s="127">
        <v>0</v>
      </c>
      <c r="O118" s="127">
        <v>0</v>
      </c>
      <c r="P118" s="127">
        <v>0</v>
      </c>
      <c r="Q118" s="127">
        <v>0</v>
      </c>
      <c r="R118" s="127">
        <v>0</v>
      </c>
      <c r="S118" s="127">
        <v>0</v>
      </c>
      <c r="T118" s="152">
        <v>0</v>
      </c>
      <c r="U118" s="152"/>
      <c r="V118" s="127">
        <v>0</v>
      </c>
      <c r="W118" s="127">
        <v>0</v>
      </c>
    </row>
    <row r="119" spans="1:23" ht="12.75">
      <c r="A119" s="153"/>
      <c r="B119" s="153"/>
      <c r="C119" s="153"/>
      <c r="D119" s="150"/>
      <c r="E119" s="150"/>
      <c r="F119" s="150" t="s">
        <v>45</v>
      </c>
      <c r="G119" s="150"/>
      <c r="H119" s="127">
        <v>7800</v>
      </c>
      <c r="I119" s="127">
        <v>7800</v>
      </c>
      <c r="J119" s="127">
        <v>7800</v>
      </c>
      <c r="K119" s="127">
        <v>0</v>
      </c>
      <c r="L119" s="127">
        <v>7800</v>
      </c>
      <c r="M119" s="127">
        <v>0</v>
      </c>
      <c r="N119" s="127">
        <v>0</v>
      </c>
      <c r="O119" s="127">
        <v>0</v>
      </c>
      <c r="P119" s="127">
        <v>0</v>
      </c>
      <c r="Q119" s="127">
        <v>0</v>
      </c>
      <c r="R119" s="127">
        <v>0</v>
      </c>
      <c r="S119" s="127">
        <v>0</v>
      </c>
      <c r="T119" s="152">
        <v>0</v>
      </c>
      <c r="U119" s="152"/>
      <c r="V119" s="127">
        <v>0</v>
      </c>
      <c r="W119" s="127">
        <v>0</v>
      </c>
    </row>
    <row r="120" spans="1:23" ht="12.75">
      <c r="A120" s="153"/>
      <c r="B120" s="153"/>
      <c r="C120" s="153"/>
      <c r="D120" s="150"/>
      <c r="E120" s="150"/>
      <c r="F120" s="150" t="s">
        <v>44</v>
      </c>
      <c r="G120" s="150"/>
      <c r="H120" s="127">
        <v>1697761</v>
      </c>
      <c r="I120" s="127">
        <v>1697761</v>
      </c>
      <c r="J120" s="127">
        <v>1657261</v>
      </c>
      <c r="K120" s="127">
        <v>1426461</v>
      </c>
      <c r="L120" s="127">
        <v>230800</v>
      </c>
      <c r="M120" s="127">
        <v>0</v>
      </c>
      <c r="N120" s="127">
        <v>40500</v>
      </c>
      <c r="O120" s="127">
        <v>0</v>
      </c>
      <c r="P120" s="127">
        <v>0</v>
      </c>
      <c r="Q120" s="127">
        <v>0</v>
      </c>
      <c r="R120" s="127">
        <v>0</v>
      </c>
      <c r="S120" s="127">
        <v>0</v>
      </c>
      <c r="T120" s="152">
        <v>0</v>
      </c>
      <c r="U120" s="152"/>
      <c r="V120" s="127">
        <v>0</v>
      </c>
      <c r="W120" s="127">
        <v>0</v>
      </c>
    </row>
    <row r="121" spans="1:23" ht="12.75">
      <c r="A121" s="153" t="s">
        <v>35</v>
      </c>
      <c r="B121" s="153" t="s">
        <v>373</v>
      </c>
      <c r="C121" s="153" t="s">
        <v>35</v>
      </c>
      <c r="D121" s="150" t="s">
        <v>374</v>
      </c>
      <c r="E121" s="150"/>
      <c r="F121" s="150" t="s">
        <v>47</v>
      </c>
      <c r="G121" s="150"/>
      <c r="H121" s="127">
        <v>8000</v>
      </c>
      <c r="I121" s="127">
        <v>8000</v>
      </c>
      <c r="J121" s="127">
        <v>0</v>
      </c>
      <c r="K121" s="127">
        <v>0</v>
      </c>
      <c r="L121" s="127">
        <v>0</v>
      </c>
      <c r="M121" s="127">
        <v>0</v>
      </c>
      <c r="N121" s="127">
        <v>8000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52">
        <v>0</v>
      </c>
      <c r="U121" s="152"/>
      <c r="V121" s="127">
        <v>0</v>
      </c>
      <c r="W121" s="127">
        <v>0</v>
      </c>
    </row>
    <row r="122" spans="1:23" ht="12.75">
      <c r="A122" s="153"/>
      <c r="B122" s="153"/>
      <c r="C122" s="153"/>
      <c r="D122" s="150"/>
      <c r="E122" s="150"/>
      <c r="F122" s="150" t="s">
        <v>46</v>
      </c>
      <c r="G122" s="150"/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0</v>
      </c>
      <c r="T122" s="152">
        <v>0</v>
      </c>
      <c r="U122" s="152"/>
      <c r="V122" s="127">
        <v>0</v>
      </c>
      <c r="W122" s="127">
        <v>0</v>
      </c>
    </row>
    <row r="123" spans="1:23" ht="12.75">
      <c r="A123" s="153"/>
      <c r="B123" s="153"/>
      <c r="C123" s="153"/>
      <c r="D123" s="150"/>
      <c r="E123" s="150"/>
      <c r="F123" s="150" t="s">
        <v>45</v>
      </c>
      <c r="G123" s="150"/>
      <c r="H123" s="127">
        <v>400</v>
      </c>
      <c r="I123" s="127">
        <v>400</v>
      </c>
      <c r="J123" s="127">
        <v>0</v>
      </c>
      <c r="K123" s="127">
        <v>0</v>
      </c>
      <c r="L123" s="127">
        <v>0</v>
      </c>
      <c r="M123" s="127">
        <v>0</v>
      </c>
      <c r="N123" s="127">
        <v>400</v>
      </c>
      <c r="O123" s="127">
        <v>0</v>
      </c>
      <c r="P123" s="127">
        <v>0</v>
      </c>
      <c r="Q123" s="127">
        <v>0</v>
      </c>
      <c r="R123" s="127">
        <v>0</v>
      </c>
      <c r="S123" s="127">
        <v>0</v>
      </c>
      <c r="T123" s="152">
        <v>0</v>
      </c>
      <c r="U123" s="152"/>
      <c r="V123" s="127">
        <v>0</v>
      </c>
      <c r="W123" s="127">
        <v>0</v>
      </c>
    </row>
    <row r="124" spans="1:23" ht="12.75">
      <c r="A124" s="153"/>
      <c r="B124" s="153"/>
      <c r="C124" s="153"/>
      <c r="D124" s="150"/>
      <c r="E124" s="150"/>
      <c r="F124" s="150" t="s">
        <v>44</v>
      </c>
      <c r="G124" s="150"/>
      <c r="H124" s="127">
        <v>8400</v>
      </c>
      <c r="I124" s="127">
        <v>8400</v>
      </c>
      <c r="J124" s="127">
        <v>0</v>
      </c>
      <c r="K124" s="127">
        <v>0</v>
      </c>
      <c r="L124" s="127">
        <v>0</v>
      </c>
      <c r="M124" s="127">
        <v>0</v>
      </c>
      <c r="N124" s="127">
        <v>8400</v>
      </c>
      <c r="O124" s="127">
        <v>0</v>
      </c>
      <c r="P124" s="127">
        <v>0</v>
      </c>
      <c r="Q124" s="127">
        <v>0</v>
      </c>
      <c r="R124" s="127">
        <v>0</v>
      </c>
      <c r="S124" s="127">
        <v>0</v>
      </c>
      <c r="T124" s="152">
        <v>0</v>
      </c>
      <c r="U124" s="152"/>
      <c r="V124" s="127">
        <v>0</v>
      </c>
      <c r="W124" s="127">
        <v>0</v>
      </c>
    </row>
    <row r="125" spans="1:23" ht="12.75">
      <c r="A125" s="153" t="s">
        <v>330</v>
      </c>
      <c r="B125" s="153" t="s">
        <v>35</v>
      </c>
      <c r="C125" s="153" t="s">
        <v>35</v>
      </c>
      <c r="D125" s="150" t="s">
        <v>331</v>
      </c>
      <c r="E125" s="150"/>
      <c r="F125" s="150" t="s">
        <v>47</v>
      </c>
      <c r="G125" s="150"/>
      <c r="H125" s="127">
        <v>8678416</v>
      </c>
      <c r="I125" s="127">
        <v>6400155</v>
      </c>
      <c r="J125" s="127">
        <v>4690958</v>
      </c>
      <c r="K125" s="127">
        <v>3452008</v>
      </c>
      <c r="L125" s="127">
        <v>1238950</v>
      </c>
      <c r="M125" s="127">
        <v>99549</v>
      </c>
      <c r="N125" s="127">
        <v>1609648</v>
      </c>
      <c r="O125" s="127">
        <v>0</v>
      </c>
      <c r="P125" s="127">
        <v>0</v>
      </c>
      <c r="Q125" s="127">
        <v>0</v>
      </c>
      <c r="R125" s="127">
        <v>2278261</v>
      </c>
      <c r="S125" s="127">
        <v>2278261</v>
      </c>
      <c r="T125" s="152">
        <v>0</v>
      </c>
      <c r="U125" s="152"/>
      <c r="V125" s="127">
        <v>0</v>
      </c>
      <c r="W125" s="127">
        <v>0</v>
      </c>
    </row>
    <row r="126" spans="1:23" ht="12.75">
      <c r="A126" s="153"/>
      <c r="B126" s="153"/>
      <c r="C126" s="153"/>
      <c r="D126" s="150"/>
      <c r="E126" s="150"/>
      <c r="F126" s="150" t="s">
        <v>46</v>
      </c>
      <c r="G126" s="150"/>
      <c r="H126" s="127">
        <v>0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7">
        <v>0</v>
      </c>
      <c r="T126" s="152">
        <v>0</v>
      </c>
      <c r="U126" s="152"/>
      <c r="V126" s="127">
        <v>0</v>
      </c>
      <c r="W126" s="127">
        <v>0</v>
      </c>
    </row>
    <row r="127" spans="1:23" ht="12.75">
      <c r="A127" s="153"/>
      <c r="B127" s="153"/>
      <c r="C127" s="153"/>
      <c r="D127" s="150"/>
      <c r="E127" s="150"/>
      <c r="F127" s="150" t="s">
        <v>45</v>
      </c>
      <c r="G127" s="150"/>
      <c r="H127" s="127">
        <v>121826</v>
      </c>
      <c r="I127" s="127">
        <v>1826</v>
      </c>
      <c r="J127" s="127">
        <v>1826</v>
      </c>
      <c r="K127" s="127">
        <v>0</v>
      </c>
      <c r="L127" s="127">
        <v>1826</v>
      </c>
      <c r="M127" s="127">
        <v>0</v>
      </c>
      <c r="N127" s="127">
        <v>0</v>
      </c>
      <c r="O127" s="127">
        <v>0</v>
      </c>
      <c r="P127" s="127">
        <v>0</v>
      </c>
      <c r="Q127" s="127">
        <v>0</v>
      </c>
      <c r="R127" s="127">
        <v>120000</v>
      </c>
      <c r="S127" s="127">
        <v>120000</v>
      </c>
      <c r="T127" s="152">
        <v>0</v>
      </c>
      <c r="U127" s="152"/>
      <c r="V127" s="127">
        <v>0</v>
      </c>
      <c r="W127" s="127">
        <v>0</v>
      </c>
    </row>
    <row r="128" spans="1:23" ht="12.75">
      <c r="A128" s="153"/>
      <c r="B128" s="153"/>
      <c r="C128" s="153"/>
      <c r="D128" s="150"/>
      <c r="E128" s="150"/>
      <c r="F128" s="150" t="s">
        <v>44</v>
      </c>
      <c r="G128" s="150"/>
      <c r="H128" s="127">
        <v>8800242</v>
      </c>
      <c r="I128" s="127">
        <v>6401981</v>
      </c>
      <c r="J128" s="127">
        <v>4692784</v>
      </c>
      <c r="K128" s="127">
        <v>3452008</v>
      </c>
      <c r="L128" s="127">
        <v>1240776</v>
      </c>
      <c r="M128" s="127">
        <v>99549</v>
      </c>
      <c r="N128" s="127">
        <v>1609648</v>
      </c>
      <c r="O128" s="127">
        <v>0</v>
      </c>
      <c r="P128" s="127">
        <v>0</v>
      </c>
      <c r="Q128" s="127">
        <v>0</v>
      </c>
      <c r="R128" s="127">
        <v>2398261</v>
      </c>
      <c r="S128" s="127">
        <v>2398261</v>
      </c>
      <c r="T128" s="152">
        <v>0</v>
      </c>
      <c r="U128" s="152"/>
      <c r="V128" s="127">
        <v>0</v>
      </c>
      <c r="W128" s="127">
        <v>0</v>
      </c>
    </row>
    <row r="129" spans="1:23" ht="12.75">
      <c r="A129" s="153" t="s">
        <v>35</v>
      </c>
      <c r="B129" s="153" t="s">
        <v>335</v>
      </c>
      <c r="C129" s="153" t="s">
        <v>35</v>
      </c>
      <c r="D129" s="150" t="s">
        <v>336</v>
      </c>
      <c r="E129" s="150"/>
      <c r="F129" s="150" t="s">
        <v>47</v>
      </c>
      <c r="G129" s="150"/>
      <c r="H129" s="127">
        <v>9809</v>
      </c>
      <c r="I129" s="127">
        <v>9809</v>
      </c>
      <c r="J129" s="127">
        <v>309</v>
      </c>
      <c r="K129" s="127">
        <v>309</v>
      </c>
      <c r="L129" s="127">
        <v>0</v>
      </c>
      <c r="M129" s="127">
        <v>0</v>
      </c>
      <c r="N129" s="127">
        <v>9500</v>
      </c>
      <c r="O129" s="127">
        <v>0</v>
      </c>
      <c r="P129" s="127">
        <v>0</v>
      </c>
      <c r="Q129" s="127">
        <v>0</v>
      </c>
      <c r="R129" s="127">
        <v>0</v>
      </c>
      <c r="S129" s="127">
        <v>0</v>
      </c>
      <c r="T129" s="152">
        <v>0</v>
      </c>
      <c r="U129" s="152"/>
      <c r="V129" s="127">
        <v>0</v>
      </c>
      <c r="W129" s="127">
        <v>0</v>
      </c>
    </row>
    <row r="130" spans="1:23" ht="12.75">
      <c r="A130" s="153"/>
      <c r="B130" s="153"/>
      <c r="C130" s="153"/>
      <c r="D130" s="150"/>
      <c r="E130" s="150"/>
      <c r="F130" s="150" t="s">
        <v>46</v>
      </c>
      <c r="G130" s="150"/>
      <c r="H130" s="127">
        <v>0</v>
      </c>
      <c r="I130" s="127">
        <v>0</v>
      </c>
      <c r="J130" s="127">
        <v>0</v>
      </c>
      <c r="K130" s="127">
        <v>0</v>
      </c>
      <c r="L130" s="127">
        <v>0</v>
      </c>
      <c r="M130" s="127">
        <v>0</v>
      </c>
      <c r="N130" s="127">
        <v>0</v>
      </c>
      <c r="O130" s="127">
        <v>0</v>
      </c>
      <c r="P130" s="127">
        <v>0</v>
      </c>
      <c r="Q130" s="127">
        <v>0</v>
      </c>
      <c r="R130" s="127">
        <v>0</v>
      </c>
      <c r="S130" s="127">
        <v>0</v>
      </c>
      <c r="T130" s="152">
        <v>0</v>
      </c>
      <c r="U130" s="152"/>
      <c r="V130" s="127">
        <v>0</v>
      </c>
      <c r="W130" s="127">
        <v>0</v>
      </c>
    </row>
    <row r="131" spans="1:23" ht="12.75">
      <c r="A131" s="153"/>
      <c r="B131" s="153"/>
      <c r="C131" s="153"/>
      <c r="D131" s="150"/>
      <c r="E131" s="150"/>
      <c r="F131" s="150" t="s">
        <v>45</v>
      </c>
      <c r="G131" s="150"/>
      <c r="H131" s="127">
        <v>1826</v>
      </c>
      <c r="I131" s="127">
        <v>1826</v>
      </c>
      <c r="J131" s="127">
        <v>1826</v>
      </c>
      <c r="K131" s="127">
        <v>0</v>
      </c>
      <c r="L131" s="127">
        <v>1826</v>
      </c>
      <c r="M131" s="127">
        <v>0</v>
      </c>
      <c r="N131" s="127">
        <v>0</v>
      </c>
      <c r="O131" s="127">
        <v>0</v>
      </c>
      <c r="P131" s="127">
        <v>0</v>
      </c>
      <c r="Q131" s="127">
        <v>0</v>
      </c>
      <c r="R131" s="127">
        <v>0</v>
      </c>
      <c r="S131" s="127">
        <v>0</v>
      </c>
      <c r="T131" s="152">
        <v>0</v>
      </c>
      <c r="U131" s="152"/>
      <c r="V131" s="127">
        <v>0</v>
      </c>
      <c r="W131" s="127">
        <v>0</v>
      </c>
    </row>
    <row r="132" spans="1:23" ht="12.75">
      <c r="A132" s="153"/>
      <c r="B132" s="153"/>
      <c r="C132" s="153"/>
      <c r="D132" s="150"/>
      <c r="E132" s="150"/>
      <c r="F132" s="150" t="s">
        <v>44</v>
      </c>
      <c r="G132" s="150"/>
      <c r="H132" s="127">
        <v>11635</v>
      </c>
      <c r="I132" s="127">
        <v>11635</v>
      </c>
      <c r="J132" s="127">
        <v>2135</v>
      </c>
      <c r="K132" s="127">
        <v>309</v>
      </c>
      <c r="L132" s="127">
        <v>1826</v>
      </c>
      <c r="M132" s="127">
        <v>0</v>
      </c>
      <c r="N132" s="127">
        <v>9500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52">
        <v>0</v>
      </c>
      <c r="U132" s="152"/>
      <c r="V132" s="127">
        <v>0</v>
      </c>
      <c r="W132" s="127">
        <v>0</v>
      </c>
    </row>
    <row r="133" spans="1:23" ht="12.75">
      <c r="A133" s="153" t="s">
        <v>35</v>
      </c>
      <c r="B133" s="153" t="s">
        <v>384</v>
      </c>
      <c r="C133" s="153" t="s">
        <v>35</v>
      </c>
      <c r="D133" s="150" t="s">
        <v>385</v>
      </c>
      <c r="E133" s="150"/>
      <c r="F133" s="150" t="s">
        <v>47</v>
      </c>
      <c r="G133" s="150"/>
      <c r="H133" s="127">
        <v>7489036</v>
      </c>
      <c r="I133" s="127">
        <v>5210775</v>
      </c>
      <c r="J133" s="127">
        <v>4644602</v>
      </c>
      <c r="K133" s="127">
        <v>3406173</v>
      </c>
      <c r="L133" s="127">
        <v>1238429</v>
      </c>
      <c r="M133" s="127">
        <v>0</v>
      </c>
      <c r="N133" s="127">
        <v>566173</v>
      </c>
      <c r="O133" s="127">
        <v>0</v>
      </c>
      <c r="P133" s="127">
        <v>0</v>
      </c>
      <c r="Q133" s="127">
        <v>0</v>
      </c>
      <c r="R133" s="127">
        <v>2278261</v>
      </c>
      <c r="S133" s="127">
        <v>2278261</v>
      </c>
      <c r="T133" s="152">
        <v>0</v>
      </c>
      <c r="U133" s="152"/>
      <c r="V133" s="127">
        <v>0</v>
      </c>
      <c r="W133" s="127">
        <v>0</v>
      </c>
    </row>
    <row r="134" spans="1:23" ht="12.75">
      <c r="A134" s="153"/>
      <c r="B134" s="153"/>
      <c r="C134" s="153"/>
      <c r="D134" s="150"/>
      <c r="E134" s="150"/>
      <c r="F134" s="150" t="s">
        <v>46</v>
      </c>
      <c r="G134" s="150"/>
      <c r="H134" s="127">
        <v>0</v>
      </c>
      <c r="I134" s="127">
        <v>0</v>
      </c>
      <c r="J134" s="127">
        <v>0</v>
      </c>
      <c r="K134" s="127">
        <v>0</v>
      </c>
      <c r="L134" s="127">
        <v>0</v>
      </c>
      <c r="M134" s="127">
        <v>0</v>
      </c>
      <c r="N134" s="127">
        <v>0</v>
      </c>
      <c r="O134" s="127">
        <v>0</v>
      </c>
      <c r="P134" s="127">
        <v>0</v>
      </c>
      <c r="Q134" s="127">
        <v>0</v>
      </c>
      <c r="R134" s="127">
        <v>0</v>
      </c>
      <c r="S134" s="127">
        <v>0</v>
      </c>
      <c r="T134" s="152">
        <v>0</v>
      </c>
      <c r="U134" s="152"/>
      <c r="V134" s="127">
        <v>0</v>
      </c>
      <c r="W134" s="127">
        <v>0</v>
      </c>
    </row>
    <row r="135" spans="1:23" ht="12.75">
      <c r="A135" s="153"/>
      <c r="B135" s="153"/>
      <c r="C135" s="153"/>
      <c r="D135" s="150"/>
      <c r="E135" s="150"/>
      <c r="F135" s="150" t="s">
        <v>45</v>
      </c>
      <c r="G135" s="150"/>
      <c r="H135" s="127">
        <v>120000</v>
      </c>
      <c r="I135" s="127">
        <v>0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127">
        <v>0</v>
      </c>
      <c r="Q135" s="127">
        <v>0</v>
      </c>
      <c r="R135" s="127">
        <v>120000</v>
      </c>
      <c r="S135" s="127">
        <v>120000</v>
      </c>
      <c r="T135" s="152">
        <v>0</v>
      </c>
      <c r="U135" s="152"/>
      <c r="V135" s="127">
        <v>0</v>
      </c>
      <c r="W135" s="127">
        <v>0</v>
      </c>
    </row>
    <row r="136" spans="1:23" ht="12.75">
      <c r="A136" s="153"/>
      <c r="B136" s="153"/>
      <c r="C136" s="153"/>
      <c r="D136" s="150"/>
      <c r="E136" s="150"/>
      <c r="F136" s="150" t="s">
        <v>44</v>
      </c>
      <c r="G136" s="150"/>
      <c r="H136" s="127">
        <v>7609036</v>
      </c>
      <c r="I136" s="127">
        <v>5210775</v>
      </c>
      <c r="J136" s="127">
        <v>4644602</v>
      </c>
      <c r="K136" s="127">
        <v>3406173</v>
      </c>
      <c r="L136" s="127">
        <v>1238429</v>
      </c>
      <c r="M136" s="127">
        <v>0</v>
      </c>
      <c r="N136" s="127">
        <v>566173</v>
      </c>
      <c r="O136" s="127">
        <v>0</v>
      </c>
      <c r="P136" s="127">
        <v>0</v>
      </c>
      <c r="Q136" s="127">
        <v>0</v>
      </c>
      <c r="R136" s="127">
        <v>2398261</v>
      </c>
      <c r="S136" s="127">
        <v>2398261</v>
      </c>
      <c r="T136" s="152">
        <v>0</v>
      </c>
      <c r="U136" s="152"/>
      <c r="V136" s="127">
        <v>0</v>
      </c>
      <c r="W136" s="127">
        <v>0</v>
      </c>
    </row>
    <row r="137" spans="1:23" ht="12.75">
      <c r="A137" s="153" t="s">
        <v>375</v>
      </c>
      <c r="B137" s="153" t="s">
        <v>35</v>
      </c>
      <c r="C137" s="153" t="s">
        <v>35</v>
      </c>
      <c r="D137" s="150" t="s">
        <v>376</v>
      </c>
      <c r="E137" s="150"/>
      <c r="F137" s="150" t="s">
        <v>47</v>
      </c>
      <c r="G137" s="150"/>
      <c r="H137" s="127">
        <v>465000</v>
      </c>
      <c r="I137" s="127">
        <v>465000</v>
      </c>
      <c r="J137" s="127">
        <v>95000</v>
      </c>
      <c r="K137" s="127">
        <v>5000</v>
      </c>
      <c r="L137" s="127">
        <v>90000</v>
      </c>
      <c r="M137" s="127">
        <v>370000</v>
      </c>
      <c r="N137" s="127">
        <v>0</v>
      </c>
      <c r="O137" s="127">
        <v>0</v>
      </c>
      <c r="P137" s="127">
        <v>0</v>
      </c>
      <c r="Q137" s="127">
        <v>0</v>
      </c>
      <c r="R137" s="127">
        <v>0</v>
      </c>
      <c r="S137" s="127">
        <v>0</v>
      </c>
      <c r="T137" s="152">
        <v>0</v>
      </c>
      <c r="U137" s="152"/>
      <c r="V137" s="127">
        <v>0</v>
      </c>
      <c r="W137" s="127">
        <v>0</v>
      </c>
    </row>
    <row r="138" spans="1:23" ht="12.75">
      <c r="A138" s="153"/>
      <c r="B138" s="153"/>
      <c r="C138" s="153"/>
      <c r="D138" s="150"/>
      <c r="E138" s="150"/>
      <c r="F138" s="150" t="s">
        <v>46</v>
      </c>
      <c r="G138" s="150"/>
      <c r="H138" s="127">
        <v>-15990</v>
      </c>
      <c r="I138" s="127">
        <v>-15990</v>
      </c>
      <c r="J138" s="127">
        <v>-15990</v>
      </c>
      <c r="K138" s="127">
        <v>0</v>
      </c>
      <c r="L138" s="127">
        <v>-15990</v>
      </c>
      <c r="M138" s="127">
        <v>0</v>
      </c>
      <c r="N138" s="127">
        <v>0</v>
      </c>
      <c r="O138" s="127">
        <v>0</v>
      </c>
      <c r="P138" s="127">
        <v>0</v>
      </c>
      <c r="Q138" s="127">
        <v>0</v>
      </c>
      <c r="R138" s="127">
        <v>0</v>
      </c>
      <c r="S138" s="127">
        <v>0</v>
      </c>
      <c r="T138" s="152">
        <v>0</v>
      </c>
      <c r="U138" s="152"/>
      <c r="V138" s="127">
        <v>0</v>
      </c>
      <c r="W138" s="127">
        <v>0</v>
      </c>
    </row>
    <row r="139" spans="1:23" ht="12.75">
      <c r="A139" s="153"/>
      <c r="B139" s="153"/>
      <c r="C139" s="153"/>
      <c r="D139" s="150"/>
      <c r="E139" s="150"/>
      <c r="F139" s="150" t="s">
        <v>45</v>
      </c>
      <c r="G139" s="150"/>
      <c r="H139" s="127">
        <v>15990</v>
      </c>
      <c r="I139" s="127">
        <v>0</v>
      </c>
      <c r="J139" s="127">
        <v>0</v>
      </c>
      <c r="K139" s="127">
        <v>0</v>
      </c>
      <c r="L139" s="127">
        <v>0</v>
      </c>
      <c r="M139" s="127">
        <v>0</v>
      </c>
      <c r="N139" s="127">
        <v>0</v>
      </c>
      <c r="O139" s="127">
        <v>0</v>
      </c>
      <c r="P139" s="127">
        <v>0</v>
      </c>
      <c r="Q139" s="127">
        <v>0</v>
      </c>
      <c r="R139" s="127">
        <v>15990</v>
      </c>
      <c r="S139" s="127">
        <v>15990</v>
      </c>
      <c r="T139" s="152">
        <v>0</v>
      </c>
      <c r="U139" s="152"/>
      <c r="V139" s="127">
        <v>0</v>
      </c>
      <c r="W139" s="127">
        <v>0</v>
      </c>
    </row>
    <row r="140" spans="1:23" ht="12.75">
      <c r="A140" s="153"/>
      <c r="B140" s="153"/>
      <c r="C140" s="153"/>
      <c r="D140" s="150"/>
      <c r="E140" s="150"/>
      <c r="F140" s="150" t="s">
        <v>44</v>
      </c>
      <c r="G140" s="150"/>
      <c r="H140" s="127">
        <v>465000</v>
      </c>
      <c r="I140" s="127">
        <v>449010</v>
      </c>
      <c r="J140" s="127">
        <v>79010</v>
      </c>
      <c r="K140" s="127">
        <v>5000</v>
      </c>
      <c r="L140" s="127">
        <v>74010</v>
      </c>
      <c r="M140" s="127">
        <v>370000</v>
      </c>
      <c r="N140" s="127">
        <v>0</v>
      </c>
      <c r="O140" s="127">
        <v>0</v>
      </c>
      <c r="P140" s="127">
        <v>0</v>
      </c>
      <c r="Q140" s="127">
        <v>0</v>
      </c>
      <c r="R140" s="127">
        <v>15990</v>
      </c>
      <c r="S140" s="127">
        <v>15990</v>
      </c>
      <c r="T140" s="152">
        <v>0</v>
      </c>
      <c r="U140" s="152"/>
      <c r="V140" s="127">
        <v>0</v>
      </c>
      <c r="W140" s="127">
        <v>0</v>
      </c>
    </row>
    <row r="141" spans="1:23" ht="12.75">
      <c r="A141" s="153" t="s">
        <v>35</v>
      </c>
      <c r="B141" s="153" t="s">
        <v>377</v>
      </c>
      <c r="C141" s="153" t="s">
        <v>35</v>
      </c>
      <c r="D141" s="150" t="s">
        <v>269</v>
      </c>
      <c r="E141" s="150"/>
      <c r="F141" s="150" t="s">
        <v>47</v>
      </c>
      <c r="G141" s="150"/>
      <c r="H141" s="127">
        <v>95000</v>
      </c>
      <c r="I141" s="127">
        <v>95000</v>
      </c>
      <c r="J141" s="127">
        <v>95000</v>
      </c>
      <c r="K141" s="127">
        <v>5000</v>
      </c>
      <c r="L141" s="127">
        <v>90000</v>
      </c>
      <c r="M141" s="127">
        <v>0</v>
      </c>
      <c r="N141" s="127">
        <v>0</v>
      </c>
      <c r="O141" s="127">
        <v>0</v>
      </c>
      <c r="P141" s="127">
        <v>0</v>
      </c>
      <c r="Q141" s="127">
        <v>0</v>
      </c>
      <c r="R141" s="127">
        <v>0</v>
      </c>
      <c r="S141" s="127">
        <v>0</v>
      </c>
      <c r="T141" s="152">
        <v>0</v>
      </c>
      <c r="U141" s="152"/>
      <c r="V141" s="127">
        <v>0</v>
      </c>
      <c r="W141" s="127">
        <v>0</v>
      </c>
    </row>
    <row r="142" spans="1:23" ht="12.75">
      <c r="A142" s="153"/>
      <c r="B142" s="153"/>
      <c r="C142" s="153"/>
      <c r="D142" s="150"/>
      <c r="E142" s="150"/>
      <c r="F142" s="150" t="s">
        <v>46</v>
      </c>
      <c r="G142" s="150"/>
      <c r="H142" s="127">
        <v>-15990</v>
      </c>
      <c r="I142" s="127">
        <v>-15990</v>
      </c>
      <c r="J142" s="127">
        <v>-15990</v>
      </c>
      <c r="K142" s="127">
        <v>0</v>
      </c>
      <c r="L142" s="127">
        <v>-15990</v>
      </c>
      <c r="M142" s="127">
        <v>0</v>
      </c>
      <c r="N142" s="127">
        <v>0</v>
      </c>
      <c r="O142" s="127">
        <v>0</v>
      </c>
      <c r="P142" s="127">
        <v>0</v>
      </c>
      <c r="Q142" s="127">
        <v>0</v>
      </c>
      <c r="R142" s="127">
        <v>0</v>
      </c>
      <c r="S142" s="127">
        <v>0</v>
      </c>
      <c r="T142" s="152">
        <v>0</v>
      </c>
      <c r="U142" s="152"/>
      <c r="V142" s="127">
        <v>0</v>
      </c>
      <c r="W142" s="127">
        <v>0</v>
      </c>
    </row>
    <row r="143" spans="1:23" ht="12.75">
      <c r="A143" s="153"/>
      <c r="B143" s="153"/>
      <c r="C143" s="153"/>
      <c r="D143" s="150"/>
      <c r="E143" s="150"/>
      <c r="F143" s="150" t="s">
        <v>45</v>
      </c>
      <c r="G143" s="150"/>
      <c r="H143" s="127">
        <v>15990</v>
      </c>
      <c r="I143" s="127">
        <v>0</v>
      </c>
      <c r="J143" s="127">
        <v>0</v>
      </c>
      <c r="K143" s="127">
        <v>0</v>
      </c>
      <c r="L143" s="127">
        <v>0</v>
      </c>
      <c r="M143" s="127">
        <v>0</v>
      </c>
      <c r="N143" s="127">
        <v>0</v>
      </c>
      <c r="O143" s="127">
        <v>0</v>
      </c>
      <c r="P143" s="127">
        <v>0</v>
      </c>
      <c r="Q143" s="127">
        <v>0</v>
      </c>
      <c r="R143" s="127">
        <v>15990</v>
      </c>
      <c r="S143" s="127">
        <v>15990</v>
      </c>
      <c r="T143" s="152">
        <v>0</v>
      </c>
      <c r="U143" s="152"/>
      <c r="V143" s="127">
        <v>0</v>
      </c>
      <c r="W143" s="127">
        <v>0</v>
      </c>
    </row>
    <row r="144" spans="1:23" ht="12.75">
      <c r="A144" s="153"/>
      <c r="B144" s="153"/>
      <c r="C144" s="153"/>
      <c r="D144" s="150"/>
      <c r="E144" s="150"/>
      <c r="F144" s="150" t="s">
        <v>44</v>
      </c>
      <c r="G144" s="150"/>
      <c r="H144" s="127">
        <v>95000</v>
      </c>
      <c r="I144" s="127">
        <v>79010</v>
      </c>
      <c r="J144" s="127">
        <v>79010</v>
      </c>
      <c r="K144" s="127">
        <v>5000</v>
      </c>
      <c r="L144" s="127">
        <v>74010</v>
      </c>
      <c r="M144" s="127">
        <v>0</v>
      </c>
      <c r="N144" s="127">
        <v>0</v>
      </c>
      <c r="O144" s="127">
        <v>0</v>
      </c>
      <c r="P144" s="127">
        <v>0</v>
      </c>
      <c r="Q144" s="127">
        <v>0</v>
      </c>
      <c r="R144" s="127">
        <v>15990</v>
      </c>
      <c r="S144" s="127">
        <v>15990</v>
      </c>
      <c r="T144" s="152">
        <v>0</v>
      </c>
      <c r="U144" s="152"/>
      <c r="V144" s="127">
        <v>0</v>
      </c>
      <c r="W144" s="127">
        <v>0</v>
      </c>
    </row>
    <row r="145" spans="1:23" ht="12.75">
      <c r="A145" s="149" t="s">
        <v>18</v>
      </c>
      <c r="B145" s="149"/>
      <c r="C145" s="149"/>
      <c r="D145" s="149"/>
      <c r="E145" s="149"/>
      <c r="F145" s="150" t="s">
        <v>47</v>
      </c>
      <c r="G145" s="150"/>
      <c r="H145" s="126">
        <v>115919998.42</v>
      </c>
      <c r="I145" s="27"/>
      <c r="J145" s="126">
        <v>92169974</v>
      </c>
      <c r="K145" s="126">
        <v>67680884</v>
      </c>
      <c r="L145" s="126">
        <v>24489090</v>
      </c>
      <c r="M145" s="126">
        <v>3156466</v>
      </c>
      <c r="N145" s="126">
        <v>3187090</v>
      </c>
      <c r="O145" s="126">
        <v>3329138.42</v>
      </c>
      <c r="P145" s="126">
        <v>827846</v>
      </c>
      <c r="Q145" s="126">
        <v>0</v>
      </c>
      <c r="R145" s="126">
        <v>13249484</v>
      </c>
      <c r="S145" s="126">
        <v>13249484</v>
      </c>
      <c r="T145" s="151">
        <v>3958689</v>
      </c>
      <c r="U145" s="151"/>
      <c r="V145" s="126">
        <v>0</v>
      </c>
      <c r="W145" s="127">
        <v>0</v>
      </c>
    </row>
    <row r="146" spans="1:23" ht="12.75">
      <c r="A146" s="149"/>
      <c r="B146" s="149"/>
      <c r="C146" s="149"/>
      <c r="D146" s="149"/>
      <c r="E146" s="149"/>
      <c r="F146" s="150" t="s">
        <v>46</v>
      </c>
      <c r="G146" s="150"/>
      <c r="H146" s="126">
        <v>-796340</v>
      </c>
      <c r="I146" s="126">
        <v>-796340</v>
      </c>
      <c r="J146" s="126">
        <v>-259373</v>
      </c>
      <c r="K146" s="126">
        <v>-133673</v>
      </c>
      <c r="L146" s="126">
        <v>-125700</v>
      </c>
      <c r="M146" s="126">
        <v>0</v>
      </c>
      <c r="N146" s="126">
        <v>0</v>
      </c>
      <c r="O146" s="126">
        <v>-536967</v>
      </c>
      <c r="P146" s="126">
        <v>0</v>
      </c>
      <c r="Q146" s="126">
        <v>0</v>
      </c>
      <c r="R146" s="126">
        <v>0</v>
      </c>
      <c r="S146" s="126">
        <v>0</v>
      </c>
      <c r="T146" s="151">
        <v>0</v>
      </c>
      <c r="U146" s="151"/>
      <c r="V146" s="126">
        <v>0</v>
      </c>
      <c r="W146" s="127">
        <v>0</v>
      </c>
    </row>
    <row r="147" spans="1:23" ht="12.75">
      <c r="A147" s="149"/>
      <c r="B147" s="149"/>
      <c r="C147" s="149"/>
      <c r="D147" s="149"/>
      <c r="E147" s="149"/>
      <c r="F147" s="150" t="s">
        <v>45</v>
      </c>
      <c r="G147" s="150"/>
      <c r="H147" s="126">
        <v>1980238</v>
      </c>
      <c r="I147" s="126">
        <v>835933</v>
      </c>
      <c r="J147" s="126">
        <v>779239</v>
      </c>
      <c r="K147" s="126">
        <v>136207</v>
      </c>
      <c r="L147" s="126">
        <v>643032</v>
      </c>
      <c r="M147" s="126">
        <v>0</v>
      </c>
      <c r="N147" s="126">
        <v>400</v>
      </c>
      <c r="O147" s="126">
        <v>56294</v>
      </c>
      <c r="P147" s="126">
        <v>0</v>
      </c>
      <c r="Q147" s="126">
        <v>0</v>
      </c>
      <c r="R147" s="126">
        <v>1144305</v>
      </c>
      <c r="S147" s="126">
        <v>1144305</v>
      </c>
      <c r="T147" s="151">
        <v>463201</v>
      </c>
      <c r="U147" s="151"/>
      <c r="V147" s="126">
        <v>0</v>
      </c>
      <c r="W147" s="127">
        <v>0</v>
      </c>
    </row>
    <row r="148" spans="1:23" ht="12.75">
      <c r="A148" s="149"/>
      <c r="B148" s="149"/>
      <c r="C148" s="149"/>
      <c r="D148" s="149"/>
      <c r="E148" s="149"/>
      <c r="F148" s="150" t="s">
        <v>44</v>
      </c>
      <c r="G148" s="150"/>
      <c r="H148" s="126">
        <v>117103896.42</v>
      </c>
      <c r="I148" s="27"/>
      <c r="J148" s="126">
        <v>92689840</v>
      </c>
      <c r="K148" s="126">
        <v>67683418</v>
      </c>
      <c r="L148" s="126">
        <v>25006422</v>
      </c>
      <c r="M148" s="126">
        <v>3156466</v>
      </c>
      <c r="N148" s="126">
        <v>3187490</v>
      </c>
      <c r="O148" s="126">
        <v>2848465.42</v>
      </c>
      <c r="P148" s="126">
        <v>827846</v>
      </c>
      <c r="Q148" s="126">
        <v>0</v>
      </c>
      <c r="R148" s="126">
        <v>14393789</v>
      </c>
      <c r="S148" s="126">
        <v>14393789</v>
      </c>
      <c r="T148" s="151">
        <v>4421890</v>
      </c>
      <c r="U148" s="151"/>
      <c r="V148" s="126">
        <v>0</v>
      </c>
      <c r="W148" s="127">
        <v>0</v>
      </c>
    </row>
  </sheetData>
  <sheetProtection/>
  <mergeCells count="443"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28:G128"/>
    <mergeCell ref="T128:U128"/>
    <mergeCell ref="F131:G131"/>
    <mergeCell ref="T131:U131"/>
    <mergeCell ref="F132:G132"/>
    <mergeCell ref="T132:U132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2:G122"/>
    <mergeCell ref="T122:U122"/>
    <mergeCell ref="F123:G123"/>
    <mergeCell ref="T123:U123"/>
    <mergeCell ref="F124:G124"/>
    <mergeCell ref="T124:U124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16:G116"/>
    <mergeCell ref="T116:U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A113:A116"/>
    <mergeCell ref="B113:B116"/>
    <mergeCell ref="C113:C116"/>
    <mergeCell ref="D113:E116"/>
    <mergeCell ref="F113:G113"/>
    <mergeCell ref="T113:U113"/>
    <mergeCell ref="F114:G114"/>
    <mergeCell ref="T114:U114"/>
    <mergeCell ref="F115:G115"/>
    <mergeCell ref="T115:U115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A109:A112"/>
    <mergeCell ref="B109:B112"/>
    <mergeCell ref="C109:C112"/>
    <mergeCell ref="D109:E112"/>
    <mergeCell ref="F109:G109"/>
    <mergeCell ref="T109:U109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86:G86"/>
    <mergeCell ref="T86:U86"/>
    <mergeCell ref="F87:G87"/>
    <mergeCell ref="T87:U87"/>
    <mergeCell ref="F88:G88"/>
    <mergeCell ref="T88:U88"/>
    <mergeCell ref="F83:G83"/>
    <mergeCell ref="T83:U83"/>
    <mergeCell ref="F84:G84"/>
    <mergeCell ref="T84:U84"/>
    <mergeCell ref="A85:A88"/>
    <mergeCell ref="B85:B88"/>
    <mergeCell ref="C85:C88"/>
    <mergeCell ref="D85:E88"/>
    <mergeCell ref="F85:G85"/>
    <mergeCell ref="T85:U85"/>
    <mergeCell ref="F80:G80"/>
    <mergeCell ref="T80:U80"/>
    <mergeCell ref="A81:A84"/>
    <mergeCell ref="B81:B84"/>
    <mergeCell ref="C81:C84"/>
    <mergeCell ref="D81:E84"/>
    <mergeCell ref="F81:G81"/>
    <mergeCell ref="T81:U81"/>
    <mergeCell ref="F82:G82"/>
    <mergeCell ref="T82:U82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74:G74"/>
    <mergeCell ref="T74:U74"/>
    <mergeCell ref="F75:G75"/>
    <mergeCell ref="T75:U75"/>
    <mergeCell ref="F76:G76"/>
    <mergeCell ref="T76:U76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2:G62"/>
    <mergeCell ref="T62:U62"/>
    <mergeCell ref="F63:G63"/>
    <mergeCell ref="T63:U63"/>
    <mergeCell ref="F64:G64"/>
    <mergeCell ref="T64:U64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0:G50"/>
    <mergeCell ref="T50:U50"/>
    <mergeCell ref="F51:G51"/>
    <mergeCell ref="T51:U51"/>
    <mergeCell ref="F52:G52"/>
    <mergeCell ref="T52:U52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26:G26"/>
    <mergeCell ref="T26:U26"/>
    <mergeCell ref="F27:G27"/>
    <mergeCell ref="T27:U27"/>
    <mergeCell ref="F28:G28"/>
    <mergeCell ref="T28:U28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T13:U13"/>
    <mergeCell ref="F14:G14"/>
    <mergeCell ref="T14:U14"/>
    <mergeCell ref="F15:G15"/>
    <mergeCell ref="T15:U15"/>
    <mergeCell ref="F16:G16"/>
    <mergeCell ref="T16:U16"/>
    <mergeCell ref="F11:G11"/>
    <mergeCell ref="F12:G12"/>
    <mergeCell ref="A13:A16"/>
    <mergeCell ref="B13:B16"/>
    <mergeCell ref="C13:C16"/>
    <mergeCell ref="D13:E16"/>
    <mergeCell ref="F13:G13"/>
    <mergeCell ref="T9:U9"/>
    <mergeCell ref="T10:U10"/>
    <mergeCell ref="T11:U11"/>
    <mergeCell ref="T12:U12"/>
    <mergeCell ref="A9:A12"/>
    <mergeCell ref="B9:B12"/>
    <mergeCell ref="C9:C12"/>
    <mergeCell ref="D9:E12"/>
    <mergeCell ref="F9:G9"/>
    <mergeCell ref="F10:G10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V6:V7"/>
    <mergeCell ref="W6:W7"/>
    <mergeCell ref="T7:U7"/>
    <mergeCell ref="T8:U8"/>
    <mergeCell ref="D8:G8"/>
    <mergeCell ref="N6:N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T140:U140"/>
    <mergeCell ref="F136:G136"/>
    <mergeCell ref="T136:U136"/>
    <mergeCell ref="F137:G137"/>
    <mergeCell ref="T137:U137"/>
    <mergeCell ref="F138:G138"/>
    <mergeCell ref="T138:U138"/>
    <mergeCell ref="F139:G139"/>
    <mergeCell ref="T139:U139"/>
    <mergeCell ref="F140:G140"/>
    <mergeCell ref="F144:G144"/>
    <mergeCell ref="T144:U144"/>
    <mergeCell ref="A137:A140"/>
    <mergeCell ref="B137:B140"/>
    <mergeCell ref="C137:C140"/>
    <mergeCell ref="D137:E140"/>
    <mergeCell ref="A141:A144"/>
    <mergeCell ref="B141:B144"/>
    <mergeCell ref="C141:C144"/>
    <mergeCell ref="D141:E144"/>
    <mergeCell ref="F141:G141"/>
    <mergeCell ref="T141:U141"/>
    <mergeCell ref="F142:G142"/>
    <mergeCell ref="T142:U142"/>
    <mergeCell ref="F143:G143"/>
    <mergeCell ref="T143:U143"/>
    <mergeCell ref="A145:E148"/>
    <mergeCell ref="F145:G145"/>
    <mergeCell ref="T145:U145"/>
    <mergeCell ref="F146:G146"/>
    <mergeCell ref="T146:U146"/>
    <mergeCell ref="F147:G147"/>
    <mergeCell ref="T147:U147"/>
    <mergeCell ref="F148:G148"/>
    <mergeCell ref="T148:U148"/>
  </mergeCells>
  <printOptions/>
  <pageMargins left="0" right="0" top="0" bottom="0" header="0.5118110236220472" footer="0.5118110236220472"/>
  <pageSetup orientation="landscape" paperSize="9" scale="99" r:id="rId2"/>
  <rowBreaks count="1" manualBreakCount="1">
    <brk id="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3"/>
  <sheetViews>
    <sheetView workbookViewId="0" topLeftCell="A1">
      <selection activeCell="S4" sqref="S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109"/>
      <c r="B1" s="109"/>
      <c r="C1" s="109"/>
      <c r="D1" s="109"/>
      <c r="E1" s="109"/>
      <c r="F1" s="109"/>
      <c r="G1" s="109"/>
      <c r="H1" s="109"/>
      <c r="I1" s="109"/>
      <c r="J1" s="174" t="s">
        <v>433</v>
      </c>
      <c r="K1" s="174"/>
      <c r="L1" s="174"/>
      <c r="M1" s="174"/>
      <c r="N1" s="174"/>
      <c r="O1" s="110"/>
    </row>
    <row r="2" spans="1:15" ht="15.75">
      <c r="A2" s="175" t="s">
        <v>158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10"/>
      <c r="O2" s="110"/>
    </row>
    <row r="3" spans="1:15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95" t="s">
        <v>0</v>
      </c>
      <c r="N3" s="110"/>
      <c r="O3" s="110"/>
    </row>
    <row r="4" spans="1:15" ht="12.75" customHeight="1">
      <c r="A4" s="176" t="s">
        <v>114</v>
      </c>
      <c r="B4" s="176" t="s">
        <v>1</v>
      </c>
      <c r="C4" s="176" t="s">
        <v>113</v>
      </c>
      <c r="D4" s="176" t="s">
        <v>138</v>
      </c>
      <c r="E4" s="176" t="s">
        <v>137</v>
      </c>
      <c r="F4" s="177" t="s">
        <v>111</v>
      </c>
      <c r="G4" s="178"/>
      <c r="H4" s="178"/>
      <c r="I4" s="178"/>
      <c r="J4" s="178"/>
      <c r="K4" s="178"/>
      <c r="L4" s="178"/>
      <c r="M4" s="178"/>
      <c r="N4" s="179"/>
      <c r="O4" s="176" t="s">
        <v>110</v>
      </c>
    </row>
    <row r="5" spans="1:15" ht="12.75" customHeight="1">
      <c r="A5" s="176"/>
      <c r="B5" s="176"/>
      <c r="C5" s="176"/>
      <c r="D5" s="176"/>
      <c r="E5" s="176"/>
      <c r="F5" s="176" t="s">
        <v>156</v>
      </c>
      <c r="G5" s="176" t="s">
        <v>109</v>
      </c>
      <c r="H5" s="176"/>
      <c r="I5" s="176"/>
      <c r="J5" s="176"/>
      <c r="K5" s="176"/>
      <c r="L5" s="176"/>
      <c r="M5" s="176"/>
      <c r="N5" s="176"/>
      <c r="O5" s="176"/>
    </row>
    <row r="6" spans="1:15" ht="12.75" customHeight="1">
      <c r="A6" s="176"/>
      <c r="B6" s="176"/>
      <c r="C6" s="176"/>
      <c r="D6" s="176"/>
      <c r="E6" s="176"/>
      <c r="F6" s="176"/>
      <c r="G6" s="176" t="s">
        <v>108</v>
      </c>
      <c r="H6" s="180" t="s">
        <v>379</v>
      </c>
      <c r="I6" s="180" t="s">
        <v>380</v>
      </c>
      <c r="J6" s="176" t="s">
        <v>107</v>
      </c>
      <c r="K6" s="96" t="s">
        <v>25</v>
      </c>
      <c r="L6" s="176" t="s">
        <v>136</v>
      </c>
      <c r="M6" s="176"/>
      <c r="N6" s="176" t="s">
        <v>105</v>
      </c>
      <c r="O6" s="176"/>
    </row>
    <row r="7" spans="1:15" ht="12.75" customHeight="1">
      <c r="A7" s="176"/>
      <c r="B7" s="176"/>
      <c r="C7" s="176"/>
      <c r="D7" s="176"/>
      <c r="E7" s="176"/>
      <c r="F7" s="176"/>
      <c r="G7" s="176"/>
      <c r="H7" s="181"/>
      <c r="I7" s="181"/>
      <c r="J7" s="176"/>
      <c r="K7" s="176" t="s">
        <v>104</v>
      </c>
      <c r="L7" s="176"/>
      <c r="M7" s="176"/>
      <c r="N7" s="176"/>
      <c r="O7" s="176"/>
    </row>
    <row r="8" spans="1:15" ht="12.75">
      <c r="A8" s="176"/>
      <c r="B8" s="176"/>
      <c r="C8" s="176"/>
      <c r="D8" s="176"/>
      <c r="E8" s="176"/>
      <c r="F8" s="176"/>
      <c r="G8" s="176"/>
      <c r="H8" s="181"/>
      <c r="I8" s="181"/>
      <c r="J8" s="176"/>
      <c r="K8" s="176"/>
      <c r="L8" s="176"/>
      <c r="M8" s="176"/>
      <c r="N8" s="176"/>
      <c r="O8" s="176"/>
    </row>
    <row r="9" spans="1:15" ht="59.25" customHeight="1">
      <c r="A9" s="176"/>
      <c r="B9" s="176"/>
      <c r="C9" s="176"/>
      <c r="D9" s="176"/>
      <c r="E9" s="176"/>
      <c r="F9" s="176"/>
      <c r="G9" s="176"/>
      <c r="H9" s="182"/>
      <c r="I9" s="182"/>
      <c r="J9" s="176"/>
      <c r="K9" s="176"/>
      <c r="L9" s="176"/>
      <c r="M9" s="176"/>
      <c r="N9" s="176"/>
      <c r="O9" s="176"/>
    </row>
    <row r="10" spans="1:15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186">
        <v>12</v>
      </c>
      <c r="M10" s="187"/>
      <c r="N10" s="21">
        <v>13</v>
      </c>
      <c r="O10" s="21">
        <v>14</v>
      </c>
    </row>
    <row r="11" spans="1:15" ht="78.75">
      <c r="A11" s="19" t="s">
        <v>103</v>
      </c>
      <c r="B11" s="19">
        <v>600</v>
      </c>
      <c r="C11" s="19">
        <v>60014</v>
      </c>
      <c r="D11" s="20" t="s">
        <v>135</v>
      </c>
      <c r="E11" s="63">
        <v>422470</v>
      </c>
      <c r="F11" s="63">
        <f>F12</f>
        <v>422470</v>
      </c>
      <c r="G11" s="63">
        <v>422470</v>
      </c>
      <c r="H11" s="63">
        <v>0</v>
      </c>
      <c r="I11" s="63">
        <v>0</v>
      </c>
      <c r="J11" s="63">
        <v>0</v>
      </c>
      <c r="K11" s="63">
        <v>0</v>
      </c>
      <c r="L11" s="188" t="s">
        <v>70</v>
      </c>
      <c r="M11" s="189"/>
      <c r="N11" s="63">
        <v>0</v>
      </c>
      <c r="O11" s="64" t="s">
        <v>134</v>
      </c>
    </row>
    <row r="12" spans="1:15" ht="12.75">
      <c r="A12" s="19"/>
      <c r="B12" s="19"/>
      <c r="C12" s="19"/>
      <c r="D12" s="18" t="s">
        <v>117</v>
      </c>
      <c r="E12" s="63">
        <v>422470</v>
      </c>
      <c r="F12" s="63">
        <f>G12+J12++L12+N12</f>
        <v>422470</v>
      </c>
      <c r="G12" s="63">
        <f>G11</f>
        <v>422470</v>
      </c>
      <c r="H12" s="63">
        <v>0</v>
      </c>
      <c r="I12" s="63">
        <v>0</v>
      </c>
      <c r="J12" s="63">
        <v>0</v>
      </c>
      <c r="K12" s="63">
        <v>0</v>
      </c>
      <c r="L12" s="190">
        <v>0</v>
      </c>
      <c r="M12" s="191"/>
      <c r="N12" s="63">
        <v>0</v>
      </c>
      <c r="O12" s="64"/>
    </row>
    <row r="13" spans="1:15" ht="12.75">
      <c r="A13" s="19"/>
      <c r="B13" s="19"/>
      <c r="C13" s="19"/>
      <c r="D13" s="18" t="s">
        <v>116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190">
        <v>0</v>
      </c>
      <c r="M13" s="191"/>
      <c r="N13" s="63">
        <f>N11</f>
        <v>0</v>
      </c>
      <c r="O13" s="64"/>
    </row>
    <row r="14" spans="1:15" ht="87.75">
      <c r="A14" s="19" t="s">
        <v>102</v>
      </c>
      <c r="B14" s="19">
        <v>700</v>
      </c>
      <c r="C14" s="19">
        <v>70005</v>
      </c>
      <c r="D14" s="28" t="s">
        <v>133</v>
      </c>
      <c r="E14" s="63">
        <v>14145</v>
      </c>
      <c r="F14" s="63">
        <v>14145</v>
      </c>
      <c r="G14" s="63">
        <v>14145</v>
      </c>
      <c r="H14" s="63">
        <v>0</v>
      </c>
      <c r="I14" s="63">
        <v>0</v>
      </c>
      <c r="J14" s="63">
        <v>0</v>
      </c>
      <c r="K14" s="63">
        <v>0</v>
      </c>
      <c r="L14" s="188" t="s">
        <v>70</v>
      </c>
      <c r="M14" s="189"/>
      <c r="N14" s="63">
        <v>0</v>
      </c>
      <c r="O14" s="64" t="s">
        <v>69</v>
      </c>
    </row>
    <row r="15" spans="1:15" ht="12.75">
      <c r="A15" s="19"/>
      <c r="B15" s="19"/>
      <c r="C15" s="19"/>
      <c r="D15" s="18" t="s">
        <v>117</v>
      </c>
      <c r="E15" s="63">
        <v>0</v>
      </c>
      <c r="F15" s="63">
        <f>G15+J15++L15+N15</f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190">
        <v>0</v>
      </c>
      <c r="M15" s="191"/>
      <c r="N15" s="63">
        <v>0</v>
      </c>
      <c r="O15" s="64"/>
    </row>
    <row r="16" spans="1:15" ht="12.75">
      <c r="A16" s="19"/>
      <c r="B16" s="19"/>
      <c r="C16" s="19"/>
      <c r="D16" s="18" t="s">
        <v>116</v>
      </c>
      <c r="E16" s="63">
        <v>14145</v>
      </c>
      <c r="F16" s="63">
        <v>14145</v>
      </c>
      <c r="G16" s="63">
        <v>14145</v>
      </c>
      <c r="H16" s="63">
        <v>0</v>
      </c>
      <c r="I16" s="63">
        <v>0</v>
      </c>
      <c r="J16" s="63">
        <v>0</v>
      </c>
      <c r="K16" s="63">
        <v>0</v>
      </c>
      <c r="L16" s="190">
        <v>0</v>
      </c>
      <c r="M16" s="191"/>
      <c r="N16" s="63">
        <f>N14</f>
        <v>0</v>
      </c>
      <c r="O16" s="64"/>
    </row>
    <row r="17" spans="1:15" ht="67.5">
      <c r="A17" s="19" t="s">
        <v>101</v>
      </c>
      <c r="B17" s="19">
        <v>700</v>
      </c>
      <c r="C17" s="19">
        <v>70005</v>
      </c>
      <c r="D17" s="20" t="s">
        <v>132</v>
      </c>
      <c r="E17" s="63">
        <v>59655</v>
      </c>
      <c r="F17" s="63">
        <f>G17</f>
        <v>59655</v>
      </c>
      <c r="G17" s="63">
        <f>SUM(G18:G19)</f>
        <v>59655</v>
      </c>
      <c r="H17" s="63">
        <v>0</v>
      </c>
      <c r="I17" s="63">
        <v>0</v>
      </c>
      <c r="J17" s="63">
        <v>0</v>
      </c>
      <c r="K17" s="63">
        <v>0</v>
      </c>
      <c r="L17" s="188" t="s">
        <v>70</v>
      </c>
      <c r="M17" s="189"/>
      <c r="N17" s="63">
        <v>0</v>
      </c>
      <c r="O17" s="64" t="s">
        <v>69</v>
      </c>
    </row>
    <row r="18" spans="1:15" ht="12.75">
      <c r="A18" s="19"/>
      <c r="B18" s="19"/>
      <c r="C18" s="19"/>
      <c r="D18" s="18" t="s">
        <v>117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190">
        <v>0</v>
      </c>
      <c r="M18" s="191"/>
      <c r="N18" s="63">
        <v>0</v>
      </c>
      <c r="O18" s="64"/>
    </row>
    <row r="19" spans="1:15" ht="12.75">
      <c r="A19" s="19"/>
      <c r="B19" s="19"/>
      <c r="C19" s="19"/>
      <c r="D19" s="18" t="s">
        <v>116</v>
      </c>
      <c r="E19" s="63">
        <f>E17</f>
        <v>59655</v>
      </c>
      <c r="F19" s="63">
        <f>G19</f>
        <v>59655</v>
      </c>
      <c r="G19" s="63">
        <v>59655</v>
      </c>
      <c r="H19" s="63">
        <v>0</v>
      </c>
      <c r="I19" s="63">
        <v>0</v>
      </c>
      <c r="J19" s="63">
        <v>0</v>
      </c>
      <c r="K19" s="63">
        <v>0</v>
      </c>
      <c r="L19" s="190">
        <v>0</v>
      </c>
      <c r="M19" s="191"/>
      <c r="N19" s="63">
        <f>N17</f>
        <v>0</v>
      </c>
      <c r="O19" s="64"/>
    </row>
    <row r="20" spans="1:15" ht="56.25">
      <c r="A20" s="19" t="s">
        <v>100</v>
      </c>
      <c r="B20" s="52" t="s">
        <v>242</v>
      </c>
      <c r="C20" s="19" t="s">
        <v>243</v>
      </c>
      <c r="D20" s="18" t="s">
        <v>247</v>
      </c>
      <c r="E20" s="63">
        <f>SUM(E21:E23)</f>
        <v>4608709</v>
      </c>
      <c r="F20" s="63">
        <f>G20+J20+N20</f>
        <v>1865378</v>
      </c>
      <c r="G20" s="63">
        <f>SUM(G21:G23)</f>
        <v>279807</v>
      </c>
      <c r="H20" s="63">
        <v>0</v>
      </c>
      <c r="I20" s="63">
        <v>0</v>
      </c>
      <c r="J20" s="63">
        <v>0</v>
      </c>
      <c r="K20" s="63">
        <v>0</v>
      </c>
      <c r="L20" s="188" t="s">
        <v>70</v>
      </c>
      <c r="M20" s="189"/>
      <c r="N20" s="63">
        <f>SUM(N21:N23)</f>
        <v>1585571</v>
      </c>
      <c r="O20" s="64" t="s">
        <v>69</v>
      </c>
    </row>
    <row r="21" spans="1:15" ht="22.5">
      <c r="A21" s="19"/>
      <c r="B21" s="19"/>
      <c r="C21" s="19"/>
      <c r="D21" s="18" t="s">
        <v>246</v>
      </c>
      <c r="E21" s="63">
        <v>44403</v>
      </c>
      <c r="F21" s="63">
        <f>G21+J21+N21</f>
        <v>14800</v>
      </c>
      <c r="G21" s="63">
        <v>2220</v>
      </c>
      <c r="H21" s="63">
        <v>0</v>
      </c>
      <c r="I21" s="63">
        <v>0</v>
      </c>
      <c r="J21" s="63">
        <v>0</v>
      </c>
      <c r="K21" s="63">
        <v>0</v>
      </c>
      <c r="L21" s="190">
        <v>0</v>
      </c>
      <c r="M21" s="191"/>
      <c r="N21" s="63">
        <v>12580</v>
      </c>
      <c r="O21" s="64"/>
    </row>
    <row r="22" spans="1:15" ht="22.5">
      <c r="A22" s="19"/>
      <c r="B22" s="19"/>
      <c r="C22" s="19"/>
      <c r="D22" s="18" t="s">
        <v>244</v>
      </c>
      <c r="E22" s="63">
        <v>3879660</v>
      </c>
      <c r="F22" s="63">
        <f>G22+J22+N22</f>
        <v>1572991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190">
        <v>0</v>
      </c>
      <c r="M22" s="191"/>
      <c r="N22" s="63">
        <v>1572991</v>
      </c>
      <c r="O22" s="64"/>
    </row>
    <row r="23" spans="1:15" ht="22.5">
      <c r="A23" s="19"/>
      <c r="B23" s="19"/>
      <c r="C23" s="19"/>
      <c r="D23" s="18" t="s">
        <v>245</v>
      </c>
      <c r="E23" s="63">
        <v>684646</v>
      </c>
      <c r="F23" s="63">
        <f>G23+J23+N23</f>
        <v>277587</v>
      </c>
      <c r="G23" s="63">
        <v>277587</v>
      </c>
      <c r="H23" s="63">
        <v>0</v>
      </c>
      <c r="I23" s="63">
        <v>0</v>
      </c>
      <c r="J23" s="63">
        <v>0</v>
      </c>
      <c r="K23" s="63">
        <v>0</v>
      </c>
      <c r="L23" s="190">
        <v>0</v>
      </c>
      <c r="M23" s="191"/>
      <c r="N23" s="63">
        <v>0</v>
      </c>
      <c r="O23" s="64"/>
    </row>
    <row r="24" spans="1:15" ht="78.75">
      <c r="A24" s="19" t="s">
        <v>99</v>
      </c>
      <c r="B24" s="19">
        <v>700</v>
      </c>
      <c r="C24" s="19">
        <v>70005</v>
      </c>
      <c r="D24" s="20" t="s">
        <v>145</v>
      </c>
      <c r="E24" s="63">
        <v>155800</v>
      </c>
      <c r="F24" s="63">
        <f>G24</f>
        <v>155800</v>
      </c>
      <c r="G24" s="63">
        <f>SUM(G25:G26)</f>
        <v>155800</v>
      </c>
      <c r="H24" s="63">
        <v>0</v>
      </c>
      <c r="I24" s="63">
        <v>0</v>
      </c>
      <c r="J24" s="63">
        <v>0</v>
      </c>
      <c r="K24" s="63">
        <v>0</v>
      </c>
      <c r="L24" s="188" t="s">
        <v>70</v>
      </c>
      <c r="M24" s="189"/>
      <c r="N24" s="63">
        <v>0</v>
      </c>
      <c r="O24" s="64" t="s">
        <v>69</v>
      </c>
    </row>
    <row r="25" spans="1:15" ht="12.75">
      <c r="A25" s="19"/>
      <c r="B25" s="19"/>
      <c r="C25" s="19"/>
      <c r="D25" s="18" t="s">
        <v>117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190">
        <v>0</v>
      </c>
      <c r="M25" s="191"/>
      <c r="N25" s="63">
        <v>0</v>
      </c>
      <c r="O25" s="64"/>
    </row>
    <row r="26" spans="1:15" ht="12.75">
      <c r="A26" s="19"/>
      <c r="B26" s="19"/>
      <c r="C26" s="19"/>
      <c r="D26" s="18" t="s">
        <v>116</v>
      </c>
      <c r="E26" s="63">
        <f>E24</f>
        <v>155800</v>
      </c>
      <c r="F26" s="63">
        <f>G26</f>
        <v>155800</v>
      </c>
      <c r="G26" s="63">
        <v>155800</v>
      </c>
      <c r="H26" s="63">
        <v>0</v>
      </c>
      <c r="I26" s="63">
        <v>0</v>
      </c>
      <c r="J26" s="63">
        <v>0</v>
      </c>
      <c r="K26" s="63">
        <v>0</v>
      </c>
      <c r="L26" s="190">
        <v>0</v>
      </c>
      <c r="M26" s="191"/>
      <c r="N26" s="63">
        <f>N24</f>
        <v>0</v>
      </c>
      <c r="O26" s="64"/>
    </row>
    <row r="27" spans="1:15" ht="67.5">
      <c r="A27" s="19" t="s">
        <v>98</v>
      </c>
      <c r="B27" s="19">
        <v>700</v>
      </c>
      <c r="C27" s="19">
        <v>70005</v>
      </c>
      <c r="D27" s="20" t="s">
        <v>409</v>
      </c>
      <c r="E27" s="63">
        <v>153750</v>
      </c>
      <c r="F27" s="63">
        <f>G27</f>
        <v>102000</v>
      </c>
      <c r="G27" s="63">
        <v>102000</v>
      </c>
      <c r="H27" s="63">
        <v>0</v>
      </c>
      <c r="I27" s="63">
        <v>0</v>
      </c>
      <c r="J27" s="63">
        <v>0</v>
      </c>
      <c r="K27" s="63">
        <v>0</v>
      </c>
      <c r="L27" s="188" t="s">
        <v>70</v>
      </c>
      <c r="M27" s="189"/>
      <c r="N27" s="63">
        <v>0</v>
      </c>
      <c r="O27" s="64" t="s">
        <v>69</v>
      </c>
    </row>
    <row r="28" spans="1:15" ht="12.75">
      <c r="A28" s="19"/>
      <c r="B28" s="19"/>
      <c r="C28" s="19"/>
      <c r="D28" s="18" t="s">
        <v>117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90">
        <v>0</v>
      </c>
      <c r="M28" s="191"/>
      <c r="N28" s="63">
        <v>0</v>
      </c>
      <c r="O28" s="64"/>
    </row>
    <row r="29" spans="1:15" ht="12.75">
      <c r="A29" s="19"/>
      <c r="B29" s="19"/>
      <c r="C29" s="19"/>
      <c r="D29" s="18" t="s">
        <v>116</v>
      </c>
      <c r="E29" s="63">
        <f>E27</f>
        <v>153750</v>
      </c>
      <c r="F29" s="63">
        <f>G29</f>
        <v>102000</v>
      </c>
      <c r="G29" s="63">
        <v>102000</v>
      </c>
      <c r="H29" s="63">
        <v>0</v>
      </c>
      <c r="I29" s="63">
        <v>0</v>
      </c>
      <c r="J29" s="63">
        <v>0</v>
      </c>
      <c r="K29" s="63">
        <v>0</v>
      </c>
      <c r="L29" s="190">
        <v>0</v>
      </c>
      <c r="M29" s="191"/>
      <c r="N29" s="63">
        <f>N27</f>
        <v>0</v>
      </c>
      <c r="O29" s="64"/>
    </row>
    <row r="30" spans="1:15" ht="56.25">
      <c r="A30" s="19" t="s">
        <v>97</v>
      </c>
      <c r="B30" s="19">
        <v>700</v>
      </c>
      <c r="C30" s="19">
        <v>70005</v>
      </c>
      <c r="D30" s="20" t="s">
        <v>139</v>
      </c>
      <c r="E30" s="63">
        <v>108184</v>
      </c>
      <c r="F30" s="63">
        <v>108184</v>
      </c>
      <c r="G30" s="63">
        <v>108184</v>
      </c>
      <c r="H30" s="63">
        <v>0</v>
      </c>
      <c r="I30" s="63">
        <v>0</v>
      </c>
      <c r="J30" s="63">
        <v>0</v>
      </c>
      <c r="K30" s="63">
        <v>0</v>
      </c>
      <c r="L30" s="188" t="s">
        <v>70</v>
      </c>
      <c r="M30" s="189"/>
      <c r="N30" s="63">
        <v>0</v>
      </c>
      <c r="O30" s="64" t="s">
        <v>69</v>
      </c>
    </row>
    <row r="31" spans="1:15" ht="12.75">
      <c r="A31" s="19"/>
      <c r="B31" s="19"/>
      <c r="C31" s="19"/>
      <c r="D31" s="18" t="s">
        <v>117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190">
        <v>0</v>
      </c>
      <c r="M31" s="191"/>
      <c r="N31" s="63">
        <v>0</v>
      </c>
      <c r="O31" s="64"/>
    </row>
    <row r="32" spans="1:15" ht="12.75">
      <c r="A32" s="19"/>
      <c r="B32" s="19"/>
      <c r="C32" s="19"/>
      <c r="D32" s="18" t="s">
        <v>116</v>
      </c>
      <c r="E32" s="63">
        <f>E30</f>
        <v>108184</v>
      </c>
      <c r="F32" s="63">
        <f>F30</f>
        <v>108184</v>
      </c>
      <c r="G32" s="63">
        <f>G30</f>
        <v>108184</v>
      </c>
      <c r="H32" s="63">
        <v>0</v>
      </c>
      <c r="I32" s="63">
        <v>0</v>
      </c>
      <c r="J32" s="63">
        <v>0</v>
      </c>
      <c r="K32" s="63">
        <v>0</v>
      </c>
      <c r="L32" s="190">
        <v>0</v>
      </c>
      <c r="M32" s="191"/>
      <c r="N32" s="63">
        <f>N30</f>
        <v>0</v>
      </c>
      <c r="O32" s="64"/>
    </row>
    <row r="33" spans="1:15" ht="67.5">
      <c r="A33" s="19" t="s">
        <v>96</v>
      </c>
      <c r="B33" s="19">
        <v>710</v>
      </c>
      <c r="C33" s="19">
        <v>71095</v>
      </c>
      <c r="D33" s="18" t="s">
        <v>146</v>
      </c>
      <c r="E33" s="63">
        <f>SUM(E34:E35)</f>
        <v>3002600</v>
      </c>
      <c r="F33" s="63">
        <f>G33+J33+N33</f>
        <v>1990317</v>
      </c>
      <c r="G33" s="63">
        <f>SUM(G34:G35)</f>
        <v>298547</v>
      </c>
      <c r="H33" s="63">
        <v>0</v>
      </c>
      <c r="I33" s="63">
        <v>0</v>
      </c>
      <c r="J33" s="63">
        <v>0</v>
      </c>
      <c r="K33" s="63">
        <v>0</v>
      </c>
      <c r="L33" s="188" t="s">
        <v>70</v>
      </c>
      <c r="M33" s="189"/>
      <c r="N33" s="63">
        <f>SUM(N34:N35)</f>
        <v>1691770</v>
      </c>
      <c r="O33" s="64" t="s">
        <v>69</v>
      </c>
    </row>
    <row r="34" spans="1:15" ht="12.75">
      <c r="A34" s="19"/>
      <c r="B34" s="19"/>
      <c r="C34" s="19"/>
      <c r="D34" s="18" t="s">
        <v>117</v>
      </c>
      <c r="E34" s="63">
        <v>18000</v>
      </c>
      <c r="F34" s="63">
        <f>G34+J34+N34</f>
        <v>18000</v>
      </c>
      <c r="G34" s="63">
        <v>2700</v>
      </c>
      <c r="H34" s="63">
        <v>0</v>
      </c>
      <c r="I34" s="63">
        <v>0</v>
      </c>
      <c r="J34" s="63">
        <v>0</v>
      </c>
      <c r="K34" s="63">
        <v>0</v>
      </c>
      <c r="L34" s="190">
        <v>0</v>
      </c>
      <c r="M34" s="191"/>
      <c r="N34" s="63">
        <v>15300</v>
      </c>
      <c r="O34" s="64"/>
    </row>
    <row r="35" spans="1:15" ht="12.75">
      <c r="A35" s="19"/>
      <c r="B35" s="19"/>
      <c r="C35" s="19"/>
      <c r="D35" s="18" t="s">
        <v>116</v>
      </c>
      <c r="E35" s="63">
        <v>2984600</v>
      </c>
      <c r="F35" s="63">
        <f>G35+J35+N35</f>
        <v>1972317</v>
      </c>
      <c r="G35" s="63">
        <v>295847</v>
      </c>
      <c r="H35" s="63">
        <v>0</v>
      </c>
      <c r="I35" s="63">
        <v>0</v>
      </c>
      <c r="J35" s="63">
        <v>0</v>
      </c>
      <c r="K35" s="63">
        <v>0</v>
      </c>
      <c r="L35" s="190">
        <v>0</v>
      </c>
      <c r="M35" s="191"/>
      <c r="N35" s="63">
        <v>1676470</v>
      </c>
      <c r="O35" s="64"/>
    </row>
    <row r="36" spans="1:15" ht="56.25">
      <c r="A36" s="19" t="s">
        <v>95</v>
      </c>
      <c r="B36" s="19">
        <v>720</v>
      </c>
      <c r="C36" s="19">
        <v>72095</v>
      </c>
      <c r="D36" s="18" t="s">
        <v>131</v>
      </c>
      <c r="E36" s="63">
        <v>25215</v>
      </c>
      <c r="F36" s="63">
        <f>G36+J36+N36</f>
        <v>3075</v>
      </c>
      <c r="G36" s="63">
        <v>3075</v>
      </c>
      <c r="H36" s="63">
        <v>0</v>
      </c>
      <c r="I36" s="63">
        <v>0</v>
      </c>
      <c r="J36" s="63">
        <v>0</v>
      </c>
      <c r="K36" s="63">
        <v>0</v>
      </c>
      <c r="L36" s="188" t="s">
        <v>70</v>
      </c>
      <c r="M36" s="189"/>
      <c r="N36" s="63">
        <v>0</v>
      </c>
      <c r="O36" s="64" t="s">
        <v>69</v>
      </c>
    </row>
    <row r="37" spans="1:15" ht="12.75">
      <c r="A37" s="19"/>
      <c r="B37" s="19"/>
      <c r="C37" s="19"/>
      <c r="D37" s="18" t="s">
        <v>117</v>
      </c>
      <c r="E37" s="63">
        <f>E36</f>
        <v>25215</v>
      </c>
      <c r="F37" s="63">
        <f>F36</f>
        <v>3075</v>
      </c>
      <c r="G37" s="63">
        <f>G36</f>
        <v>3075</v>
      </c>
      <c r="H37" s="63">
        <v>0</v>
      </c>
      <c r="I37" s="63">
        <v>0</v>
      </c>
      <c r="J37" s="63">
        <v>0</v>
      </c>
      <c r="K37" s="63">
        <v>0</v>
      </c>
      <c r="L37" s="190">
        <v>0</v>
      </c>
      <c r="M37" s="191"/>
      <c r="N37" s="63">
        <v>0</v>
      </c>
      <c r="O37" s="64"/>
    </row>
    <row r="38" spans="1:15" ht="12.75">
      <c r="A38" s="19"/>
      <c r="B38" s="19"/>
      <c r="C38" s="19"/>
      <c r="D38" s="18" t="s">
        <v>116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190">
        <v>0</v>
      </c>
      <c r="M38" s="191"/>
      <c r="N38" s="63">
        <f>N36</f>
        <v>0</v>
      </c>
      <c r="O38" s="64"/>
    </row>
    <row r="39" spans="1:15" ht="33.75" customHeight="1">
      <c r="A39" s="19" t="s">
        <v>94</v>
      </c>
      <c r="B39" s="19">
        <v>750</v>
      </c>
      <c r="C39" s="19">
        <v>75020</v>
      </c>
      <c r="D39" s="18" t="s">
        <v>130</v>
      </c>
      <c r="E39" s="63">
        <v>59040</v>
      </c>
      <c r="F39" s="63">
        <f>G39+J39+N39</f>
        <v>59040</v>
      </c>
      <c r="G39" s="63">
        <v>59040</v>
      </c>
      <c r="H39" s="63">
        <v>0</v>
      </c>
      <c r="I39" s="63">
        <v>0</v>
      </c>
      <c r="J39" s="63">
        <v>0</v>
      </c>
      <c r="K39" s="63">
        <v>0</v>
      </c>
      <c r="L39" s="188" t="s">
        <v>70</v>
      </c>
      <c r="M39" s="189"/>
      <c r="N39" s="63">
        <v>0</v>
      </c>
      <c r="O39" s="64" t="s">
        <v>69</v>
      </c>
    </row>
    <row r="40" spans="1:15" ht="12.75">
      <c r="A40" s="19"/>
      <c r="B40" s="19"/>
      <c r="C40" s="19"/>
      <c r="D40" s="18" t="s">
        <v>117</v>
      </c>
      <c r="E40" s="63">
        <f>E39</f>
        <v>59040</v>
      </c>
      <c r="F40" s="63">
        <f>F39</f>
        <v>59040</v>
      </c>
      <c r="G40" s="63">
        <f>G39</f>
        <v>59040</v>
      </c>
      <c r="H40" s="63">
        <v>0</v>
      </c>
      <c r="I40" s="63">
        <v>0</v>
      </c>
      <c r="J40" s="63">
        <v>0</v>
      </c>
      <c r="K40" s="63">
        <v>0</v>
      </c>
      <c r="L40" s="190">
        <v>0</v>
      </c>
      <c r="M40" s="191"/>
      <c r="N40" s="63">
        <v>0</v>
      </c>
      <c r="O40" s="64"/>
    </row>
    <row r="41" spans="1:15" ht="12.75">
      <c r="A41" s="19"/>
      <c r="B41" s="19"/>
      <c r="C41" s="19"/>
      <c r="D41" s="18" t="s">
        <v>116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190">
        <v>0</v>
      </c>
      <c r="M41" s="191"/>
      <c r="N41" s="63">
        <f>N39</f>
        <v>0</v>
      </c>
      <c r="O41" s="64"/>
    </row>
    <row r="42" spans="1:15" ht="78.75">
      <c r="A42" s="19" t="s">
        <v>93</v>
      </c>
      <c r="B42" s="19">
        <v>750</v>
      </c>
      <c r="C42" s="19">
        <v>75020</v>
      </c>
      <c r="D42" s="18" t="s">
        <v>129</v>
      </c>
      <c r="E42" s="63">
        <v>49084</v>
      </c>
      <c r="F42" s="63">
        <f>G42</f>
        <v>49084</v>
      </c>
      <c r="G42" s="63">
        <f>SUM(G43:G44)</f>
        <v>49084</v>
      </c>
      <c r="H42" s="63">
        <v>0</v>
      </c>
      <c r="I42" s="63">
        <v>0</v>
      </c>
      <c r="J42" s="63">
        <v>0</v>
      </c>
      <c r="K42" s="63">
        <v>0</v>
      </c>
      <c r="L42" s="188" t="s">
        <v>70</v>
      </c>
      <c r="M42" s="189"/>
      <c r="N42" s="63">
        <v>0</v>
      </c>
      <c r="O42" s="64" t="s">
        <v>69</v>
      </c>
    </row>
    <row r="43" spans="1:15" ht="12.75">
      <c r="A43" s="19"/>
      <c r="B43" s="19"/>
      <c r="C43" s="19"/>
      <c r="D43" s="18" t="s">
        <v>117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190">
        <v>0</v>
      </c>
      <c r="M43" s="191"/>
      <c r="N43" s="63">
        <v>0</v>
      </c>
      <c r="O43" s="64"/>
    </row>
    <row r="44" spans="1:15" ht="12.75">
      <c r="A44" s="19"/>
      <c r="B44" s="19"/>
      <c r="C44" s="19"/>
      <c r="D44" s="18" t="s">
        <v>116</v>
      </c>
      <c r="E44" s="63">
        <f>E42</f>
        <v>49084</v>
      </c>
      <c r="F44" s="63">
        <f>G44</f>
        <v>49084</v>
      </c>
      <c r="G44" s="63">
        <v>49084</v>
      </c>
      <c r="H44" s="63">
        <v>0</v>
      </c>
      <c r="I44" s="63">
        <v>0</v>
      </c>
      <c r="J44" s="63">
        <v>0</v>
      </c>
      <c r="K44" s="63">
        <v>0</v>
      </c>
      <c r="L44" s="190">
        <v>0</v>
      </c>
      <c r="M44" s="191"/>
      <c r="N44" s="63">
        <f>N42</f>
        <v>0</v>
      </c>
      <c r="O44" s="64"/>
    </row>
    <row r="45" spans="1:15" ht="67.5">
      <c r="A45" s="19" t="s">
        <v>91</v>
      </c>
      <c r="B45" s="19">
        <v>754</v>
      </c>
      <c r="C45" s="19">
        <v>75495</v>
      </c>
      <c r="D45" s="18" t="s">
        <v>142</v>
      </c>
      <c r="E45" s="63">
        <f>SUM(E46:E47)</f>
        <v>2857501</v>
      </c>
      <c r="F45" s="63">
        <f>G45+J45+N45</f>
        <v>1999777</v>
      </c>
      <c r="G45" s="63">
        <f>SUM(G46:G47)</f>
        <v>0</v>
      </c>
      <c r="H45" s="63">
        <v>0</v>
      </c>
      <c r="I45" s="63">
        <v>0</v>
      </c>
      <c r="J45" s="63">
        <v>0</v>
      </c>
      <c r="K45" s="63">
        <v>0</v>
      </c>
      <c r="L45" s="188" t="s">
        <v>70</v>
      </c>
      <c r="M45" s="189"/>
      <c r="N45" s="63">
        <f>SUM(N46:N47)</f>
        <v>1999777</v>
      </c>
      <c r="O45" s="64" t="s">
        <v>69</v>
      </c>
    </row>
    <row r="46" spans="1:15" ht="12.75">
      <c r="A46" s="19"/>
      <c r="B46" s="19"/>
      <c r="C46" s="19"/>
      <c r="D46" s="18" t="s">
        <v>117</v>
      </c>
      <c r="E46" s="63">
        <v>2258506</v>
      </c>
      <c r="F46" s="63">
        <f>G46+J46+N46</f>
        <v>1400782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190">
        <v>0</v>
      </c>
      <c r="M46" s="191"/>
      <c r="N46" s="63">
        <v>1400782</v>
      </c>
      <c r="O46" s="64"/>
    </row>
    <row r="47" spans="1:15" ht="12.75">
      <c r="A47" s="19"/>
      <c r="B47" s="19"/>
      <c r="C47" s="19"/>
      <c r="D47" s="18" t="s">
        <v>116</v>
      </c>
      <c r="E47" s="63">
        <v>598995</v>
      </c>
      <c r="F47" s="63">
        <f>G47+J47+N47</f>
        <v>598995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190">
        <v>0</v>
      </c>
      <c r="M47" s="191"/>
      <c r="N47" s="63">
        <v>598995</v>
      </c>
      <c r="O47" s="64"/>
    </row>
    <row r="48" spans="1:15" ht="69.75" customHeight="1">
      <c r="A48" s="19" t="s">
        <v>90</v>
      </c>
      <c r="B48" s="19">
        <v>801</v>
      </c>
      <c r="C48" s="19">
        <v>80102</v>
      </c>
      <c r="D48" s="25" t="s">
        <v>147</v>
      </c>
      <c r="E48" s="63">
        <v>383804</v>
      </c>
      <c r="F48" s="63">
        <f>F49</f>
        <v>266885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188" t="s">
        <v>401</v>
      </c>
      <c r="M48" s="189"/>
      <c r="N48" s="63">
        <v>252658</v>
      </c>
      <c r="O48" s="64" t="s">
        <v>69</v>
      </c>
    </row>
    <row r="49" spans="1:15" ht="12.75">
      <c r="A49" s="19"/>
      <c r="B49" s="19"/>
      <c r="C49" s="19"/>
      <c r="D49" s="18" t="s">
        <v>117</v>
      </c>
      <c r="E49" s="63">
        <f>E48</f>
        <v>383804</v>
      </c>
      <c r="F49" s="63">
        <f>G49+J49+L49+N49</f>
        <v>266885</v>
      </c>
      <c r="G49" s="63">
        <f>G48</f>
        <v>0</v>
      </c>
      <c r="H49" s="63">
        <v>0</v>
      </c>
      <c r="I49" s="63">
        <v>0</v>
      </c>
      <c r="J49" s="63">
        <v>0</v>
      </c>
      <c r="K49" s="63">
        <v>0</v>
      </c>
      <c r="L49" s="190">
        <v>14227</v>
      </c>
      <c r="M49" s="191"/>
      <c r="N49" s="63">
        <f>N48</f>
        <v>252658</v>
      </c>
      <c r="O49" s="64"/>
    </row>
    <row r="50" spans="1:15" ht="12.75">
      <c r="A50" s="19"/>
      <c r="B50" s="19"/>
      <c r="C50" s="19"/>
      <c r="D50" s="18" t="s">
        <v>116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190">
        <v>0</v>
      </c>
      <c r="M50" s="191"/>
      <c r="N50" s="63">
        <v>0</v>
      </c>
      <c r="O50" s="64"/>
    </row>
    <row r="51" spans="1:15" ht="80.25" customHeight="1">
      <c r="A51" s="19" t="s">
        <v>89</v>
      </c>
      <c r="B51" s="19">
        <v>801</v>
      </c>
      <c r="C51" s="19">
        <v>80115</v>
      </c>
      <c r="D51" s="18" t="s">
        <v>128</v>
      </c>
      <c r="E51" s="63">
        <v>1893108</v>
      </c>
      <c r="F51" s="63">
        <f>F52</f>
        <v>575584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188" t="s">
        <v>148</v>
      </c>
      <c r="M51" s="189"/>
      <c r="N51" s="63">
        <v>516501</v>
      </c>
      <c r="O51" s="64" t="s">
        <v>69</v>
      </c>
    </row>
    <row r="52" spans="1:15" ht="16.5" customHeight="1">
      <c r="A52" s="19"/>
      <c r="B52" s="19"/>
      <c r="C52" s="19"/>
      <c r="D52" s="18" t="s">
        <v>117</v>
      </c>
      <c r="E52" s="63">
        <f>E51</f>
        <v>1893108</v>
      </c>
      <c r="F52" s="63">
        <f>G52+J52+L52+N52</f>
        <v>575584</v>
      </c>
      <c r="G52" s="63">
        <f>G51</f>
        <v>0</v>
      </c>
      <c r="H52" s="63">
        <v>0</v>
      </c>
      <c r="I52" s="63">
        <v>0</v>
      </c>
      <c r="J52" s="63">
        <v>0</v>
      </c>
      <c r="K52" s="63">
        <v>0</v>
      </c>
      <c r="L52" s="190">
        <v>59083</v>
      </c>
      <c r="M52" s="191"/>
      <c r="N52" s="63">
        <f>N51</f>
        <v>516501</v>
      </c>
      <c r="O52" s="64"/>
    </row>
    <row r="53" spans="1:15" ht="20.25" customHeight="1">
      <c r="A53" s="19"/>
      <c r="B53" s="19"/>
      <c r="C53" s="19"/>
      <c r="D53" s="18" t="s">
        <v>116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190">
        <v>0</v>
      </c>
      <c r="M53" s="191"/>
      <c r="N53" s="63">
        <v>0</v>
      </c>
      <c r="O53" s="64"/>
    </row>
    <row r="54" spans="1:15" ht="61.5" customHeight="1">
      <c r="A54" s="19" t="s">
        <v>88</v>
      </c>
      <c r="B54" s="19">
        <v>801</v>
      </c>
      <c r="C54" s="19">
        <v>80195</v>
      </c>
      <c r="D54" s="18" t="s">
        <v>127</v>
      </c>
      <c r="E54" s="63">
        <v>387640</v>
      </c>
      <c r="F54" s="63">
        <v>109200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188" t="s">
        <v>159</v>
      </c>
      <c r="M54" s="189"/>
      <c r="N54" s="63">
        <v>0</v>
      </c>
      <c r="O54" s="12" t="s">
        <v>126</v>
      </c>
    </row>
    <row r="55" spans="1:15" ht="20.25" customHeight="1">
      <c r="A55" s="19"/>
      <c r="B55" s="19"/>
      <c r="C55" s="19"/>
      <c r="D55" s="18" t="s">
        <v>117</v>
      </c>
      <c r="E55" s="63">
        <v>387640</v>
      </c>
      <c r="F55" s="63">
        <f>F54</f>
        <v>109200</v>
      </c>
      <c r="G55" s="63">
        <f>G54</f>
        <v>0</v>
      </c>
      <c r="H55" s="63">
        <v>0</v>
      </c>
      <c r="I55" s="63">
        <v>0</v>
      </c>
      <c r="J55" s="63">
        <v>0</v>
      </c>
      <c r="K55" s="63">
        <v>0</v>
      </c>
      <c r="L55" s="190">
        <v>109200</v>
      </c>
      <c r="M55" s="191"/>
      <c r="N55" s="63">
        <f>N54</f>
        <v>0</v>
      </c>
      <c r="O55" s="64"/>
    </row>
    <row r="56" spans="1:15" ht="20.25" customHeight="1">
      <c r="A56" s="19"/>
      <c r="B56" s="19"/>
      <c r="C56" s="19"/>
      <c r="D56" s="18" t="s">
        <v>116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190">
        <v>0</v>
      </c>
      <c r="M56" s="191"/>
      <c r="N56" s="63">
        <v>0</v>
      </c>
      <c r="O56" s="64"/>
    </row>
    <row r="57" spans="1:15" ht="45" customHeight="1">
      <c r="A57" s="19" t="s">
        <v>87</v>
      </c>
      <c r="B57" s="19">
        <v>801</v>
      </c>
      <c r="C57" s="19">
        <v>80195</v>
      </c>
      <c r="D57" s="20" t="s">
        <v>143</v>
      </c>
      <c r="E57" s="63">
        <v>1023529</v>
      </c>
      <c r="F57" s="63">
        <v>1023529</v>
      </c>
      <c r="G57" s="63">
        <v>518515</v>
      </c>
      <c r="H57" s="63">
        <v>0</v>
      </c>
      <c r="I57" s="63">
        <v>0</v>
      </c>
      <c r="J57" s="63">
        <v>0</v>
      </c>
      <c r="K57" s="63">
        <v>0</v>
      </c>
      <c r="L57" s="188" t="s">
        <v>149</v>
      </c>
      <c r="M57" s="189"/>
      <c r="N57" s="63">
        <v>0</v>
      </c>
      <c r="O57" s="64" t="s">
        <v>69</v>
      </c>
    </row>
    <row r="58" spans="1:15" ht="12.75">
      <c r="A58" s="19"/>
      <c r="B58" s="19"/>
      <c r="C58" s="19"/>
      <c r="D58" s="18" t="s">
        <v>117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190">
        <v>0</v>
      </c>
      <c r="M58" s="191"/>
      <c r="N58" s="63">
        <v>0</v>
      </c>
      <c r="O58" s="64"/>
    </row>
    <row r="59" spans="1:15" ht="12.75">
      <c r="A59" s="19"/>
      <c r="B59" s="19"/>
      <c r="C59" s="19"/>
      <c r="D59" s="18" t="s">
        <v>116</v>
      </c>
      <c r="E59" s="63">
        <f>E57</f>
        <v>1023529</v>
      </c>
      <c r="F59" s="63">
        <f>F57</f>
        <v>1023529</v>
      </c>
      <c r="G59" s="63">
        <f>G57</f>
        <v>518515</v>
      </c>
      <c r="H59" s="63">
        <v>0</v>
      </c>
      <c r="I59" s="63">
        <v>0</v>
      </c>
      <c r="J59" s="63">
        <v>0</v>
      </c>
      <c r="K59" s="63">
        <v>0</v>
      </c>
      <c r="L59" s="190">
        <v>505014</v>
      </c>
      <c r="M59" s="191"/>
      <c r="N59" s="63">
        <f>N57</f>
        <v>0</v>
      </c>
      <c r="O59" s="64"/>
    </row>
    <row r="60" spans="1:15" ht="56.25">
      <c r="A60" s="19" t="s">
        <v>86</v>
      </c>
      <c r="B60" s="19">
        <v>851</v>
      </c>
      <c r="C60" s="19">
        <v>85195</v>
      </c>
      <c r="D60" s="20" t="s">
        <v>186</v>
      </c>
      <c r="E60" s="63">
        <v>1118255</v>
      </c>
      <c r="F60" s="63">
        <v>637608</v>
      </c>
      <c r="G60" s="63">
        <v>637608</v>
      </c>
      <c r="H60" s="63">
        <v>436469</v>
      </c>
      <c r="I60" s="63">
        <v>0</v>
      </c>
      <c r="J60" s="63">
        <v>0</v>
      </c>
      <c r="K60" s="63">
        <v>0</v>
      </c>
      <c r="L60" s="188" t="s">
        <v>185</v>
      </c>
      <c r="M60" s="189"/>
      <c r="N60" s="63">
        <v>0</v>
      </c>
      <c r="O60" s="64" t="s">
        <v>69</v>
      </c>
    </row>
    <row r="61" spans="1:15" ht="12.75">
      <c r="A61" s="19"/>
      <c r="B61" s="19"/>
      <c r="C61" s="19"/>
      <c r="D61" s="18" t="s">
        <v>117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190">
        <v>0</v>
      </c>
      <c r="M61" s="191"/>
      <c r="N61" s="63">
        <v>0</v>
      </c>
      <c r="O61" s="64"/>
    </row>
    <row r="62" spans="1:15" ht="12.75">
      <c r="A62" s="19"/>
      <c r="B62" s="19"/>
      <c r="C62" s="19"/>
      <c r="D62" s="18" t="s">
        <v>116</v>
      </c>
      <c r="E62" s="63">
        <f>E60</f>
        <v>1118255</v>
      </c>
      <c r="F62" s="63">
        <f>F60</f>
        <v>637608</v>
      </c>
      <c r="G62" s="63">
        <f>G60</f>
        <v>637608</v>
      </c>
      <c r="H62" s="63">
        <f>H60</f>
        <v>436469</v>
      </c>
      <c r="I62" s="63">
        <v>0</v>
      </c>
      <c r="J62" s="63">
        <v>0</v>
      </c>
      <c r="K62" s="63">
        <v>0</v>
      </c>
      <c r="L62" s="190">
        <v>0</v>
      </c>
      <c r="M62" s="191"/>
      <c r="N62" s="63">
        <f>N60</f>
        <v>0</v>
      </c>
      <c r="O62" s="64"/>
    </row>
    <row r="63" spans="1:15" ht="45">
      <c r="A63" s="19" t="s">
        <v>85</v>
      </c>
      <c r="B63" s="19">
        <v>851</v>
      </c>
      <c r="C63" s="19">
        <v>85111</v>
      </c>
      <c r="D63" s="20" t="s">
        <v>256</v>
      </c>
      <c r="E63" s="63">
        <v>1314072</v>
      </c>
      <c r="F63" s="63">
        <v>538066</v>
      </c>
      <c r="G63" s="63">
        <v>538066</v>
      </c>
      <c r="H63" s="63">
        <v>0</v>
      </c>
      <c r="I63" s="63">
        <v>0</v>
      </c>
      <c r="J63" s="63">
        <v>0</v>
      </c>
      <c r="K63" s="63">
        <v>0</v>
      </c>
      <c r="L63" s="188" t="s">
        <v>185</v>
      </c>
      <c r="M63" s="189"/>
      <c r="N63" s="63">
        <v>0</v>
      </c>
      <c r="O63" s="64" t="s">
        <v>69</v>
      </c>
    </row>
    <row r="64" spans="1:15" ht="12.75">
      <c r="A64" s="19"/>
      <c r="B64" s="19"/>
      <c r="C64" s="19"/>
      <c r="D64" s="18" t="s">
        <v>117</v>
      </c>
      <c r="E64" s="63">
        <v>0</v>
      </c>
      <c r="F64" s="63">
        <v>0</v>
      </c>
      <c r="G64" s="63">
        <v>0</v>
      </c>
      <c r="H64" s="63" t="s">
        <v>403</v>
      </c>
      <c r="I64" s="63">
        <v>0</v>
      </c>
      <c r="J64" s="63">
        <v>0</v>
      </c>
      <c r="K64" s="63">
        <v>0</v>
      </c>
      <c r="L64" s="190">
        <v>0</v>
      </c>
      <c r="M64" s="191"/>
      <c r="N64" s="63">
        <v>0</v>
      </c>
      <c r="O64" s="64"/>
    </row>
    <row r="65" spans="1:15" ht="12.75">
      <c r="A65" s="19"/>
      <c r="B65" s="19"/>
      <c r="C65" s="19"/>
      <c r="D65" s="18" t="s">
        <v>116</v>
      </c>
      <c r="E65" s="63">
        <f>E63</f>
        <v>1314072</v>
      </c>
      <c r="F65" s="63">
        <f>F63</f>
        <v>538066</v>
      </c>
      <c r="G65" s="63">
        <f>G63</f>
        <v>538066</v>
      </c>
      <c r="H65" s="63">
        <v>0</v>
      </c>
      <c r="I65" s="63">
        <v>0</v>
      </c>
      <c r="J65" s="63">
        <v>0</v>
      </c>
      <c r="K65" s="63">
        <v>0</v>
      </c>
      <c r="L65" s="190">
        <v>0</v>
      </c>
      <c r="M65" s="191"/>
      <c r="N65" s="63">
        <f>N63</f>
        <v>0</v>
      </c>
      <c r="O65" s="64"/>
    </row>
    <row r="66" spans="1:15" ht="72.75" customHeight="1">
      <c r="A66" s="19" t="s">
        <v>83</v>
      </c>
      <c r="B66" s="19">
        <v>852</v>
      </c>
      <c r="C66" s="19">
        <v>85203</v>
      </c>
      <c r="D66" s="28" t="s">
        <v>144</v>
      </c>
      <c r="E66" s="63">
        <v>1686946</v>
      </c>
      <c r="F66" s="63">
        <v>560948</v>
      </c>
      <c r="G66" s="63">
        <v>31980</v>
      </c>
      <c r="H66" s="63">
        <v>0</v>
      </c>
      <c r="I66" s="63">
        <v>0</v>
      </c>
      <c r="J66" s="63">
        <v>0</v>
      </c>
      <c r="K66" s="63">
        <v>0</v>
      </c>
      <c r="L66" s="188" t="s">
        <v>157</v>
      </c>
      <c r="M66" s="189"/>
      <c r="N66" s="63">
        <v>0</v>
      </c>
      <c r="O66" s="64" t="s">
        <v>69</v>
      </c>
    </row>
    <row r="67" spans="1:15" ht="12.75">
      <c r="A67" s="19"/>
      <c r="B67" s="19"/>
      <c r="C67" s="19"/>
      <c r="D67" s="18" t="s">
        <v>117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190">
        <v>0</v>
      </c>
      <c r="M67" s="191"/>
      <c r="N67" s="63">
        <v>0</v>
      </c>
      <c r="O67" s="64"/>
    </row>
    <row r="68" spans="1:15" ht="12.75">
      <c r="A68" s="19"/>
      <c r="B68" s="19"/>
      <c r="C68" s="19"/>
      <c r="D68" s="18" t="s">
        <v>116</v>
      </c>
      <c r="E68" s="63">
        <f>E66</f>
        <v>1686946</v>
      </c>
      <c r="F68" s="63">
        <f>F66</f>
        <v>560948</v>
      </c>
      <c r="G68" s="63">
        <f>G66</f>
        <v>31980</v>
      </c>
      <c r="H68" s="63">
        <v>0</v>
      </c>
      <c r="I68" s="63">
        <v>0</v>
      </c>
      <c r="J68" s="63">
        <v>0</v>
      </c>
      <c r="K68" s="63">
        <v>0</v>
      </c>
      <c r="L68" s="190">
        <v>528968</v>
      </c>
      <c r="M68" s="191"/>
      <c r="N68" s="63">
        <f>N66</f>
        <v>0</v>
      </c>
      <c r="O68" s="64"/>
    </row>
    <row r="69" spans="1:15" ht="43.5" customHeight="1">
      <c r="A69" s="19" t="s">
        <v>82</v>
      </c>
      <c r="B69" s="19">
        <v>852</v>
      </c>
      <c r="C69" s="19">
        <v>85295</v>
      </c>
      <c r="D69" s="18" t="s">
        <v>150</v>
      </c>
      <c r="E69" s="63">
        <f>SUM(E70:E71)</f>
        <v>423000</v>
      </c>
      <c r="F69" s="63">
        <f>F70</f>
        <v>135000</v>
      </c>
      <c r="G69" s="63">
        <v>135000</v>
      </c>
      <c r="H69" s="63">
        <v>0</v>
      </c>
      <c r="I69" s="63">
        <v>0</v>
      </c>
      <c r="J69" s="63">
        <v>0</v>
      </c>
      <c r="K69" s="63">
        <v>0</v>
      </c>
      <c r="L69" s="188" t="s">
        <v>151</v>
      </c>
      <c r="M69" s="189"/>
      <c r="N69" s="63">
        <v>0</v>
      </c>
      <c r="O69" s="64" t="s">
        <v>125</v>
      </c>
    </row>
    <row r="70" spans="1:15" ht="12.75">
      <c r="A70" s="19"/>
      <c r="B70" s="19"/>
      <c r="C70" s="19"/>
      <c r="D70" s="18" t="s">
        <v>117</v>
      </c>
      <c r="E70" s="63">
        <v>423000</v>
      </c>
      <c r="F70" s="63">
        <f>G70+J70+L70+N70</f>
        <v>135000</v>
      </c>
      <c r="G70" s="63">
        <f>G69</f>
        <v>135000</v>
      </c>
      <c r="H70" s="63">
        <v>0</v>
      </c>
      <c r="I70" s="63">
        <v>0</v>
      </c>
      <c r="J70" s="63">
        <v>0</v>
      </c>
      <c r="K70" s="63">
        <v>0</v>
      </c>
      <c r="L70" s="190">
        <v>0</v>
      </c>
      <c r="M70" s="191"/>
      <c r="N70" s="63">
        <f>N69</f>
        <v>0</v>
      </c>
      <c r="O70" s="64"/>
    </row>
    <row r="71" spans="1:15" ht="12.75">
      <c r="A71" s="19"/>
      <c r="B71" s="19"/>
      <c r="C71" s="19"/>
      <c r="D71" s="18" t="s">
        <v>116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190">
        <v>0</v>
      </c>
      <c r="M71" s="191"/>
      <c r="N71" s="63">
        <v>0</v>
      </c>
      <c r="O71" s="64"/>
    </row>
    <row r="72" spans="1:15" ht="60" customHeight="1">
      <c r="A72" s="19" t="s">
        <v>81</v>
      </c>
      <c r="B72" s="19">
        <v>852</v>
      </c>
      <c r="C72" s="19">
        <v>85295</v>
      </c>
      <c r="D72" s="18" t="s">
        <v>152</v>
      </c>
      <c r="E72" s="63">
        <f>SUM(E73:E74)</f>
        <v>1323923.2</v>
      </c>
      <c r="F72" s="63">
        <f>SUM(F73:F74)</f>
        <v>167574</v>
      </c>
      <c r="G72" s="63">
        <f>SUM(G73:G74)</f>
        <v>113574</v>
      </c>
      <c r="H72" s="63">
        <v>0</v>
      </c>
      <c r="I72" s="63">
        <v>0</v>
      </c>
      <c r="J72" s="63">
        <v>0</v>
      </c>
      <c r="K72" s="63">
        <v>0</v>
      </c>
      <c r="L72" s="188" t="s">
        <v>124</v>
      </c>
      <c r="M72" s="189"/>
      <c r="N72" s="63">
        <v>0</v>
      </c>
      <c r="O72" s="64" t="s">
        <v>123</v>
      </c>
    </row>
    <row r="73" spans="1:15" ht="12.75">
      <c r="A73" s="19"/>
      <c r="B73" s="19"/>
      <c r="C73" s="19"/>
      <c r="D73" s="18" t="s">
        <v>117</v>
      </c>
      <c r="E73" s="63">
        <v>968871.4</v>
      </c>
      <c r="F73" s="63">
        <f>G73+J73+L73+N73</f>
        <v>167574</v>
      </c>
      <c r="G73" s="63">
        <v>113574</v>
      </c>
      <c r="H73" s="63">
        <v>0</v>
      </c>
      <c r="I73" s="63">
        <v>0</v>
      </c>
      <c r="J73" s="63">
        <v>0</v>
      </c>
      <c r="K73" s="63">
        <v>0</v>
      </c>
      <c r="L73" s="190">
        <v>54000</v>
      </c>
      <c r="M73" s="191"/>
      <c r="N73" s="63">
        <f>N72</f>
        <v>0</v>
      </c>
      <c r="O73" s="64"/>
    </row>
    <row r="74" spans="1:15" ht="12.75">
      <c r="A74" s="19"/>
      <c r="B74" s="19"/>
      <c r="C74" s="19"/>
      <c r="D74" s="18" t="s">
        <v>116</v>
      </c>
      <c r="E74" s="63">
        <v>355051.8</v>
      </c>
      <c r="F74" s="63">
        <f>G74+J74+L74+N74</f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190">
        <v>0</v>
      </c>
      <c r="M74" s="191"/>
      <c r="N74" s="63">
        <v>0</v>
      </c>
      <c r="O74" s="64"/>
    </row>
    <row r="75" spans="1:15" ht="45" customHeight="1">
      <c r="A75" s="19" t="s">
        <v>80</v>
      </c>
      <c r="B75" s="19">
        <v>852</v>
      </c>
      <c r="C75" s="19">
        <v>85295</v>
      </c>
      <c r="D75" s="18" t="s">
        <v>153</v>
      </c>
      <c r="E75" s="63">
        <f>SUM(E76:E77)</f>
        <v>1382342.6</v>
      </c>
      <c r="F75" s="63">
        <f>SUM(F76:F77)</f>
        <v>225330</v>
      </c>
      <c r="G75" s="63">
        <f>SUM(G76:G77)</f>
        <v>148530</v>
      </c>
      <c r="H75" s="63">
        <v>0</v>
      </c>
      <c r="I75" s="63">
        <v>0</v>
      </c>
      <c r="J75" s="63">
        <v>0</v>
      </c>
      <c r="K75" s="63">
        <v>0</v>
      </c>
      <c r="L75" s="188" t="s">
        <v>122</v>
      </c>
      <c r="M75" s="189"/>
      <c r="N75" s="63">
        <v>0</v>
      </c>
      <c r="O75" s="64" t="s">
        <v>121</v>
      </c>
    </row>
    <row r="76" spans="1:15" ht="12.75">
      <c r="A76" s="19"/>
      <c r="B76" s="19"/>
      <c r="C76" s="19"/>
      <c r="D76" s="18" t="s">
        <v>117</v>
      </c>
      <c r="E76" s="63">
        <v>1223090</v>
      </c>
      <c r="F76" s="63">
        <f>G76+J76+L76+N76</f>
        <v>225330</v>
      </c>
      <c r="G76" s="63">
        <v>148530</v>
      </c>
      <c r="H76" s="63">
        <v>0</v>
      </c>
      <c r="I76" s="63">
        <v>0</v>
      </c>
      <c r="J76" s="63">
        <v>0</v>
      </c>
      <c r="K76" s="63">
        <v>0</v>
      </c>
      <c r="L76" s="190">
        <v>76800</v>
      </c>
      <c r="M76" s="191"/>
      <c r="N76" s="63">
        <f>N75</f>
        <v>0</v>
      </c>
      <c r="O76" s="64"/>
    </row>
    <row r="77" spans="1:15" ht="12.75">
      <c r="A77" s="19"/>
      <c r="B77" s="19"/>
      <c r="C77" s="19"/>
      <c r="D77" s="18" t="s">
        <v>116</v>
      </c>
      <c r="E77" s="63">
        <v>159252.6</v>
      </c>
      <c r="F77" s="63">
        <f>G77+J77+L77+N77</f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190">
        <v>0</v>
      </c>
      <c r="M77" s="191"/>
      <c r="N77" s="63">
        <v>0</v>
      </c>
      <c r="O77" s="64"/>
    </row>
    <row r="78" spans="1:15" ht="67.5">
      <c r="A78" s="19" t="s">
        <v>79</v>
      </c>
      <c r="B78" s="19">
        <v>854</v>
      </c>
      <c r="C78" s="19">
        <v>85406</v>
      </c>
      <c r="D78" s="18" t="s">
        <v>120</v>
      </c>
      <c r="E78" s="63">
        <v>34600</v>
      </c>
      <c r="F78" s="63">
        <f>G78</f>
        <v>34600</v>
      </c>
      <c r="G78" s="63">
        <f>SUM(G79:G80)</f>
        <v>34600</v>
      </c>
      <c r="H78" s="63">
        <v>0</v>
      </c>
      <c r="I78" s="63">
        <v>0</v>
      </c>
      <c r="J78" s="63">
        <v>0</v>
      </c>
      <c r="K78" s="63">
        <v>0</v>
      </c>
      <c r="L78" s="188" t="s">
        <v>70</v>
      </c>
      <c r="M78" s="189"/>
      <c r="N78" s="63">
        <v>0</v>
      </c>
      <c r="O78" s="64" t="s">
        <v>69</v>
      </c>
    </row>
    <row r="79" spans="1:15" ht="12.75">
      <c r="A79" s="19"/>
      <c r="B79" s="19"/>
      <c r="C79" s="19"/>
      <c r="D79" s="18" t="s">
        <v>117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190">
        <v>0</v>
      </c>
      <c r="M79" s="191"/>
      <c r="N79" s="63">
        <v>0</v>
      </c>
      <c r="O79" s="64"/>
    </row>
    <row r="80" spans="1:15" ht="12.75">
      <c r="A80" s="19"/>
      <c r="B80" s="19"/>
      <c r="C80" s="19"/>
      <c r="D80" s="18" t="s">
        <v>116</v>
      </c>
      <c r="E80" s="63">
        <f>E78</f>
        <v>34600</v>
      </c>
      <c r="F80" s="63">
        <f>G80</f>
        <v>34600</v>
      </c>
      <c r="G80" s="63">
        <v>34600</v>
      </c>
      <c r="H80" s="63">
        <v>0</v>
      </c>
      <c r="I80" s="63">
        <v>0</v>
      </c>
      <c r="J80" s="63">
        <v>0</v>
      </c>
      <c r="K80" s="63">
        <v>0</v>
      </c>
      <c r="L80" s="190">
        <v>0</v>
      </c>
      <c r="M80" s="191"/>
      <c r="N80" s="63">
        <f>N78</f>
        <v>0</v>
      </c>
      <c r="O80" s="64"/>
    </row>
    <row r="81" spans="1:15" ht="89.25" customHeight="1">
      <c r="A81" s="19" t="s">
        <v>77</v>
      </c>
      <c r="B81" s="14">
        <v>900</v>
      </c>
      <c r="C81" s="14">
        <v>90095</v>
      </c>
      <c r="D81" s="25" t="s">
        <v>140</v>
      </c>
      <c r="E81" s="63">
        <v>137450</v>
      </c>
      <c r="F81" s="63">
        <f>G81+J81+N81</f>
        <v>90150</v>
      </c>
      <c r="G81" s="63">
        <v>90150</v>
      </c>
      <c r="H81" s="63">
        <v>0</v>
      </c>
      <c r="I81" s="63">
        <v>0</v>
      </c>
      <c r="J81" s="63">
        <v>0</v>
      </c>
      <c r="K81" s="63">
        <v>0</v>
      </c>
      <c r="L81" s="188" t="s">
        <v>70</v>
      </c>
      <c r="M81" s="189"/>
      <c r="N81" s="63">
        <v>0</v>
      </c>
      <c r="O81" s="64" t="s">
        <v>69</v>
      </c>
    </row>
    <row r="82" spans="1:15" ht="12.75">
      <c r="A82" s="19"/>
      <c r="B82" s="19"/>
      <c r="C82" s="19"/>
      <c r="D82" s="18" t="s">
        <v>117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190">
        <v>0</v>
      </c>
      <c r="M82" s="191"/>
      <c r="N82" s="63">
        <v>0</v>
      </c>
      <c r="O82" s="64"/>
    </row>
    <row r="83" spans="1:15" ht="12.75">
      <c r="A83" s="19"/>
      <c r="B83" s="19"/>
      <c r="C83" s="19"/>
      <c r="D83" s="18" t="s">
        <v>116</v>
      </c>
      <c r="E83" s="63">
        <f>E81</f>
        <v>137450</v>
      </c>
      <c r="F83" s="63">
        <v>90150</v>
      </c>
      <c r="G83" s="63">
        <v>90150</v>
      </c>
      <c r="H83" s="63">
        <v>0</v>
      </c>
      <c r="I83" s="63">
        <v>0</v>
      </c>
      <c r="J83" s="63">
        <v>0</v>
      </c>
      <c r="K83" s="63">
        <v>0</v>
      </c>
      <c r="L83" s="190">
        <v>0</v>
      </c>
      <c r="M83" s="191"/>
      <c r="N83" s="63">
        <f>N81</f>
        <v>0</v>
      </c>
      <c r="O83" s="64"/>
    </row>
    <row r="84" spans="1:15" ht="56.25">
      <c r="A84" s="19" t="s">
        <v>187</v>
      </c>
      <c r="B84" s="14">
        <v>926</v>
      </c>
      <c r="C84" s="14">
        <v>92695</v>
      </c>
      <c r="D84" s="15" t="s">
        <v>154</v>
      </c>
      <c r="E84" s="63">
        <f>(E85+E86)</f>
        <v>7000</v>
      </c>
      <c r="F84" s="63">
        <f>(F85+F86)</f>
        <v>1000</v>
      </c>
      <c r="G84" s="63">
        <v>1000</v>
      </c>
      <c r="H84" s="63">
        <v>0</v>
      </c>
      <c r="I84" s="63">
        <v>0</v>
      </c>
      <c r="J84" s="63">
        <v>0</v>
      </c>
      <c r="K84" s="63">
        <v>0</v>
      </c>
      <c r="L84" s="188" t="s">
        <v>118</v>
      </c>
      <c r="M84" s="189"/>
      <c r="N84" s="63">
        <f>(N85+N86)</f>
        <v>0</v>
      </c>
      <c r="O84" s="64" t="s">
        <v>69</v>
      </c>
    </row>
    <row r="85" spans="1:15" ht="12.75">
      <c r="A85" s="19"/>
      <c r="B85" s="19"/>
      <c r="C85" s="19"/>
      <c r="D85" s="18" t="s">
        <v>117</v>
      </c>
      <c r="E85" s="63">
        <v>7000</v>
      </c>
      <c r="F85" s="63">
        <f>G85+J85++L85+N85</f>
        <v>1000</v>
      </c>
      <c r="G85" s="63">
        <f>G84</f>
        <v>1000</v>
      </c>
      <c r="H85" s="63">
        <v>0</v>
      </c>
      <c r="I85" s="63">
        <v>0</v>
      </c>
      <c r="J85" s="63">
        <v>0</v>
      </c>
      <c r="K85" s="63">
        <v>0</v>
      </c>
      <c r="L85" s="190">
        <v>0</v>
      </c>
      <c r="M85" s="191"/>
      <c r="N85" s="63">
        <v>0</v>
      </c>
      <c r="O85" s="64"/>
    </row>
    <row r="86" spans="1:15" ht="12.75">
      <c r="A86" s="19"/>
      <c r="B86" s="19"/>
      <c r="C86" s="19"/>
      <c r="D86" s="18" t="s">
        <v>116</v>
      </c>
      <c r="E86" s="63">
        <v>0</v>
      </c>
      <c r="F86" s="63">
        <f>G86+J86+L86+N86</f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190">
        <v>0</v>
      </c>
      <c r="M86" s="191"/>
      <c r="N86" s="63">
        <v>0</v>
      </c>
      <c r="O86" s="64"/>
    </row>
    <row r="87" spans="1:15" ht="54.75" customHeight="1">
      <c r="A87" s="19" t="s">
        <v>258</v>
      </c>
      <c r="B87" s="14">
        <v>926</v>
      </c>
      <c r="C87" s="14">
        <v>92695</v>
      </c>
      <c r="D87" s="15" t="s">
        <v>155</v>
      </c>
      <c r="E87" s="63">
        <f>(E88+E89)</f>
        <v>7000</v>
      </c>
      <c r="F87" s="63">
        <f>(F88+F89)</f>
        <v>1000</v>
      </c>
      <c r="G87" s="63">
        <v>1000</v>
      </c>
      <c r="H87" s="63">
        <v>0</v>
      </c>
      <c r="I87" s="63">
        <v>0</v>
      </c>
      <c r="J87" s="63">
        <v>0</v>
      </c>
      <c r="K87" s="63">
        <v>0</v>
      </c>
      <c r="L87" s="188" t="s">
        <v>118</v>
      </c>
      <c r="M87" s="189"/>
      <c r="N87" s="63">
        <f>(N88+N89)</f>
        <v>0</v>
      </c>
      <c r="O87" s="64" t="s">
        <v>69</v>
      </c>
    </row>
    <row r="88" spans="1:15" ht="12.75">
      <c r="A88" s="19"/>
      <c r="B88" s="19"/>
      <c r="C88" s="19"/>
      <c r="D88" s="18" t="s">
        <v>117</v>
      </c>
      <c r="E88" s="63">
        <v>7000</v>
      </c>
      <c r="F88" s="63">
        <f>G88+J88++L88+N88</f>
        <v>1000</v>
      </c>
      <c r="G88" s="63">
        <f>G87</f>
        <v>1000</v>
      </c>
      <c r="H88" s="63">
        <v>0</v>
      </c>
      <c r="I88" s="63">
        <v>0</v>
      </c>
      <c r="J88" s="63">
        <v>0</v>
      </c>
      <c r="K88" s="63">
        <v>0</v>
      </c>
      <c r="L88" s="190">
        <v>0</v>
      </c>
      <c r="M88" s="191"/>
      <c r="N88" s="63">
        <v>0</v>
      </c>
      <c r="O88" s="64"/>
    </row>
    <row r="89" spans="1:15" ht="12.75">
      <c r="A89" s="19"/>
      <c r="B89" s="19"/>
      <c r="C89" s="19"/>
      <c r="D89" s="18" t="s">
        <v>116</v>
      </c>
      <c r="E89" s="63">
        <v>0</v>
      </c>
      <c r="F89" s="63">
        <f>G89+J89+L89+N89</f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190">
        <v>0</v>
      </c>
      <c r="M89" s="191"/>
      <c r="N89" s="63">
        <v>0</v>
      </c>
      <c r="O89" s="64"/>
    </row>
    <row r="90" spans="1:15" ht="56.25">
      <c r="A90" s="19" t="s">
        <v>400</v>
      </c>
      <c r="B90" s="14">
        <v>926</v>
      </c>
      <c r="C90" s="14">
        <v>92695</v>
      </c>
      <c r="D90" s="15" t="s">
        <v>119</v>
      </c>
      <c r="E90" s="63">
        <f>(E91+E92)</f>
        <v>7000</v>
      </c>
      <c r="F90" s="63">
        <f>(F91+F92)</f>
        <v>1000</v>
      </c>
      <c r="G90" s="63">
        <v>1000</v>
      </c>
      <c r="H90" s="63">
        <v>0</v>
      </c>
      <c r="I90" s="63">
        <v>0</v>
      </c>
      <c r="J90" s="63">
        <v>0</v>
      </c>
      <c r="K90" s="63">
        <v>0</v>
      </c>
      <c r="L90" s="188" t="s">
        <v>118</v>
      </c>
      <c r="M90" s="189"/>
      <c r="N90" s="63">
        <f>(N91+N92)</f>
        <v>0</v>
      </c>
      <c r="O90" s="64" t="s">
        <v>69</v>
      </c>
    </row>
    <row r="91" spans="1:15" ht="12.75">
      <c r="A91" s="19"/>
      <c r="B91" s="19"/>
      <c r="C91" s="19"/>
      <c r="D91" s="18" t="s">
        <v>117</v>
      </c>
      <c r="E91" s="63">
        <v>7000</v>
      </c>
      <c r="F91" s="63">
        <f>G91+J91++L91+N91</f>
        <v>1000</v>
      </c>
      <c r="G91" s="63">
        <f>G90</f>
        <v>1000</v>
      </c>
      <c r="H91" s="63">
        <v>0</v>
      </c>
      <c r="I91" s="63">
        <v>0</v>
      </c>
      <c r="J91" s="63">
        <v>0</v>
      </c>
      <c r="K91" s="63">
        <v>0</v>
      </c>
      <c r="L91" s="190">
        <v>0</v>
      </c>
      <c r="M91" s="191"/>
      <c r="N91" s="63">
        <v>0</v>
      </c>
      <c r="O91" s="64"/>
    </row>
    <row r="92" spans="1:15" ht="12.75">
      <c r="A92" s="19"/>
      <c r="B92" s="19"/>
      <c r="C92" s="19"/>
      <c r="D92" s="18" t="s">
        <v>116</v>
      </c>
      <c r="E92" s="63">
        <v>0</v>
      </c>
      <c r="F92" s="63">
        <f>G92+J92+L92+N92</f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190">
        <v>0</v>
      </c>
      <c r="M92" s="191"/>
      <c r="N92" s="63">
        <v>0</v>
      </c>
      <c r="O92" s="64"/>
    </row>
    <row r="93" spans="1:15" ht="21" customHeight="1">
      <c r="A93" s="177" t="s">
        <v>68</v>
      </c>
      <c r="B93" s="178"/>
      <c r="C93" s="178"/>
      <c r="D93" s="179"/>
      <c r="E93" s="65">
        <f aca="true" t="shared" si="0" ref="E93:G94">SUM(E11+E14+E17+E20+E24+E30+E33+E36+E39+E42+E45+E48+E51+E54+E57+E60+E63+E66+E69+E72+E75+E78+E81+E84+E87+E90+E27)</f>
        <v>22645822.8</v>
      </c>
      <c r="F93" s="65">
        <f t="shared" si="0"/>
        <v>11196399</v>
      </c>
      <c r="G93" s="65">
        <f t="shared" si="0"/>
        <v>3802830</v>
      </c>
      <c r="H93" s="65">
        <f aca="true" t="shared" si="1" ref="H93:K94">SUM(H11+H14+H17+H20+H24+H30+H33+H36+H39+H42+H45+H48+H51+H54+H57+H60+H63+H66+H69+H72+H75+H78+H81+H84+H87+H90)</f>
        <v>436469</v>
      </c>
      <c r="I93" s="65">
        <f t="shared" si="1"/>
        <v>0</v>
      </c>
      <c r="J93" s="65">
        <f t="shared" si="1"/>
        <v>0</v>
      </c>
      <c r="K93" s="65">
        <f t="shared" si="1"/>
        <v>0</v>
      </c>
      <c r="L93" s="192">
        <v>1347292</v>
      </c>
      <c r="M93" s="193"/>
      <c r="N93" s="65">
        <f>SUM(N11+N14+N17+N20+N24+N30+N33+N36+N39+N42+N45+N48+N51+N54+N57+N60+N63+N66+N69+N72+N75+N78+N81+N84+N87+N90)</f>
        <v>6046277</v>
      </c>
      <c r="O93" s="66" t="s">
        <v>67</v>
      </c>
    </row>
    <row r="94" spans="1:15" ht="21" customHeight="1">
      <c r="A94" s="183" t="s">
        <v>68</v>
      </c>
      <c r="B94" s="184"/>
      <c r="C94" s="185"/>
      <c r="D94" s="17" t="s">
        <v>117</v>
      </c>
      <c r="E94" s="65">
        <f t="shared" si="0"/>
        <v>8128147.4</v>
      </c>
      <c r="F94" s="65">
        <f t="shared" si="0"/>
        <v>3400740</v>
      </c>
      <c r="G94" s="65">
        <f t="shared" si="0"/>
        <v>889609</v>
      </c>
      <c r="H94" s="65" t="s">
        <v>404</v>
      </c>
      <c r="I94" s="65">
        <f t="shared" si="1"/>
        <v>0</v>
      </c>
      <c r="J94" s="65">
        <f t="shared" si="1"/>
        <v>0</v>
      </c>
      <c r="K94" s="65">
        <f t="shared" si="1"/>
        <v>0</v>
      </c>
      <c r="L94" s="194">
        <v>313310</v>
      </c>
      <c r="M94" s="195"/>
      <c r="N94" s="65">
        <f>SUM(N12+N15+N18+N21+N25+N31+N34+N37+N40+N43+N46+N49+N52+N55+N58+N61+N64+N67+N70+N73+N76+N79+N82+N85+N88+N91)</f>
        <v>2197821</v>
      </c>
      <c r="O94" s="67" t="s">
        <v>67</v>
      </c>
    </row>
    <row r="95" spans="1:15" ht="21" customHeight="1">
      <c r="A95" s="183" t="s">
        <v>68</v>
      </c>
      <c r="B95" s="184"/>
      <c r="C95" s="185"/>
      <c r="D95" s="17" t="s">
        <v>116</v>
      </c>
      <c r="E95" s="65">
        <f>SUM(E13+E16+E19+E22+E23+E26+E32+E35+E38+E41+E44+E47+E50+E53+E56+E59+E62+E65+E68+E71+E74+E77+E80+E83+E86+E89+E92+E29)</f>
        <v>14517675.4</v>
      </c>
      <c r="F95" s="65">
        <f>SUM(F13+F16+F19+F22+F23+F26+F32+F35+F38+F41+F44+F47+F50+F53+F56+F59+F62+F65+F68+F71+F74+F77+F80+F83+F86+F89+F92+F29)</f>
        <v>7795659</v>
      </c>
      <c r="G95" s="65">
        <f>SUM(G13+G16+G19+G22+G23+G26+G32+G35+G38+G41+G44+G47+G50+G53+G56+G59+G62+G65+G68+G71+G74+G77+G80+G83+G86+G89+G92+G29)</f>
        <v>2913221</v>
      </c>
      <c r="H95" s="65">
        <f>SUM(H13+H16+H19+H22+H23+H26+H32+H35+H38+H41+H44+H47+H50+H53+H56+H59+H62+H65+H68+H71+H74+H77+H80+H83+H86+H89+H92+H29)</f>
        <v>436469</v>
      </c>
      <c r="I95" s="65">
        <f>SUM(I13+I16+I19+I22+I26+I32+I35+I38+I41+I44+I47+I50+I53+I56+I59+I62+I65+I68+I71+I74+I77+I80+I83+I86+I89+I92)</f>
        <v>0</v>
      </c>
      <c r="J95" s="65">
        <f>SUM(J13+J16+J19+J22+J23+J26+J32+J35+J38+J41+J44+J47+J50+J53+J56+J59+J62+J65+J68+J71+J74+J77+J80+J83+J86+J89+J92)</f>
        <v>0</v>
      </c>
      <c r="K95" s="65">
        <f>SUM(K13+K16+K19+K22+K23+K26+K32+K35+K38+K41+K44+K47+K50+K53+K56+K59+K62+K65+K68+K71+K74+K77+K80+K83+K86+K89+K92)</f>
        <v>0</v>
      </c>
      <c r="L95" s="194">
        <v>1033982</v>
      </c>
      <c r="M95" s="195"/>
      <c r="N95" s="65">
        <f>SUM(N13+N16+N19+N22+N23+N26+N32+N35+N38+N41+N44+N47+N50+N53+N56+N59+N62+N65+N68+N71+N74+N77+N80+N83+N86+N89+N92+N29)</f>
        <v>3848456</v>
      </c>
      <c r="O95" s="67" t="s">
        <v>67</v>
      </c>
    </row>
    <row r="96" spans="1:15" ht="4.5" customHeight="1">
      <c r="A96" s="95"/>
      <c r="B96" s="95"/>
      <c r="C96" s="95"/>
      <c r="D96" s="95"/>
      <c r="E96" s="95"/>
      <c r="F96" s="95"/>
      <c r="G96" s="26"/>
      <c r="H96" s="26"/>
      <c r="I96" s="26"/>
      <c r="J96" s="95"/>
      <c r="K96" s="95"/>
      <c r="L96" s="196"/>
      <c r="M96" s="196"/>
      <c r="N96" s="95"/>
      <c r="O96" s="95"/>
    </row>
    <row r="97" spans="1:15" ht="12.75" customHeight="1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</row>
    <row r="98" spans="1:15" ht="12.75" customHeight="1">
      <c r="A98" s="198" t="s">
        <v>381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</row>
    <row r="99" spans="1:15" ht="12.75" customHeight="1">
      <c r="A99" s="197" t="s">
        <v>382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2.75" customHeight="1">
      <c r="A100" s="197" t="s">
        <v>65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2.75" customHeight="1">
      <c r="A101" s="197" t="s">
        <v>64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</row>
    <row r="102" spans="1:15" ht="7.5" customHeight="1">
      <c r="A102" s="197" t="s">
        <v>115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5" ht="21" customHeight="1">
      <c r="A103" s="197" t="s">
        <v>62</v>
      </c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</sheetData>
  <sheetProtection/>
  <mergeCells count="115">
    <mergeCell ref="A103:O103"/>
    <mergeCell ref="A97:O97"/>
    <mergeCell ref="A98:O98"/>
    <mergeCell ref="A99:O99"/>
    <mergeCell ref="A100:O100"/>
    <mergeCell ref="A101:O101"/>
    <mergeCell ref="A102:O102"/>
    <mergeCell ref="L91:M91"/>
    <mergeCell ref="L92:M92"/>
    <mergeCell ref="L93:M93"/>
    <mergeCell ref="L94:M94"/>
    <mergeCell ref="L95:M95"/>
    <mergeCell ref="L96:M96"/>
    <mergeCell ref="L85:M85"/>
    <mergeCell ref="L86:M86"/>
    <mergeCell ref="L87:M87"/>
    <mergeCell ref="L88:M88"/>
    <mergeCell ref="L89:M89"/>
    <mergeCell ref="L90:M90"/>
    <mergeCell ref="L79:M79"/>
    <mergeCell ref="L80:M80"/>
    <mergeCell ref="L81:M81"/>
    <mergeCell ref="L82:M82"/>
    <mergeCell ref="L83:M83"/>
    <mergeCell ref="L84:M84"/>
    <mergeCell ref="L73:M73"/>
    <mergeCell ref="L74:M74"/>
    <mergeCell ref="L75:M75"/>
    <mergeCell ref="L76:M76"/>
    <mergeCell ref="L77:M77"/>
    <mergeCell ref="L78:M78"/>
    <mergeCell ref="L67:M67"/>
    <mergeCell ref="L68:M68"/>
    <mergeCell ref="L69:M69"/>
    <mergeCell ref="L70:M70"/>
    <mergeCell ref="L71:M71"/>
    <mergeCell ref="L72:M72"/>
    <mergeCell ref="L61:M61"/>
    <mergeCell ref="L62:M62"/>
    <mergeCell ref="L63:M63"/>
    <mergeCell ref="L64:M64"/>
    <mergeCell ref="L65:M65"/>
    <mergeCell ref="L66:M66"/>
    <mergeCell ref="L55:M55"/>
    <mergeCell ref="L56:M56"/>
    <mergeCell ref="L57:M57"/>
    <mergeCell ref="L58:M58"/>
    <mergeCell ref="L59:M59"/>
    <mergeCell ref="L60:M60"/>
    <mergeCell ref="L49:M49"/>
    <mergeCell ref="L50:M50"/>
    <mergeCell ref="L51:M51"/>
    <mergeCell ref="L52:M52"/>
    <mergeCell ref="L53:M53"/>
    <mergeCell ref="L54:M54"/>
    <mergeCell ref="L43:M43"/>
    <mergeCell ref="L44:M44"/>
    <mergeCell ref="L45:M45"/>
    <mergeCell ref="L46:M46"/>
    <mergeCell ref="L47:M47"/>
    <mergeCell ref="L48:M48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L22:M22"/>
    <mergeCell ref="L23:M23"/>
    <mergeCell ref="L24:M24"/>
    <mergeCell ref="L25:M25"/>
    <mergeCell ref="L26:M26"/>
    <mergeCell ref="L30:M30"/>
    <mergeCell ref="L27:M27"/>
    <mergeCell ref="L28:M28"/>
    <mergeCell ref="L29:M29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O4:O9"/>
    <mergeCell ref="G5:N5"/>
    <mergeCell ref="I6:I9"/>
    <mergeCell ref="J6:J9"/>
    <mergeCell ref="L6:M9"/>
    <mergeCell ref="N6:N9"/>
    <mergeCell ref="K7:K9"/>
    <mergeCell ref="A94:C94"/>
    <mergeCell ref="A95:C95"/>
    <mergeCell ref="A93:D93"/>
    <mergeCell ref="B4:B9"/>
    <mergeCell ref="C4:C9"/>
    <mergeCell ref="G6:G9"/>
    <mergeCell ref="E4:E9"/>
    <mergeCell ref="A2:M2"/>
    <mergeCell ref="A4:A9"/>
    <mergeCell ref="D4:D9"/>
    <mergeCell ref="F5:F9"/>
    <mergeCell ref="F4:N4"/>
    <mergeCell ref="H6:H9"/>
    <mergeCell ref="J1:N1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7"/>
  <sheetViews>
    <sheetView view="pageLayout" workbookViewId="0" topLeftCell="A1">
      <selection activeCell="I9" sqref="I9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10" width="9.5" style="8" customWidth="1"/>
    <col min="11" max="11" width="9.66015625" style="8" customWidth="1"/>
    <col min="12" max="16384" width="9.33203125" style="8" customWidth="1"/>
  </cols>
  <sheetData>
    <row r="1" spans="1:11" ht="18">
      <c r="A1" s="209" t="s">
        <v>173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 ht="10.5" customHeight="1">
      <c r="A2" s="208" t="s">
        <v>114</v>
      </c>
      <c r="B2" s="208" t="s">
        <v>1</v>
      </c>
      <c r="C2" s="208" t="s">
        <v>113</v>
      </c>
      <c r="D2" s="202" t="s">
        <v>112</v>
      </c>
      <c r="E2" s="202" t="s">
        <v>111</v>
      </c>
      <c r="F2" s="202"/>
      <c r="G2" s="202"/>
      <c r="H2" s="202"/>
      <c r="I2" s="202"/>
      <c r="J2" s="202"/>
      <c r="K2" s="202"/>
      <c r="L2" s="202" t="s">
        <v>110</v>
      </c>
    </row>
    <row r="3" spans="1:12" s="9" customFormat="1" ht="19.5" customHeight="1">
      <c r="A3" s="208"/>
      <c r="B3" s="208"/>
      <c r="C3" s="208"/>
      <c r="D3" s="202"/>
      <c r="E3" s="202" t="s">
        <v>172</v>
      </c>
      <c r="F3" s="202" t="s">
        <v>109</v>
      </c>
      <c r="G3" s="202"/>
      <c r="H3" s="202"/>
      <c r="I3" s="202"/>
      <c r="J3" s="202"/>
      <c r="K3" s="202"/>
      <c r="L3" s="202"/>
    </row>
    <row r="4" spans="1:12" s="9" customFormat="1" ht="19.5" customHeight="1">
      <c r="A4" s="208"/>
      <c r="B4" s="208"/>
      <c r="C4" s="208"/>
      <c r="D4" s="202"/>
      <c r="E4" s="202"/>
      <c r="F4" s="203" t="s">
        <v>108</v>
      </c>
      <c r="G4" s="180" t="s">
        <v>378</v>
      </c>
      <c r="H4" s="206" t="s">
        <v>107</v>
      </c>
      <c r="I4" s="60" t="s">
        <v>25</v>
      </c>
      <c r="J4" s="203" t="s">
        <v>106</v>
      </c>
      <c r="K4" s="206" t="s">
        <v>105</v>
      </c>
      <c r="L4" s="202"/>
    </row>
    <row r="5" spans="1:12" s="9" customFormat="1" ht="19.5" customHeight="1">
      <c r="A5" s="208"/>
      <c r="B5" s="208"/>
      <c r="C5" s="208"/>
      <c r="D5" s="202"/>
      <c r="E5" s="202"/>
      <c r="F5" s="204"/>
      <c r="G5" s="181"/>
      <c r="H5" s="204"/>
      <c r="I5" s="207" t="s">
        <v>104</v>
      </c>
      <c r="J5" s="204"/>
      <c r="K5" s="204"/>
      <c r="L5" s="202"/>
    </row>
    <row r="6" spans="1:12" s="9" customFormat="1" ht="29.25" customHeight="1">
      <c r="A6" s="208"/>
      <c r="B6" s="208"/>
      <c r="C6" s="208"/>
      <c r="D6" s="202"/>
      <c r="E6" s="202"/>
      <c r="F6" s="204"/>
      <c r="G6" s="181"/>
      <c r="H6" s="204"/>
      <c r="I6" s="207"/>
      <c r="J6" s="204"/>
      <c r="K6" s="204"/>
      <c r="L6" s="202"/>
    </row>
    <row r="7" spans="1:12" s="9" customFormat="1" ht="29.25" customHeight="1">
      <c r="A7" s="208"/>
      <c r="B7" s="208"/>
      <c r="C7" s="208"/>
      <c r="D7" s="202"/>
      <c r="E7" s="202"/>
      <c r="F7" s="205"/>
      <c r="G7" s="182"/>
      <c r="H7" s="205"/>
      <c r="I7" s="207"/>
      <c r="J7" s="205"/>
      <c r="K7" s="205"/>
      <c r="L7" s="202"/>
    </row>
    <row r="8" spans="1:12" s="9" customFormat="1" ht="15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/>
      <c r="H8" s="16">
        <v>7</v>
      </c>
      <c r="I8" s="16">
        <v>8</v>
      </c>
      <c r="J8" s="16">
        <v>9</v>
      </c>
      <c r="K8" s="16">
        <v>10</v>
      </c>
      <c r="L8" s="16">
        <v>11</v>
      </c>
    </row>
    <row r="9" spans="1:12" ht="42.75" customHeight="1">
      <c r="A9" s="14" t="s">
        <v>103</v>
      </c>
      <c r="B9" s="14">
        <v>600</v>
      </c>
      <c r="C9" s="14">
        <v>60014</v>
      </c>
      <c r="D9" s="13" t="s">
        <v>171</v>
      </c>
      <c r="E9" s="29">
        <v>80000</v>
      </c>
      <c r="F9" s="29">
        <v>80000</v>
      </c>
      <c r="G9" s="29">
        <v>0</v>
      </c>
      <c r="H9" s="29">
        <v>0</v>
      </c>
      <c r="I9" s="29">
        <v>0</v>
      </c>
      <c r="J9" s="13" t="s">
        <v>71</v>
      </c>
      <c r="K9" s="61">
        <v>0</v>
      </c>
      <c r="L9" s="12" t="s">
        <v>92</v>
      </c>
    </row>
    <row r="10" spans="1:12" ht="57" customHeight="1">
      <c r="A10" s="14" t="s">
        <v>102</v>
      </c>
      <c r="B10" s="14">
        <v>600</v>
      </c>
      <c r="C10" s="14">
        <v>60014</v>
      </c>
      <c r="D10" s="13" t="s">
        <v>184</v>
      </c>
      <c r="E10" s="29">
        <v>236101</v>
      </c>
      <c r="F10" s="29">
        <v>236101</v>
      </c>
      <c r="G10" s="29">
        <v>0</v>
      </c>
      <c r="H10" s="29">
        <v>0</v>
      </c>
      <c r="I10" s="29">
        <v>0</v>
      </c>
      <c r="J10" s="13" t="s">
        <v>71</v>
      </c>
      <c r="K10" s="61">
        <v>0</v>
      </c>
      <c r="L10" s="12" t="s">
        <v>92</v>
      </c>
    </row>
    <row r="11" spans="1:12" ht="51" customHeight="1">
      <c r="A11" s="14" t="s">
        <v>101</v>
      </c>
      <c r="B11" s="14">
        <v>600</v>
      </c>
      <c r="C11" s="14">
        <v>60014</v>
      </c>
      <c r="D11" s="13" t="s">
        <v>170</v>
      </c>
      <c r="E11" s="29">
        <v>13899</v>
      </c>
      <c r="F11" s="29">
        <v>13899</v>
      </c>
      <c r="G11" s="29">
        <v>0</v>
      </c>
      <c r="H11" s="29">
        <v>0</v>
      </c>
      <c r="I11" s="29">
        <v>0</v>
      </c>
      <c r="J11" s="13" t="s">
        <v>71</v>
      </c>
      <c r="K11" s="61">
        <v>0</v>
      </c>
      <c r="L11" s="12" t="s">
        <v>92</v>
      </c>
    </row>
    <row r="12" spans="1:12" ht="66.75" customHeight="1">
      <c r="A12" s="14" t="s">
        <v>100</v>
      </c>
      <c r="B12" s="14">
        <v>600</v>
      </c>
      <c r="C12" s="14">
        <v>60014</v>
      </c>
      <c r="D12" s="30" t="s">
        <v>169</v>
      </c>
      <c r="E12" s="29">
        <v>648170</v>
      </c>
      <c r="F12" s="29">
        <v>390862</v>
      </c>
      <c r="G12" s="29">
        <v>257308</v>
      </c>
      <c r="H12" s="29">
        <v>0</v>
      </c>
      <c r="I12" s="29">
        <v>0</v>
      </c>
      <c r="J12" s="13" t="s">
        <v>176</v>
      </c>
      <c r="K12" s="61">
        <v>0</v>
      </c>
      <c r="L12" s="12" t="s">
        <v>92</v>
      </c>
    </row>
    <row r="13" spans="1:12" ht="105" customHeight="1">
      <c r="A13" s="14" t="s">
        <v>99</v>
      </c>
      <c r="B13" s="14">
        <v>600</v>
      </c>
      <c r="C13" s="14">
        <v>60014</v>
      </c>
      <c r="D13" s="30" t="s">
        <v>168</v>
      </c>
      <c r="E13" s="29">
        <v>722714</v>
      </c>
      <c r="F13" s="29">
        <v>434888</v>
      </c>
      <c r="G13" s="29">
        <v>287826</v>
      </c>
      <c r="H13" s="29">
        <v>0</v>
      </c>
      <c r="I13" s="29">
        <v>0</v>
      </c>
      <c r="J13" s="13" t="s">
        <v>183</v>
      </c>
      <c r="K13" s="61">
        <v>0</v>
      </c>
      <c r="L13" s="12" t="s">
        <v>92</v>
      </c>
    </row>
    <row r="14" spans="1:12" ht="96" customHeight="1">
      <c r="A14" s="14" t="s">
        <v>98</v>
      </c>
      <c r="B14" s="14">
        <v>600</v>
      </c>
      <c r="C14" s="14">
        <v>60014</v>
      </c>
      <c r="D14" s="13" t="s">
        <v>167</v>
      </c>
      <c r="E14" s="29">
        <v>635935</v>
      </c>
      <c r="F14" s="29">
        <v>190781</v>
      </c>
      <c r="G14" s="29">
        <v>127187</v>
      </c>
      <c r="H14" s="29">
        <v>0</v>
      </c>
      <c r="I14" s="29">
        <v>0</v>
      </c>
      <c r="J14" s="13" t="s">
        <v>430</v>
      </c>
      <c r="K14" s="61">
        <v>0</v>
      </c>
      <c r="L14" s="12" t="s">
        <v>92</v>
      </c>
    </row>
    <row r="15" spans="1:12" ht="72" customHeight="1">
      <c r="A15" s="14" t="s">
        <v>97</v>
      </c>
      <c r="B15" s="14">
        <v>600</v>
      </c>
      <c r="C15" s="14">
        <v>60014</v>
      </c>
      <c r="D15" s="30" t="s">
        <v>253</v>
      </c>
      <c r="E15" s="29">
        <v>10000</v>
      </c>
      <c r="F15" s="29">
        <v>10000</v>
      </c>
      <c r="G15" s="29">
        <v>0</v>
      </c>
      <c r="H15" s="29">
        <v>0</v>
      </c>
      <c r="I15" s="29">
        <v>0</v>
      </c>
      <c r="J15" s="13" t="s">
        <v>71</v>
      </c>
      <c r="K15" s="61">
        <v>0</v>
      </c>
      <c r="L15" s="12" t="s">
        <v>92</v>
      </c>
    </row>
    <row r="16" spans="1:12" ht="74.25" customHeight="1">
      <c r="A16" s="14" t="s">
        <v>96</v>
      </c>
      <c r="B16" s="14">
        <v>600</v>
      </c>
      <c r="C16" s="14">
        <v>60014</v>
      </c>
      <c r="D16" s="13" t="s">
        <v>255</v>
      </c>
      <c r="E16" s="29">
        <v>64000</v>
      </c>
      <c r="F16" s="29">
        <v>64000</v>
      </c>
      <c r="G16" s="29">
        <v>0</v>
      </c>
      <c r="H16" s="29">
        <v>0</v>
      </c>
      <c r="I16" s="29">
        <v>0</v>
      </c>
      <c r="J16" s="13" t="s">
        <v>71</v>
      </c>
      <c r="K16" s="61">
        <v>0</v>
      </c>
      <c r="L16" s="12" t="s">
        <v>92</v>
      </c>
    </row>
    <row r="17" spans="1:12" ht="87" customHeight="1">
      <c r="A17" s="14" t="s">
        <v>95</v>
      </c>
      <c r="B17" s="14">
        <v>600</v>
      </c>
      <c r="C17" s="14">
        <v>60014</v>
      </c>
      <c r="D17" s="13" t="s">
        <v>254</v>
      </c>
      <c r="E17" s="29">
        <v>55000</v>
      </c>
      <c r="F17" s="29">
        <v>55000</v>
      </c>
      <c r="G17" s="29">
        <v>0</v>
      </c>
      <c r="H17" s="29">
        <v>0</v>
      </c>
      <c r="I17" s="29">
        <v>0</v>
      </c>
      <c r="J17" s="13" t="s">
        <v>71</v>
      </c>
      <c r="K17" s="61">
        <v>0</v>
      </c>
      <c r="L17" s="12" t="s">
        <v>92</v>
      </c>
    </row>
    <row r="18" spans="1:12" ht="75" customHeight="1">
      <c r="A18" s="14" t="s">
        <v>94</v>
      </c>
      <c r="B18" s="14">
        <v>700</v>
      </c>
      <c r="C18" s="14">
        <v>70005</v>
      </c>
      <c r="D18" s="13" t="s">
        <v>166</v>
      </c>
      <c r="E18" s="29">
        <f aca="true" t="shared" si="0" ref="E18:E23">F18</f>
        <v>147600</v>
      </c>
      <c r="F18" s="29">
        <v>147600</v>
      </c>
      <c r="G18" s="29">
        <v>0</v>
      </c>
      <c r="H18" s="29">
        <v>0</v>
      </c>
      <c r="I18" s="29">
        <v>0</v>
      </c>
      <c r="J18" s="13" t="s">
        <v>70</v>
      </c>
      <c r="K18" s="61">
        <v>0</v>
      </c>
      <c r="L18" s="12" t="s">
        <v>69</v>
      </c>
    </row>
    <row r="19" spans="1:12" ht="60" customHeight="1">
      <c r="A19" s="14" t="s">
        <v>93</v>
      </c>
      <c r="B19" s="14">
        <v>710</v>
      </c>
      <c r="C19" s="14">
        <v>71012</v>
      </c>
      <c r="D19" s="13" t="s">
        <v>165</v>
      </c>
      <c r="E19" s="29">
        <f t="shared" si="0"/>
        <v>30000</v>
      </c>
      <c r="F19" s="29">
        <v>30000</v>
      </c>
      <c r="G19" s="29">
        <v>0</v>
      </c>
      <c r="H19" s="29">
        <v>0</v>
      </c>
      <c r="I19" s="29">
        <v>0</v>
      </c>
      <c r="J19" s="13" t="s">
        <v>70</v>
      </c>
      <c r="K19" s="61">
        <v>0</v>
      </c>
      <c r="L19" s="12" t="s">
        <v>69</v>
      </c>
    </row>
    <row r="20" spans="1:12" ht="60" customHeight="1">
      <c r="A20" s="14" t="s">
        <v>91</v>
      </c>
      <c r="B20" s="14">
        <v>750</v>
      </c>
      <c r="C20" s="14">
        <v>75020</v>
      </c>
      <c r="D20" s="13" t="s">
        <v>164</v>
      </c>
      <c r="E20" s="29">
        <f t="shared" si="0"/>
        <v>50000</v>
      </c>
      <c r="F20" s="29">
        <v>50000</v>
      </c>
      <c r="G20" s="29">
        <v>0</v>
      </c>
      <c r="H20" s="29">
        <v>0</v>
      </c>
      <c r="I20" s="29">
        <v>0</v>
      </c>
      <c r="J20" s="13" t="s">
        <v>70</v>
      </c>
      <c r="K20" s="61">
        <v>0</v>
      </c>
      <c r="L20" s="12" t="s">
        <v>69</v>
      </c>
    </row>
    <row r="21" spans="1:12" ht="51" customHeight="1">
      <c r="A21" s="14" t="s">
        <v>90</v>
      </c>
      <c r="B21" s="14">
        <v>750</v>
      </c>
      <c r="C21" s="14">
        <v>75020</v>
      </c>
      <c r="D21" s="13" t="s">
        <v>84</v>
      </c>
      <c r="E21" s="29">
        <f t="shared" si="0"/>
        <v>30000</v>
      </c>
      <c r="F21" s="29">
        <v>30000</v>
      </c>
      <c r="G21" s="29">
        <v>0</v>
      </c>
      <c r="H21" s="29">
        <v>0</v>
      </c>
      <c r="I21" s="29">
        <v>0</v>
      </c>
      <c r="J21" s="13" t="s">
        <v>70</v>
      </c>
      <c r="K21" s="61">
        <v>0</v>
      </c>
      <c r="L21" s="12" t="s">
        <v>69</v>
      </c>
    </row>
    <row r="22" spans="1:12" ht="47.25" customHeight="1">
      <c r="A22" s="14" t="s">
        <v>89</v>
      </c>
      <c r="B22" s="14">
        <v>801</v>
      </c>
      <c r="C22" s="14">
        <v>80115</v>
      </c>
      <c r="D22" s="13" t="s">
        <v>163</v>
      </c>
      <c r="E22" s="29">
        <f t="shared" si="0"/>
        <v>180000</v>
      </c>
      <c r="F22" s="29">
        <v>180000</v>
      </c>
      <c r="G22" s="29">
        <v>0</v>
      </c>
      <c r="H22" s="29">
        <v>0</v>
      </c>
      <c r="I22" s="29">
        <v>0</v>
      </c>
      <c r="J22" s="13" t="s">
        <v>70</v>
      </c>
      <c r="K22" s="61">
        <v>0</v>
      </c>
      <c r="L22" s="12" t="s">
        <v>78</v>
      </c>
    </row>
    <row r="23" spans="1:12" ht="39">
      <c r="A23" s="14" t="s">
        <v>88</v>
      </c>
      <c r="B23" s="14">
        <v>801</v>
      </c>
      <c r="C23" s="14">
        <v>80120</v>
      </c>
      <c r="D23" s="13" t="s">
        <v>162</v>
      </c>
      <c r="E23" s="29">
        <f t="shared" si="0"/>
        <v>284640</v>
      </c>
      <c r="F23" s="29">
        <v>284640</v>
      </c>
      <c r="G23" s="29">
        <v>0</v>
      </c>
      <c r="H23" s="29">
        <v>0</v>
      </c>
      <c r="I23" s="29">
        <v>0</v>
      </c>
      <c r="J23" s="13" t="s">
        <v>70</v>
      </c>
      <c r="K23" s="61">
        <v>0</v>
      </c>
      <c r="L23" s="12" t="s">
        <v>69</v>
      </c>
    </row>
    <row r="24" spans="1:12" ht="82.5" customHeight="1">
      <c r="A24" s="14" t="s">
        <v>87</v>
      </c>
      <c r="B24" s="14">
        <v>801</v>
      </c>
      <c r="C24" s="14">
        <v>80120</v>
      </c>
      <c r="D24" s="13" t="s">
        <v>174</v>
      </c>
      <c r="E24" s="29">
        <f>F24</f>
        <v>17220</v>
      </c>
      <c r="F24" s="29">
        <v>17220</v>
      </c>
      <c r="G24" s="29">
        <v>0</v>
      </c>
      <c r="H24" s="29">
        <v>0</v>
      </c>
      <c r="I24" s="29">
        <v>0</v>
      </c>
      <c r="J24" s="13" t="s">
        <v>70</v>
      </c>
      <c r="K24" s="61">
        <v>0</v>
      </c>
      <c r="L24" s="12" t="s">
        <v>76</v>
      </c>
    </row>
    <row r="25" spans="1:12" ht="80.25" customHeight="1">
      <c r="A25" s="14" t="s">
        <v>86</v>
      </c>
      <c r="B25" s="14">
        <v>801</v>
      </c>
      <c r="C25" s="14">
        <v>80120</v>
      </c>
      <c r="D25" s="13" t="s">
        <v>175</v>
      </c>
      <c r="E25" s="29">
        <f>F25</f>
        <v>90000</v>
      </c>
      <c r="F25" s="29">
        <v>90000</v>
      </c>
      <c r="G25" s="29">
        <v>0</v>
      </c>
      <c r="H25" s="29">
        <v>0</v>
      </c>
      <c r="I25" s="29">
        <v>0</v>
      </c>
      <c r="J25" s="13" t="s">
        <v>70</v>
      </c>
      <c r="K25" s="61">
        <v>0</v>
      </c>
      <c r="L25" s="12" t="s">
        <v>69</v>
      </c>
    </row>
    <row r="26" spans="1:12" ht="65.25" customHeight="1">
      <c r="A26" s="14" t="s">
        <v>85</v>
      </c>
      <c r="B26" s="14">
        <v>852</v>
      </c>
      <c r="C26" s="14">
        <v>85202</v>
      </c>
      <c r="D26" s="13" t="s">
        <v>161</v>
      </c>
      <c r="E26" s="29">
        <v>258000</v>
      </c>
      <c r="F26" s="29">
        <v>258000</v>
      </c>
      <c r="G26" s="29">
        <v>0</v>
      </c>
      <c r="H26" s="29">
        <v>0</v>
      </c>
      <c r="I26" s="29">
        <v>0</v>
      </c>
      <c r="J26" s="13" t="s">
        <v>75</v>
      </c>
      <c r="K26" s="61">
        <v>0</v>
      </c>
      <c r="L26" s="12" t="s">
        <v>74</v>
      </c>
    </row>
    <row r="27" spans="1:12" ht="48.75">
      <c r="A27" s="14" t="s">
        <v>83</v>
      </c>
      <c r="B27" s="14">
        <v>852</v>
      </c>
      <c r="C27" s="14">
        <v>85202</v>
      </c>
      <c r="D27" s="13" t="s">
        <v>181</v>
      </c>
      <c r="E27" s="29">
        <v>20000</v>
      </c>
      <c r="F27" s="29">
        <v>20000</v>
      </c>
      <c r="G27" s="29">
        <v>0</v>
      </c>
      <c r="H27" s="29">
        <v>0</v>
      </c>
      <c r="I27" s="29">
        <v>0</v>
      </c>
      <c r="J27" s="13" t="s">
        <v>75</v>
      </c>
      <c r="K27" s="61">
        <v>0</v>
      </c>
      <c r="L27" s="12" t="s">
        <v>74</v>
      </c>
    </row>
    <row r="28" spans="1:12" ht="48.75">
      <c r="A28" s="14" t="s">
        <v>82</v>
      </c>
      <c r="B28" s="14">
        <v>852</v>
      </c>
      <c r="C28" s="14">
        <v>85202</v>
      </c>
      <c r="D28" s="13" t="s">
        <v>182</v>
      </c>
      <c r="E28" s="29">
        <v>27000</v>
      </c>
      <c r="F28" s="29">
        <v>27000</v>
      </c>
      <c r="G28" s="29">
        <v>0</v>
      </c>
      <c r="H28" s="29">
        <v>0</v>
      </c>
      <c r="I28" s="29">
        <v>0</v>
      </c>
      <c r="J28" s="13" t="s">
        <v>75</v>
      </c>
      <c r="K28" s="61">
        <v>0</v>
      </c>
      <c r="L28" s="12" t="s">
        <v>74</v>
      </c>
    </row>
    <row r="29" spans="1:12" ht="39.75" customHeight="1">
      <c r="A29" s="14" t="s">
        <v>81</v>
      </c>
      <c r="B29" s="14">
        <v>852</v>
      </c>
      <c r="C29" s="14">
        <v>85202</v>
      </c>
      <c r="D29" s="13" t="s">
        <v>402</v>
      </c>
      <c r="E29" s="29">
        <v>130000</v>
      </c>
      <c r="F29" s="29">
        <v>130000</v>
      </c>
      <c r="G29" s="29">
        <v>0</v>
      </c>
      <c r="H29" s="29">
        <v>0</v>
      </c>
      <c r="I29" s="29">
        <v>0</v>
      </c>
      <c r="J29" s="13" t="s">
        <v>75</v>
      </c>
      <c r="K29" s="29">
        <v>0</v>
      </c>
      <c r="L29" s="12" t="s">
        <v>72</v>
      </c>
    </row>
    <row r="30" spans="1:12" ht="39">
      <c r="A30" s="14" t="s">
        <v>80</v>
      </c>
      <c r="B30" s="14">
        <v>853</v>
      </c>
      <c r="C30" s="14">
        <v>85311</v>
      </c>
      <c r="D30" s="13" t="s">
        <v>73</v>
      </c>
      <c r="E30" s="29">
        <v>60000</v>
      </c>
      <c r="F30" s="29">
        <v>60000</v>
      </c>
      <c r="G30" s="29">
        <v>0</v>
      </c>
      <c r="H30" s="29">
        <v>0</v>
      </c>
      <c r="I30" s="29">
        <v>0</v>
      </c>
      <c r="J30" s="13" t="s">
        <v>71</v>
      </c>
      <c r="K30" s="61">
        <v>0</v>
      </c>
      <c r="L30" s="12" t="s">
        <v>72</v>
      </c>
    </row>
    <row r="31" spans="1:12" ht="78">
      <c r="A31" s="14" t="s">
        <v>79</v>
      </c>
      <c r="B31" s="14">
        <v>855</v>
      </c>
      <c r="C31" s="14">
        <v>85510</v>
      </c>
      <c r="D31" s="13" t="s">
        <v>160</v>
      </c>
      <c r="E31" s="29">
        <v>2278261</v>
      </c>
      <c r="F31" s="29">
        <v>2278261</v>
      </c>
      <c r="G31" s="29">
        <v>0</v>
      </c>
      <c r="H31" s="29">
        <v>0</v>
      </c>
      <c r="I31" s="29">
        <v>0</v>
      </c>
      <c r="J31" s="13" t="s">
        <v>71</v>
      </c>
      <c r="K31" s="61">
        <v>0</v>
      </c>
      <c r="L31" s="12" t="s">
        <v>69</v>
      </c>
    </row>
    <row r="32" spans="1:12" ht="108" customHeight="1">
      <c r="A32" s="14" t="s">
        <v>77</v>
      </c>
      <c r="B32" s="14">
        <v>855</v>
      </c>
      <c r="C32" s="14">
        <v>85510</v>
      </c>
      <c r="D32" s="13" t="s">
        <v>383</v>
      </c>
      <c r="E32" s="29">
        <v>120000</v>
      </c>
      <c r="F32" s="29">
        <v>120000</v>
      </c>
      <c r="G32" s="29">
        <v>0</v>
      </c>
      <c r="H32" s="29">
        <v>0</v>
      </c>
      <c r="I32" s="29">
        <v>0</v>
      </c>
      <c r="J32" s="13" t="s">
        <v>71</v>
      </c>
      <c r="K32" s="61">
        <v>0</v>
      </c>
      <c r="L32" s="12" t="s">
        <v>69</v>
      </c>
    </row>
    <row r="33" spans="1:12" ht="102" customHeight="1">
      <c r="A33" s="14" t="s">
        <v>187</v>
      </c>
      <c r="B33" s="14">
        <v>921</v>
      </c>
      <c r="C33" s="14">
        <v>92195</v>
      </c>
      <c r="D33" s="13" t="s">
        <v>399</v>
      </c>
      <c r="E33" s="29">
        <v>15990</v>
      </c>
      <c r="F33" s="29">
        <v>15990</v>
      </c>
      <c r="G33" s="29">
        <v>0</v>
      </c>
      <c r="H33" s="29">
        <v>0</v>
      </c>
      <c r="I33" s="29">
        <v>0</v>
      </c>
      <c r="J33" s="13" t="s">
        <v>71</v>
      </c>
      <c r="K33" s="61">
        <v>0</v>
      </c>
      <c r="L33" s="12" t="s">
        <v>69</v>
      </c>
    </row>
    <row r="34" spans="1:12" ht="37.5" customHeight="1">
      <c r="A34" s="199"/>
      <c r="B34" s="200"/>
      <c r="C34" s="200"/>
      <c r="D34" s="201"/>
      <c r="E34" s="31">
        <f>SUM(E9:E33)</f>
        <v>6204530</v>
      </c>
      <c r="F34" s="31">
        <f>SUM(F9:F33)</f>
        <v>5214242</v>
      </c>
      <c r="G34" s="31">
        <f>SUM(G9:G33)</f>
        <v>672321</v>
      </c>
      <c r="H34" s="31">
        <f>SUM(H9:H33)</f>
        <v>0</v>
      </c>
      <c r="I34" s="31">
        <f>SUM(I9:I33)</f>
        <v>0</v>
      </c>
      <c r="J34" s="62">
        <v>990288</v>
      </c>
      <c r="K34" s="31">
        <f>SUM(K9:K33)</f>
        <v>0</v>
      </c>
      <c r="L34" s="11" t="s">
        <v>67</v>
      </c>
    </row>
    <row r="35" spans="1:12" ht="48.75" customHeight="1">
      <c r="A35" s="9"/>
      <c r="B35" s="9"/>
      <c r="C35" s="9"/>
      <c r="D35" s="9"/>
      <c r="E35" s="130"/>
      <c r="F35" s="9"/>
      <c r="G35" s="9"/>
      <c r="H35" s="9"/>
      <c r="I35" s="9"/>
      <c r="J35" s="9"/>
      <c r="K35" s="9"/>
      <c r="L35" s="9"/>
    </row>
    <row r="36" spans="1:12" ht="12.75">
      <c r="A36" s="9" t="s">
        <v>66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" t="s">
        <v>65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9" t="s">
        <v>64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" t="s">
        <v>63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9" t="s">
        <v>62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9"/>
      <c r="B44" s="9"/>
      <c r="C44" s="9"/>
      <c r="D44" s="9"/>
      <c r="E44" s="10"/>
      <c r="F44" s="9"/>
      <c r="G44" s="9"/>
      <c r="H44" s="9"/>
      <c r="I44" s="9"/>
      <c r="J44" s="9"/>
      <c r="K44" s="9"/>
      <c r="L44" s="9"/>
    </row>
    <row r="45" spans="1:1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</sheetData>
  <sheetProtection/>
  <mergeCells count="16">
    <mergeCell ref="A2:A7"/>
    <mergeCell ref="B2:B7"/>
    <mergeCell ref="C2:C7"/>
    <mergeCell ref="D2:D7"/>
    <mergeCell ref="A1:K1"/>
    <mergeCell ref="E2:K2"/>
    <mergeCell ref="A34:D34"/>
    <mergeCell ref="L2:L7"/>
    <mergeCell ref="E3:E7"/>
    <mergeCell ref="F3:K3"/>
    <mergeCell ref="F4:F7"/>
    <mergeCell ref="G4:G7"/>
    <mergeCell ref="H4:H7"/>
    <mergeCell ref="J4:J7"/>
    <mergeCell ref="K4:K7"/>
    <mergeCell ref="I5:I7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XXXIX.27.2021 
z dnia 12 maja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PageLayoutView="0" workbookViewId="0" topLeftCell="A1">
      <selection activeCell="S3" sqref="R3:S3"/>
    </sheetView>
  </sheetViews>
  <sheetFormatPr defaultColWidth="9.33203125" defaultRowHeight="12.75"/>
  <cols>
    <col min="1" max="1" width="4.66015625" style="23" customWidth="1"/>
    <col min="2" max="2" width="23.66015625" style="23" customWidth="1"/>
    <col min="3" max="3" width="10.66015625" style="23" customWidth="1"/>
    <col min="4" max="4" width="12" style="23" customWidth="1"/>
    <col min="5" max="5" width="5.83203125" style="23" customWidth="1"/>
    <col min="6" max="6" width="8.83203125" style="23" customWidth="1"/>
    <col min="7" max="7" width="18.33203125" style="23" customWidth="1"/>
    <col min="8" max="8" width="12.33203125" style="23" customWidth="1"/>
    <col min="9" max="9" width="13.83203125" style="23" customWidth="1"/>
    <col min="10" max="16384" width="9.33203125" style="23" customWidth="1"/>
  </cols>
  <sheetData>
    <row r="1" spans="1:9" ht="40.5" customHeight="1">
      <c r="A1" s="111"/>
      <c r="B1" s="111"/>
      <c r="C1" s="111"/>
      <c r="D1" s="111"/>
      <c r="E1" s="111"/>
      <c r="F1" s="111"/>
      <c r="G1" s="213" t="s">
        <v>434</v>
      </c>
      <c r="H1" s="213"/>
      <c r="I1" s="213"/>
    </row>
    <row r="2" spans="1:9" ht="12.75">
      <c r="A2" s="214" t="s">
        <v>220</v>
      </c>
      <c r="B2" s="214"/>
      <c r="C2" s="214"/>
      <c r="D2" s="214"/>
      <c r="E2" s="214"/>
      <c r="F2" s="214"/>
      <c r="G2" s="214"/>
      <c r="H2" s="214"/>
      <c r="I2" s="214"/>
    </row>
    <row r="3" spans="1:9" ht="12.75">
      <c r="A3" s="214"/>
      <c r="B3" s="214"/>
      <c r="C3" s="214"/>
      <c r="D3" s="214"/>
      <c r="E3" s="214"/>
      <c r="F3" s="214"/>
      <c r="G3" s="214"/>
      <c r="H3" s="214"/>
      <c r="I3" s="214"/>
    </row>
    <row r="4" spans="1:9" ht="12.7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2.7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22.5" customHeight="1">
      <c r="A6" s="215" t="s">
        <v>219</v>
      </c>
      <c r="B6" s="215" t="s">
        <v>218</v>
      </c>
      <c r="C6" s="215" t="s">
        <v>217</v>
      </c>
      <c r="D6" s="215" t="s">
        <v>110</v>
      </c>
      <c r="E6" s="215" t="s">
        <v>1</v>
      </c>
      <c r="F6" s="215" t="s">
        <v>2</v>
      </c>
      <c r="G6" s="215" t="s">
        <v>216</v>
      </c>
      <c r="H6" s="215"/>
      <c r="I6" s="215" t="s">
        <v>215</v>
      </c>
    </row>
    <row r="7" spans="1:9" ht="52.5" customHeight="1">
      <c r="A7" s="215"/>
      <c r="B7" s="215"/>
      <c r="C7" s="215"/>
      <c r="D7" s="215"/>
      <c r="E7" s="215"/>
      <c r="F7" s="215"/>
      <c r="G7" s="83" t="s">
        <v>214</v>
      </c>
      <c r="H7" s="83" t="s">
        <v>213</v>
      </c>
      <c r="I7" s="215"/>
    </row>
    <row r="8" spans="1:9" ht="12.75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</row>
    <row r="9" spans="1:9" ht="33.75" customHeight="1">
      <c r="A9" s="99" t="s">
        <v>103</v>
      </c>
      <c r="B9" s="210" t="s">
        <v>200</v>
      </c>
      <c r="C9" s="104" t="s">
        <v>257</v>
      </c>
      <c r="D9" s="104" t="s">
        <v>69</v>
      </c>
      <c r="E9" s="43" t="s">
        <v>251</v>
      </c>
      <c r="F9" s="43" t="s">
        <v>248</v>
      </c>
      <c r="G9" s="40" t="s">
        <v>198</v>
      </c>
      <c r="H9" s="34">
        <f>H10+H14</f>
        <v>4608709</v>
      </c>
      <c r="I9" s="34">
        <f>I10+I14</f>
        <v>1865378</v>
      </c>
    </row>
    <row r="10" spans="1:9" ht="27" customHeight="1">
      <c r="A10" s="100"/>
      <c r="B10" s="211"/>
      <c r="C10" s="105"/>
      <c r="D10" s="105"/>
      <c r="E10" s="107"/>
      <c r="F10" s="107"/>
      <c r="G10" s="40" t="s">
        <v>193</v>
      </c>
      <c r="H10" s="34">
        <f>H11+H12+H13</f>
        <v>44403</v>
      </c>
      <c r="I10" s="34">
        <f>I11+I12+I13</f>
        <v>14800</v>
      </c>
    </row>
    <row r="11" spans="1:9" ht="15" customHeight="1">
      <c r="A11" s="100"/>
      <c r="B11" s="210" t="s">
        <v>249</v>
      </c>
      <c r="C11" s="105"/>
      <c r="D11" s="105"/>
      <c r="E11" s="107"/>
      <c r="F11" s="107"/>
      <c r="G11" s="39" t="s">
        <v>191</v>
      </c>
      <c r="H11" s="35">
        <v>6661</v>
      </c>
      <c r="I11" s="35">
        <v>2220</v>
      </c>
    </row>
    <row r="12" spans="1:9" ht="24.75" customHeight="1">
      <c r="A12" s="100"/>
      <c r="B12" s="212"/>
      <c r="C12" s="105"/>
      <c r="D12" s="105"/>
      <c r="E12" s="107"/>
      <c r="F12" s="107"/>
      <c r="G12" s="38" t="s">
        <v>190</v>
      </c>
      <c r="H12" s="35">
        <v>0</v>
      </c>
      <c r="I12" s="35">
        <v>0</v>
      </c>
    </row>
    <row r="13" spans="1:9" ht="36" customHeight="1">
      <c r="A13" s="100"/>
      <c r="B13" s="212" t="s">
        <v>252</v>
      </c>
      <c r="C13" s="105"/>
      <c r="D13" s="105"/>
      <c r="E13" s="107"/>
      <c r="F13" s="107"/>
      <c r="G13" s="38" t="s">
        <v>189</v>
      </c>
      <c r="H13" s="35">
        <v>37742</v>
      </c>
      <c r="I13" s="35">
        <v>12580</v>
      </c>
    </row>
    <row r="14" spans="1:9" ht="14.25" customHeight="1">
      <c r="A14" s="100"/>
      <c r="B14" s="212"/>
      <c r="C14" s="105"/>
      <c r="D14" s="105"/>
      <c r="E14" s="107"/>
      <c r="F14" s="107"/>
      <c r="G14" s="40" t="s">
        <v>192</v>
      </c>
      <c r="H14" s="34">
        <f>H15+H16+H17+H18</f>
        <v>4564306</v>
      </c>
      <c r="I14" s="34">
        <f>I15+I16+I17+I18</f>
        <v>1850578</v>
      </c>
    </row>
    <row r="15" spans="1:9" ht="16.5" customHeight="1">
      <c r="A15" s="100"/>
      <c r="B15" s="212"/>
      <c r="C15" s="105"/>
      <c r="D15" s="105"/>
      <c r="E15" s="107"/>
      <c r="F15" s="107"/>
      <c r="G15" s="39" t="s">
        <v>191</v>
      </c>
      <c r="H15" s="35">
        <v>684646</v>
      </c>
      <c r="I15" s="35">
        <v>277587</v>
      </c>
    </row>
    <row r="16" spans="1:9" ht="24.75" customHeight="1">
      <c r="A16" s="100"/>
      <c r="B16" s="212"/>
      <c r="C16" s="105"/>
      <c r="D16" s="105"/>
      <c r="E16" s="107"/>
      <c r="F16" s="107"/>
      <c r="G16" s="38" t="s">
        <v>190</v>
      </c>
      <c r="H16" s="35">
        <v>0</v>
      </c>
      <c r="I16" s="35">
        <v>0</v>
      </c>
    </row>
    <row r="17" spans="1:9" ht="36" customHeight="1">
      <c r="A17" s="100"/>
      <c r="B17" s="212" t="s">
        <v>250</v>
      </c>
      <c r="C17" s="105"/>
      <c r="D17" s="105"/>
      <c r="E17" s="107"/>
      <c r="F17" s="107"/>
      <c r="G17" s="38" t="s">
        <v>189</v>
      </c>
      <c r="H17" s="35">
        <v>3879660</v>
      </c>
      <c r="I17" s="35">
        <v>1572991</v>
      </c>
    </row>
    <row r="18" spans="1:9" ht="27.75" customHeight="1">
      <c r="A18" s="101"/>
      <c r="B18" s="211"/>
      <c r="C18" s="106"/>
      <c r="D18" s="106"/>
      <c r="E18" s="108"/>
      <c r="F18" s="108"/>
      <c r="G18" s="44" t="s">
        <v>188</v>
      </c>
      <c r="H18" s="35">
        <v>0</v>
      </c>
      <c r="I18" s="35">
        <v>0</v>
      </c>
    </row>
    <row r="19" spans="1:9" ht="44.25" customHeight="1">
      <c r="A19" s="216" t="s">
        <v>102</v>
      </c>
      <c r="B19" s="36" t="s">
        <v>200</v>
      </c>
      <c r="C19" s="221" t="s">
        <v>212</v>
      </c>
      <c r="D19" s="221" t="s">
        <v>69</v>
      </c>
      <c r="E19" s="224" t="s">
        <v>211</v>
      </c>
      <c r="F19" s="224" t="s">
        <v>210</v>
      </c>
      <c r="G19" s="40" t="s">
        <v>198</v>
      </c>
      <c r="H19" s="34">
        <f>H20+H24</f>
        <v>3002600</v>
      </c>
      <c r="I19" s="34">
        <f>I20+I24</f>
        <v>1990317</v>
      </c>
    </row>
    <row r="20" spans="1:9" ht="23.25" customHeight="1">
      <c r="A20" s="217"/>
      <c r="B20" s="36" t="s">
        <v>209</v>
      </c>
      <c r="C20" s="222"/>
      <c r="D20" s="222"/>
      <c r="E20" s="225"/>
      <c r="F20" s="225"/>
      <c r="G20" s="40" t="s">
        <v>193</v>
      </c>
      <c r="H20" s="34">
        <f>H21+H22+H23</f>
        <v>18000</v>
      </c>
      <c r="I20" s="34">
        <f>I21+I22+I23</f>
        <v>18000</v>
      </c>
    </row>
    <row r="21" spans="1:9" ht="18.75" customHeight="1">
      <c r="A21" s="217"/>
      <c r="B21" s="210" t="s">
        <v>208</v>
      </c>
      <c r="C21" s="222"/>
      <c r="D21" s="222"/>
      <c r="E21" s="225"/>
      <c r="F21" s="225"/>
      <c r="G21" s="39" t="s">
        <v>191</v>
      </c>
      <c r="H21" s="35">
        <v>2700</v>
      </c>
      <c r="I21" s="35">
        <v>2700</v>
      </c>
    </row>
    <row r="22" spans="1:9" ht="24" customHeight="1">
      <c r="A22" s="217"/>
      <c r="B22" s="212"/>
      <c r="C22" s="222"/>
      <c r="D22" s="222"/>
      <c r="E22" s="225"/>
      <c r="F22" s="225"/>
      <c r="G22" s="38" t="s">
        <v>190</v>
      </c>
      <c r="H22" s="35">
        <v>0</v>
      </c>
      <c r="I22" s="35">
        <v>0</v>
      </c>
    </row>
    <row r="23" spans="1:9" ht="34.5" customHeight="1">
      <c r="A23" s="217"/>
      <c r="B23" s="212"/>
      <c r="C23" s="222"/>
      <c r="D23" s="222"/>
      <c r="E23" s="225"/>
      <c r="F23" s="225"/>
      <c r="G23" s="38" t="s">
        <v>189</v>
      </c>
      <c r="H23" s="35">
        <v>15300</v>
      </c>
      <c r="I23" s="35">
        <v>15300</v>
      </c>
    </row>
    <row r="24" spans="1:9" ht="15" customHeight="1">
      <c r="A24" s="217"/>
      <c r="B24" s="212"/>
      <c r="C24" s="222"/>
      <c r="D24" s="222"/>
      <c r="E24" s="225"/>
      <c r="F24" s="225"/>
      <c r="G24" s="40" t="s">
        <v>192</v>
      </c>
      <c r="H24" s="34">
        <f>H25+H26+H27+H28</f>
        <v>2984600</v>
      </c>
      <c r="I24" s="34">
        <f>I25+I26+I27+I28</f>
        <v>1972317</v>
      </c>
    </row>
    <row r="25" spans="1:9" ht="15.75" customHeight="1">
      <c r="A25" s="217"/>
      <c r="B25" s="212"/>
      <c r="C25" s="222"/>
      <c r="D25" s="222"/>
      <c r="E25" s="225"/>
      <c r="F25" s="225"/>
      <c r="G25" s="39" t="s">
        <v>191</v>
      </c>
      <c r="H25" s="35">
        <v>447690</v>
      </c>
      <c r="I25" s="35">
        <v>295847</v>
      </c>
    </row>
    <row r="26" spans="1:9" ht="26.25" customHeight="1">
      <c r="A26" s="217"/>
      <c r="B26" s="212"/>
      <c r="C26" s="222"/>
      <c r="D26" s="222"/>
      <c r="E26" s="225"/>
      <c r="F26" s="225"/>
      <c r="G26" s="38" t="s">
        <v>190</v>
      </c>
      <c r="H26" s="35">
        <v>0</v>
      </c>
      <c r="I26" s="35">
        <v>0</v>
      </c>
    </row>
    <row r="27" spans="1:9" ht="33.75" customHeight="1">
      <c r="A27" s="217"/>
      <c r="B27" s="212"/>
      <c r="C27" s="222"/>
      <c r="D27" s="222"/>
      <c r="E27" s="225"/>
      <c r="F27" s="225"/>
      <c r="G27" s="38" t="s">
        <v>189</v>
      </c>
      <c r="H27" s="35">
        <v>2536910</v>
      </c>
      <c r="I27" s="35">
        <v>1676470</v>
      </c>
    </row>
    <row r="28" spans="1:9" ht="48.75" customHeight="1">
      <c r="A28" s="218"/>
      <c r="B28" s="211"/>
      <c r="C28" s="223"/>
      <c r="D28" s="223"/>
      <c r="E28" s="226"/>
      <c r="F28" s="226"/>
      <c r="G28" s="36" t="s">
        <v>188</v>
      </c>
      <c r="H28" s="35">
        <v>0</v>
      </c>
      <c r="I28" s="35">
        <v>0</v>
      </c>
    </row>
    <row r="29" spans="1:9" ht="14.25" customHeight="1">
      <c r="A29" s="216" t="s">
        <v>101</v>
      </c>
      <c r="B29" s="210" t="s">
        <v>200</v>
      </c>
      <c r="C29" s="102" t="s">
        <v>207</v>
      </c>
      <c r="D29" s="210" t="s">
        <v>69</v>
      </c>
      <c r="E29" s="102">
        <v>754</v>
      </c>
      <c r="F29" s="102">
        <v>75495</v>
      </c>
      <c r="G29" s="40" t="s">
        <v>198</v>
      </c>
      <c r="H29" s="42">
        <f>SUM(H30+H34)</f>
        <v>2857501</v>
      </c>
      <c r="I29" s="42">
        <f>SUM(I30+I34)</f>
        <v>1999777</v>
      </c>
    </row>
    <row r="30" spans="1:9" ht="22.5" customHeight="1">
      <c r="A30" s="217"/>
      <c r="B30" s="219"/>
      <c r="C30" s="97"/>
      <c r="D30" s="212"/>
      <c r="E30" s="103"/>
      <c r="F30" s="103"/>
      <c r="G30" s="40" t="s">
        <v>193</v>
      </c>
      <c r="H30" s="42">
        <f>SUM(H31:H33)</f>
        <v>2258506</v>
      </c>
      <c r="I30" s="42">
        <f>SUM(I31:I33)</f>
        <v>1400782</v>
      </c>
    </row>
    <row r="31" spans="1:9" ht="20.25" customHeight="1">
      <c r="A31" s="217"/>
      <c r="B31" s="219"/>
      <c r="C31" s="97"/>
      <c r="D31" s="212"/>
      <c r="E31" s="103"/>
      <c r="F31" s="103"/>
      <c r="G31" s="39" t="s">
        <v>191</v>
      </c>
      <c r="H31" s="41">
        <v>0</v>
      </c>
      <c r="I31" s="41">
        <v>0</v>
      </c>
    </row>
    <row r="32" spans="1:9" ht="27" customHeight="1">
      <c r="A32" s="217"/>
      <c r="B32" s="220"/>
      <c r="C32" s="97"/>
      <c r="D32" s="212"/>
      <c r="E32" s="103"/>
      <c r="F32" s="103"/>
      <c r="G32" s="38" t="s">
        <v>190</v>
      </c>
      <c r="H32" s="41">
        <v>0</v>
      </c>
      <c r="I32" s="41">
        <v>0</v>
      </c>
    </row>
    <row r="33" spans="1:9" ht="37.5" customHeight="1">
      <c r="A33" s="217"/>
      <c r="B33" s="104" t="s">
        <v>206</v>
      </c>
      <c r="C33" s="97"/>
      <c r="D33" s="212"/>
      <c r="E33" s="103"/>
      <c r="F33" s="103"/>
      <c r="G33" s="38" t="s">
        <v>189</v>
      </c>
      <c r="H33" s="41">
        <v>2258506</v>
      </c>
      <c r="I33" s="41">
        <v>1400782</v>
      </c>
    </row>
    <row r="34" spans="1:9" ht="30" customHeight="1">
      <c r="A34" s="217"/>
      <c r="B34" s="212" t="s">
        <v>205</v>
      </c>
      <c r="C34" s="97"/>
      <c r="D34" s="212"/>
      <c r="E34" s="103"/>
      <c r="F34" s="103"/>
      <c r="G34" s="40" t="s">
        <v>192</v>
      </c>
      <c r="H34" s="42">
        <f>SUM(H35:H38)</f>
        <v>598995</v>
      </c>
      <c r="I34" s="42">
        <f>SUM(I35:I38)</f>
        <v>598995</v>
      </c>
    </row>
    <row r="35" spans="1:9" ht="27.75" customHeight="1">
      <c r="A35" s="217"/>
      <c r="B35" s="212"/>
      <c r="C35" s="97"/>
      <c r="D35" s="212"/>
      <c r="E35" s="103"/>
      <c r="F35" s="103"/>
      <c r="G35" s="39" t="s">
        <v>191</v>
      </c>
      <c r="H35" s="41">
        <v>0</v>
      </c>
      <c r="I35" s="41">
        <v>0</v>
      </c>
    </row>
    <row r="36" spans="1:9" ht="26.25" customHeight="1">
      <c r="A36" s="217"/>
      <c r="B36" s="212"/>
      <c r="C36" s="97"/>
      <c r="D36" s="212"/>
      <c r="E36" s="103"/>
      <c r="F36" s="103"/>
      <c r="G36" s="38" t="s">
        <v>190</v>
      </c>
      <c r="H36" s="41">
        <v>0</v>
      </c>
      <c r="I36" s="41">
        <v>0</v>
      </c>
    </row>
    <row r="37" spans="1:9" ht="39" customHeight="1">
      <c r="A37" s="217"/>
      <c r="B37" s="212" t="s">
        <v>204</v>
      </c>
      <c r="C37" s="97"/>
      <c r="D37" s="212"/>
      <c r="E37" s="103"/>
      <c r="F37" s="103"/>
      <c r="G37" s="38" t="s">
        <v>189</v>
      </c>
      <c r="H37" s="41">
        <v>598995</v>
      </c>
      <c r="I37" s="41">
        <v>598995</v>
      </c>
    </row>
    <row r="38" spans="1:9" ht="48.75" customHeight="1">
      <c r="A38" s="218"/>
      <c r="B38" s="211"/>
      <c r="C38" s="98"/>
      <c r="D38" s="211"/>
      <c r="E38" s="37"/>
      <c r="F38" s="37"/>
      <c r="G38" s="36" t="s">
        <v>188</v>
      </c>
      <c r="H38" s="41">
        <v>0</v>
      </c>
      <c r="I38" s="41">
        <v>0</v>
      </c>
    </row>
    <row r="39" spans="1:9" ht="17.25" customHeight="1">
      <c r="A39" s="216" t="s">
        <v>100</v>
      </c>
      <c r="B39" s="210" t="s">
        <v>200</v>
      </c>
      <c r="C39" s="104" t="s">
        <v>203</v>
      </c>
      <c r="D39" s="210" t="s">
        <v>69</v>
      </c>
      <c r="E39" s="102">
        <v>801</v>
      </c>
      <c r="F39" s="102">
        <v>80102</v>
      </c>
      <c r="G39" s="40" t="s">
        <v>198</v>
      </c>
      <c r="H39" s="34">
        <f>SUM(H40+H44)</f>
        <v>383804</v>
      </c>
      <c r="I39" s="34">
        <f>SUM(I40+I44)</f>
        <v>266885</v>
      </c>
    </row>
    <row r="40" spans="1:9" ht="18.75" customHeight="1">
      <c r="A40" s="217"/>
      <c r="B40" s="219"/>
      <c r="C40" s="97"/>
      <c r="D40" s="212"/>
      <c r="E40" s="103"/>
      <c r="F40" s="103"/>
      <c r="G40" s="40" t="s">
        <v>193</v>
      </c>
      <c r="H40" s="34">
        <f>SUM(H41:H43)</f>
        <v>383804</v>
      </c>
      <c r="I40" s="34">
        <f>SUM(I41:I43)</f>
        <v>266885</v>
      </c>
    </row>
    <row r="41" spans="1:9" ht="18.75" customHeight="1">
      <c r="A41" s="217"/>
      <c r="B41" s="219"/>
      <c r="C41" s="97"/>
      <c r="D41" s="212"/>
      <c r="E41" s="103"/>
      <c r="F41" s="103"/>
      <c r="G41" s="39" t="s">
        <v>191</v>
      </c>
      <c r="H41" s="35">
        <v>0</v>
      </c>
      <c r="I41" s="35">
        <v>0</v>
      </c>
    </row>
    <row r="42" spans="1:9" ht="26.25" customHeight="1">
      <c r="A42" s="217"/>
      <c r="B42" s="220"/>
      <c r="C42" s="97"/>
      <c r="D42" s="212"/>
      <c r="E42" s="103"/>
      <c r="F42" s="103"/>
      <c r="G42" s="38" t="s">
        <v>190</v>
      </c>
      <c r="H42" s="35">
        <v>20443</v>
      </c>
      <c r="I42" s="35">
        <v>14227</v>
      </c>
    </row>
    <row r="43" spans="1:9" ht="39" customHeight="1">
      <c r="A43" s="217"/>
      <c r="B43" s="104" t="s">
        <v>197</v>
      </c>
      <c r="C43" s="97"/>
      <c r="D43" s="212"/>
      <c r="E43" s="103"/>
      <c r="F43" s="103"/>
      <c r="G43" s="38" t="s">
        <v>189</v>
      </c>
      <c r="H43" s="35">
        <v>363361</v>
      </c>
      <c r="I43" s="35">
        <v>252658</v>
      </c>
    </row>
    <row r="44" spans="1:9" ht="22.5" customHeight="1">
      <c r="A44" s="217"/>
      <c r="B44" s="212" t="s">
        <v>202</v>
      </c>
      <c r="C44" s="97"/>
      <c r="D44" s="212"/>
      <c r="E44" s="103"/>
      <c r="F44" s="103"/>
      <c r="G44" s="40" t="s">
        <v>192</v>
      </c>
      <c r="H44" s="34">
        <f>SUM(H45:H48)</f>
        <v>0</v>
      </c>
      <c r="I44" s="34">
        <f>SUM(I45:I48)</f>
        <v>0</v>
      </c>
    </row>
    <row r="45" spans="1:9" ht="27.75" customHeight="1">
      <c r="A45" s="217"/>
      <c r="B45" s="212"/>
      <c r="C45" s="97"/>
      <c r="D45" s="212"/>
      <c r="E45" s="103"/>
      <c r="F45" s="103"/>
      <c r="G45" s="39" t="s">
        <v>191</v>
      </c>
      <c r="H45" s="35">
        <v>0</v>
      </c>
      <c r="I45" s="35">
        <v>0</v>
      </c>
    </row>
    <row r="46" spans="1:9" ht="26.25" customHeight="1">
      <c r="A46" s="217"/>
      <c r="B46" s="212"/>
      <c r="C46" s="97"/>
      <c r="D46" s="212"/>
      <c r="E46" s="103"/>
      <c r="F46" s="103"/>
      <c r="G46" s="38" t="s">
        <v>190</v>
      </c>
      <c r="H46" s="35">
        <v>0</v>
      </c>
      <c r="I46" s="35">
        <v>0</v>
      </c>
    </row>
    <row r="47" spans="1:9" ht="36" customHeight="1">
      <c r="A47" s="217"/>
      <c r="B47" s="212" t="s">
        <v>201</v>
      </c>
      <c r="C47" s="97"/>
      <c r="D47" s="212"/>
      <c r="E47" s="103"/>
      <c r="F47" s="103"/>
      <c r="G47" s="38" t="s">
        <v>189</v>
      </c>
      <c r="H47" s="35">
        <v>0</v>
      </c>
      <c r="I47" s="35">
        <v>0</v>
      </c>
    </row>
    <row r="48" spans="1:9" ht="48.75" customHeight="1">
      <c r="A48" s="218"/>
      <c r="B48" s="211"/>
      <c r="C48" s="98"/>
      <c r="D48" s="211"/>
      <c r="E48" s="37"/>
      <c r="F48" s="37"/>
      <c r="G48" s="36" t="s">
        <v>188</v>
      </c>
      <c r="H48" s="35">
        <v>0</v>
      </c>
      <c r="I48" s="35">
        <v>0</v>
      </c>
    </row>
    <row r="49" spans="1:9" ht="17.25" customHeight="1">
      <c r="A49" s="216" t="s">
        <v>99</v>
      </c>
      <c r="B49" s="210" t="s">
        <v>200</v>
      </c>
      <c r="C49" s="104" t="s">
        <v>199</v>
      </c>
      <c r="D49" s="210" t="s">
        <v>69</v>
      </c>
      <c r="E49" s="102">
        <v>801</v>
      </c>
      <c r="F49" s="102">
        <v>80115</v>
      </c>
      <c r="G49" s="40" t="s">
        <v>198</v>
      </c>
      <c r="H49" s="34">
        <f>SUM(H50+H54)</f>
        <v>1893108</v>
      </c>
      <c r="I49" s="34">
        <f>SUM(I50+I54)</f>
        <v>575584</v>
      </c>
    </row>
    <row r="50" spans="1:9" ht="23.25" customHeight="1">
      <c r="A50" s="217"/>
      <c r="B50" s="219"/>
      <c r="C50" s="97"/>
      <c r="D50" s="212"/>
      <c r="E50" s="103"/>
      <c r="F50" s="103"/>
      <c r="G50" s="40" t="s">
        <v>193</v>
      </c>
      <c r="H50" s="34">
        <f>SUM(H51:H53)</f>
        <v>1893108</v>
      </c>
      <c r="I50" s="34">
        <f>SUM(I51:I53)</f>
        <v>575584</v>
      </c>
    </row>
    <row r="51" spans="1:9" ht="22.5" customHeight="1">
      <c r="A51" s="217"/>
      <c r="B51" s="219"/>
      <c r="C51" s="97"/>
      <c r="D51" s="212"/>
      <c r="E51" s="103"/>
      <c r="F51" s="103"/>
      <c r="G51" s="39" t="s">
        <v>191</v>
      </c>
      <c r="H51" s="35">
        <v>0</v>
      </c>
      <c r="I51" s="35">
        <v>0</v>
      </c>
    </row>
    <row r="52" spans="1:9" ht="25.5" customHeight="1">
      <c r="A52" s="217"/>
      <c r="B52" s="220"/>
      <c r="C52" s="97"/>
      <c r="D52" s="212"/>
      <c r="E52" s="103"/>
      <c r="F52" s="103"/>
      <c r="G52" s="38" t="s">
        <v>190</v>
      </c>
      <c r="H52" s="35">
        <v>184010</v>
      </c>
      <c r="I52" s="35">
        <v>59083</v>
      </c>
    </row>
    <row r="53" spans="1:9" ht="37.5" customHeight="1">
      <c r="A53" s="217"/>
      <c r="B53" s="104" t="s">
        <v>197</v>
      </c>
      <c r="C53" s="97"/>
      <c r="D53" s="212"/>
      <c r="E53" s="103"/>
      <c r="F53" s="103"/>
      <c r="G53" s="38" t="s">
        <v>189</v>
      </c>
      <c r="H53" s="35">
        <v>1709098</v>
      </c>
      <c r="I53" s="35">
        <v>516501</v>
      </c>
    </row>
    <row r="54" spans="1:9" ht="14.25" customHeight="1">
      <c r="A54" s="217"/>
      <c r="B54" s="212" t="s">
        <v>196</v>
      </c>
      <c r="C54" s="97"/>
      <c r="D54" s="212"/>
      <c r="E54" s="103"/>
      <c r="F54" s="103"/>
      <c r="G54" s="40" t="s">
        <v>192</v>
      </c>
      <c r="H54" s="34">
        <f>SUM(H55:H58)</f>
        <v>0</v>
      </c>
      <c r="I54" s="34">
        <f>SUM(I55:I58)</f>
        <v>0</v>
      </c>
    </row>
    <row r="55" spans="1:9" ht="13.5" customHeight="1">
      <c r="A55" s="217"/>
      <c r="B55" s="212"/>
      <c r="C55" s="97"/>
      <c r="D55" s="212"/>
      <c r="E55" s="103"/>
      <c r="F55" s="103"/>
      <c r="G55" s="39" t="s">
        <v>191</v>
      </c>
      <c r="H55" s="35">
        <v>0</v>
      </c>
      <c r="I55" s="35">
        <v>0</v>
      </c>
    </row>
    <row r="56" spans="1:9" ht="27.75" customHeight="1">
      <c r="A56" s="217"/>
      <c r="B56" s="212"/>
      <c r="C56" s="97"/>
      <c r="D56" s="212"/>
      <c r="E56" s="103"/>
      <c r="F56" s="103"/>
      <c r="G56" s="38" t="s">
        <v>190</v>
      </c>
      <c r="H56" s="35">
        <v>0</v>
      </c>
      <c r="I56" s="35">
        <v>0</v>
      </c>
    </row>
    <row r="57" spans="1:9" ht="36.75" customHeight="1">
      <c r="A57" s="217"/>
      <c r="B57" s="212" t="s">
        <v>195</v>
      </c>
      <c r="C57" s="97"/>
      <c r="D57" s="212"/>
      <c r="E57" s="103"/>
      <c r="F57" s="103"/>
      <c r="G57" s="38" t="s">
        <v>189</v>
      </c>
      <c r="H57" s="35">
        <v>0</v>
      </c>
      <c r="I57" s="35">
        <v>0</v>
      </c>
    </row>
    <row r="58" spans="1:9" ht="48.75" customHeight="1">
      <c r="A58" s="218"/>
      <c r="B58" s="211"/>
      <c r="C58" s="98"/>
      <c r="D58" s="211"/>
      <c r="E58" s="37"/>
      <c r="F58" s="37"/>
      <c r="G58" s="36" t="s">
        <v>188</v>
      </c>
      <c r="H58" s="35">
        <v>0</v>
      </c>
      <c r="I58" s="35">
        <v>0</v>
      </c>
    </row>
    <row r="59" spans="1:9" ht="19.5" customHeight="1">
      <c r="A59" s="100" t="s">
        <v>98</v>
      </c>
      <c r="B59" s="210" t="s">
        <v>224</v>
      </c>
      <c r="C59" s="100">
        <v>2021</v>
      </c>
      <c r="D59" s="243" t="s">
        <v>221</v>
      </c>
      <c r="E59" s="103">
        <v>852</v>
      </c>
      <c r="F59" s="103">
        <v>85202</v>
      </c>
      <c r="G59" s="40" t="s">
        <v>198</v>
      </c>
      <c r="H59" s="42">
        <f>SUM(H60+H64)</f>
        <v>572414.42</v>
      </c>
      <c r="I59" s="42">
        <f>SUM(I60+I64)</f>
        <v>572414.42</v>
      </c>
    </row>
    <row r="60" spans="1:9" ht="15.75" customHeight="1">
      <c r="A60" s="100"/>
      <c r="B60" s="219"/>
      <c r="C60" s="45"/>
      <c r="D60" s="244"/>
      <c r="E60" s="103"/>
      <c r="F60" s="103"/>
      <c r="G60" s="40" t="s">
        <v>193</v>
      </c>
      <c r="H60" s="42">
        <f>SUM(H61:H63)</f>
        <v>572414.42</v>
      </c>
      <c r="I60" s="42">
        <f>SUM(I61:I63)</f>
        <v>572414.42</v>
      </c>
    </row>
    <row r="61" spans="1:9" ht="14.25" customHeight="1">
      <c r="A61" s="100"/>
      <c r="B61" s="219"/>
      <c r="C61" s="45"/>
      <c r="D61" s="244"/>
      <c r="E61" s="103"/>
      <c r="F61" s="103"/>
      <c r="G61" s="39" t="s">
        <v>191</v>
      </c>
      <c r="H61" s="41">
        <v>0</v>
      </c>
      <c r="I61" s="41">
        <v>0</v>
      </c>
    </row>
    <row r="62" spans="1:9" ht="25.5" customHeight="1">
      <c r="A62" s="100"/>
      <c r="B62" s="220"/>
      <c r="C62" s="45"/>
      <c r="D62" s="244"/>
      <c r="E62" s="103"/>
      <c r="F62" s="103"/>
      <c r="G62" s="38" t="s">
        <v>190</v>
      </c>
      <c r="H62" s="41">
        <v>89983.55</v>
      </c>
      <c r="I62" s="41">
        <v>89983.55</v>
      </c>
    </row>
    <row r="63" spans="1:9" ht="33.75" customHeight="1">
      <c r="A63" s="100"/>
      <c r="B63" s="104" t="s">
        <v>222</v>
      </c>
      <c r="C63" s="45"/>
      <c r="D63" s="46"/>
      <c r="E63" s="103"/>
      <c r="F63" s="103"/>
      <c r="G63" s="38" t="s">
        <v>189</v>
      </c>
      <c r="H63" s="41">
        <v>482430.87</v>
      </c>
      <c r="I63" s="41">
        <v>482430.87</v>
      </c>
    </row>
    <row r="64" spans="1:9" ht="13.5" customHeight="1">
      <c r="A64" s="100"/>
      <c r="B64" s="240"/>
      <c r="C64" s="45"/>
      <c r="D64" s="46"/>
      <c r="E64" s="103"/>
      <c r="F64" s="103"/>
      <c r="G64" s="40" t="s">
        <v>192</v>
      </c>
      <c r="H64" s="42">
        <f>SUM(H65:H68)</f>
        <v>0</v>
      </c>
      <c r="I64" s="42">
        <f>SUM(I65:I68)</f>
        <v>0</v>
      </c>
    </row>
    <row r="65" spans="1:9" ht="15" customHeight="1">
      <c r="A65" s="100"/>
      <c r="B65" s="241"/>
      <c r="C65" s="45"/>
      <c r="D65" s="46"/>
      <c r="E65" s="103"/>
      <c r="F65" s="103"/>
      <c r="G65" s="39" t="s">
        <v>191</v>
      </c>
      <c r="H65" s="41">
        <v>0</v>
      </c>
      <c r="I65" s="41">
        <v>0</v>
      </c>
    </row>
    <row r="66" spans="1:9" ht="27" customHeight="1">
      <c r="A66" s="100"/>
      <c r="B66" s="242"/>
      <c r="C66" s="45"/>
      <c r="D66" s="46"/>
      <c r="E66" s="103"/>
      <c r="F66" s="103"/>
      <c r="G66" s="38" t="s">
        <v>190</v>
      </c>
      <c r="H66" s="41">
        <v>0</v>
      </c>
      <c r="I66" s="41">
        <v>0</v>
      </c>
    </row>
    <row r="67" spans="1:9" ht="37.5" customHeight="1">
      <c r="A67" s="100"/>
      <c r="B67" s="104" t="s">
        <v>223</v>
      </c>
      <c r="C67" s="45"/>
      <c r="D67" s="46"/>
      <c r="E67" s="103"/>
      <c r="F67" s="103"/>
      <c r="G67" s="38" t="s">
        <v>189</v>
      </c>
      <c r="H67" s="41">
        <v>0</v>
      </c>
      <c r="I67" s="41">
        <v>0</v>
      </c>
    </row>
    <row r="68" spans="1:9" ht="48.75" customHeight="1">
      <c r="A68" s="100"/>
      <c r="B68" s="104"/>
      <c r="C68" s="45"/>
      <c r="D68" s="46"/>
      <c r="E68" s="103"/>
      <c r="F68" s="103"/>
      <c r="G68" s="36" t="s">
        <v>188</v>
      </c>
      <c r="H68" s="41">
        <v>0</v>
      </c>
      <c r="I68" s="41">
        <v>0</v>
      </c>
    </row>
    <row r="69" spans="1:9" ht="19.5" customHeight="1">
      <c r="A69" s="47"/>
      <c r="B69" s="40" t="s">
        <v>194</v>
      </c>
      <c r="C69" s="229"/>
      <c r="D69" s="230"/>
      <c r="E69" s="230"/>
      <c r="F69" s="230"/>
      <c r="G69" s="231"/>
      <c r="H69" s="34">
        <f>H70+H75</f>
        <v>13318136.42</v>
      </c>
      <c r="I69" s="125">
        <f>I70+I75</f>
        <v>7270355.42</v>
      </c>
    </row>
    <row r="70" spans="1:9" ht="21.75" customHeight="1">
      <c r="A70" s="48"/>
      <c r="B70" s="40" t="s">
        <v>193</v>
      </c>
      <c r="C70" s="229"/>
      <c r="D70" s="230"/>
      <c r="E70" s="230"/>
      <c r="F70" s="230"/>
      <c r="G70" s="231"/>
      <c r="H70" s="34">
        <f aca="true" t="shared" si="0" ref="H70:I73">H10+H20+H30+H40+H50+H60</f>
        <v>5170235.42</v>
      </c>
      <c r="I70" s="125">
        <f t="shared" si="0"/>
        <v>2848465.42</v>
      </c>
    </row>
    <row r="71" spans="1:9" ht="18" customHeight="1">
      <c r="A71" s="48"/>
      <c r="B71" s="39" t="s">
        <v>191</v>
      </c>
      <c r="C71" s="232"/>
      <c r="D71" s="233"/>
      <c r="E71" s="233"/>
      <c r="F71" s="233"/>
      <c r="G71" s="234"/>
      <c r="H71" s="35">
        <f t="shared" si="0"/>
        <v>9361</v>
      </c>
      <c r="I71" s="124">
        <f t="shared" si="0"/>
        <v>4920</v>
      </c>
    </row>
    <row r="72" spans="1:9" ht="19.5" customHeight="1">
      <c r="A72" s="48"/>
      <c r="B72" s="39" t="s">
        <v>190</v>
      </c>
      <c r="C72" s="232"/>
      <c r="D72" s="233"/>
      <c r="E72" s="233"/>
      <c r="F72" s="233"/>
      <c r="G72" s="234"/>
      <c r="H72" s="35">
        <f t="shared" si="0"/>
        <v>294436.55</v>
      </c>
      <c r="I72" s="124">
        <f t="shared" si="0"/>
        <v>163293.55</v>
      </c>
    </row>
    <row r="73" spans="1:9" ht="32.25" customHeight="1">
      <c r="A73" s="48"/>
      <c r="B73" s="38" t="s">
        <v>189</v>
      </c>
      <c r="C73" s="232"/>
      <c r="D73" s="233"/>
      <c r="E73" s="233"/>
      <c r="F73" s="233"/>
      <c r="G73" s="234"/>
      <c r="H73" s="35">
        <f t="shared" si="0"/>
        <v>4866437.87</v>
      </c>
      <c r="I73" s="124">
        <f t="shared" si="0"/>
        <v>2680251.87</v>
      </c>
    </row>
    <row r="74" spans="1:9" ht="32.25" customHeight="1">
      <c r="A74" s="48"/>
      <c r="B74" s="36" t="s">
        <v>188</v>
      </c>
      <c r="C74" s="232"/>
      <c r="D74" s="233"/>
      <c r="E74" s="233"/>
      <c r="F74" s="233"/>
      <c r="G74" s="234"/>
      <c r="H74" s="34">
        <v>0</v>
      </c>
      <c r="I74" s="34">
        <v>0</v>
      </c>
    </row>
    <row r="75" spans="1:9" ht="16.5" customHeight="1">
      <c r="A75" s="48"/>
      <c r="B75" s="49" t="s">
        <v>192</v>
      </c>
      <c r="C75" s="229"/>
      <c r="D75" s="230"/>
      <c r="E75" s="230"/>
      <c r="F75" s="230"/>
      <c r="G75" s="231"/>
      <c r="H75" s="34">
        <f aca="true" t="shared" si="1" ref="H75:I79">H14+H24+H34+H44+H54+H64</f>
        <v>8147901</v>
      </c>
      <c r="I75" s="125">
        <f t="shared" si="1"/>
        <v>4421890</v>
      </c>
    </row>
    <row r="76" spans="1:9" ht="18.75" customHeight="1">
      <c r="A76" s="48"/>
      <c r="B76" s="50" t="s">
        <v>191</v>
      </c>
      <c r="C76" s="232"/>
      <c r="D76" s="233"/>
      <c r="E76" s="233"/>
      <c r="F76" s="233"/>
      <c r="G76" s="234"/>
      <c r="H76" s="35">
        <f t="shared" si="1"/>
        <v>1132336</v>
      </c>
      <c r="I76" s="124">
        <f t="shared" si="1"/>
        <v>573434</v>
      </c>
    </row>
    <row r="77" spans="1:9" ht="20.25" customHeight="1">
      <c r="A77" s="48"/>
      <c r="B77" s="50" t="s">
        <v>190</v>
      </c>
      <c r="C77" s="232"/>
      <c r="D77" s="235"/>
      <c r="E77" s="235"/>
      <c r="F77" s="235"/>
      <c r="G77" s="236"/>
      <c r="H77" s="35">
        <f t="shared" si="1"/>
        <v>0</v>
      </c>
      <c r="I77" s="35">
        <f t="shared" si="1"/>
        <v>0</v>
      </c>
    </row>
    <row r="78" spans="1:9" ht="32.25" customHeight="1">
      <c r="A78" s="48"/>
      <c r="B78" s="51" t="s">
        <v>189</v>
      </c>
      <c r="C78" s="232"/>
      <c r="D78" s="235"/>
      <c r="E78" s="235"/>
      <c r="F78" s="235"/>
      <c r="G78" s="236"/>
      <c r="H78" s="35">
        <f t="shared" si="1"/>
        <v>7015565</v>
      </c>
      <c r="I78" s="124">
        <f t="shared" si="1"/>
        <v>3848456</v>
      </c>
    </row>
    <row r="79" spans="1:9" ht="33" customHeight="1">
      <c r="A79" s="48"/>
      <c r="B79" s="113" t="s">
        <v>188</v>
      </c>
      <c r="C79" s="238"/>
      <c r="D79" s="239"/>
      <c r="E79" s="239"/>
      <c r="F79" s="239"/>
      <c r="G79" s="239"/>
      <c r="H79" s="35">
        <f t="shared" si="1"/>
        <v>0</v>
      </c>
      <c r="I79" s="35">
        <f t="shared" si="1"/>
        <v>0</v>
      </c>
    </row>
    <row r="80" spans="1:9" ht="12.7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2.75" customHeight="1" hidden="1">
      <c r="A81" s="32"/>
      <c r="B81" s="237"/>
      <c r="C81" s="237"/>
      <c r="D81" s="237"/>
      <c r="E81" s="237"/>
      <c r="F81" s="237"/>
      <c r="G81" s="237"/>
      <c r="H81" s="237"/>
      <c r="I81" s="237"/>
    </row>
    <row r="82" spans="1:9" ht="8.25" customHeight="1">
      <c r="A82" s="227"/>
      <c r="B82" s="228"/>
      <c r="C82" s="228"/>
      <c r="D82" s="228"/>
      <c r="E82" s="228"/>
      <c r="F82" s="228"/>
      <c r="G82" s="228"/>
      <c r="H82" s="228"/>
      <c r="I82" s="228"/>
    </row>
    <row r="83" spans="1:9" ht="39" customHeight="1">
      <c r="A83" s="227"/>
      <c r="B83" s="228"/>
      <c r="C83" s="228"/>
      <c r="D83" s="228"/>
      <c r="E83" s="228"/>
      <c r="F83" s="228"/>
      <c r="G83" s="228"/>
      <c r="H83" s="228"/>
      <c r="I83" s="228"/>
    </row>
    <row r="84" spans="1:9" ht="12.75" customHeight="1" hidden="1">
      <c r="A84" s="227"/>
      <c r="B84" s="228"/>
      <c r="C84" s="228"/>
      <c r="D84" s="228"/>
      <c r="E84" s="228"/>
      <c r="F84" s="228"/>
      <c r="G84" s="228"/>
      <c r="H84" s="228"/>
      <c r="I84" s="228"/>
    </row>
    <row r="85" spans="1:9" ht="12.7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2.7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2.7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2.7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2.75">
      <c r="A89" s="24"/>
      <c r="B89" s="24"/>
      <c r="C89" s="24"/>
      <c r="D89" s="24"/>
      <c r="E89" s="24"/>
      <c r="F89" s="24"/>
      <c r="G89" s="24"/>
      <c r="H89" s="24"/>
      <c r="I89" s="24"/>
    </row>
  </sheetData>
  <sheetProtection/>
  <mergeCells count="52">
    <mergeCell ref="B34:B36"/>
    <mergeCell ref="B37:B38"/>
    <mergeCell ref="C74:G74"/>
    <mergeCell ref="B59:B62"/>
    <mergeCell ref="C70:G70"/>
    <mergeCell ref="C69:G69"/>
    <mergeCell ref="B54:B56"/>
    <mergeCell ref="C72:G72"/>
    <mergeCell ref="C73:G73"/>
    <mergeCell ref="D59:D62"/>
    <mergeCell ref="B49:B52"/>
    <mergeCell ref="D49:D58"/>
    <mergeCell ref="B57:B58"/>
    <mergeCell ref="A49:A58"/>
    <mergeCell ref="B64:B66"/>
    <mergeCell ref="C71:G71"/>
    <mergeCell ref="A82:A84"/>
    <mergeCell ref="B82:I84"/>
    <mergeCell ref="C75:G75"/>
    <mergeCell ref="C76:G76"/>
    <mergeCell ref="C77:G77"/>
    <mergeCell ref="B81:I81"/>
    <mergeCell ref="C78:G78"/>
    <mergeCell ref="C79:G79"/>
    <mergeCell ref="E6:E7"/>
    <mergeCell ref="F6:F7"/>
    <mergeCell ref="G6:H6"/>
    <mergeCell ref="D6:D7"/>
    <mergeCell ref="C19:C28"/>
    <mergeCell ref="D19:D28"/>
    <mergeCell ref="E19:E28"/>
    <mergeCell ref="F19:F28"/>
    <mergeCell ref="A39:A48"/>
    <mergeCell ref="B39:B42"/>
    <mergeCell ref="D39:D48"/>
    <mergeCell ref="B44:B46"/>
    <mergeCell ref="B47:B48"/>
    <mergeCell ref="B21:B28"/>
    <mergeCell ref="A19:A28"/>
    <mergeCell ref="A29:A38"/>
    <mergeCell ref="B29:B32"/>
    <mergeCell ref="D29:D38"/>
    <mergeCell ref="B9:B10"/>
    <mergeCell ref="B11:B12"/>
    <mergeCell ref="B13:B16"/>
    <mergeCell ref="B17:B18"/>
    <mergeCell ref="G1:I1"/>
    <mergeCell ref="A2:I4"/>
    <mergeCell ref="A6:A7"/>
    <mergeCell ref="B6:B7"/>
    <mergeCell ref="C6:C7"/>
    <mergeCell ref="I6:I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workbookViewId="0" topLeftCell="A1">
      <selection activeCell="B4" sqref="B4:B7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6.5" style="8" customWidth="1"/>
    <col min="5" max="5" width="14.33203125" style="8" customWidth="1"/>
    <col min="6" max="6" width="12.83203125" style="8" customWidth="1"/>
    <col min="7" max="7" width="13.5" style="8" customWidth="1"/>
    <col min="8" max="8" width="13.83203125" style="8" customWidth="1"/>
    <col min="9" max="9" width="10.33203125" style="8" customWidth="1"/>
    <col min="10" max="10" width="11.16015625" style="8" customWidth="1"/>
    <col min="11" max="11" width="9.66015625" style="87" customWidth="1"/>
    <col min="12" max="12" width="11.16015625" style="87" customWidth="1"/>
    <col min="13" max="13" width="11" style="87" customWidth="1"/>
    <col min="14" max="14" width="9.66015625" style="87" customWidth="1"/>
    <col min="15" max="15" width="8.33203125" style="87" customWidth="1"/>
    <col min="16" max="16" width="7.33203125" style="87" customWidth="1"/>
    <col min="17" max="16384" width="9.33203125" style="87" customWidth="1"/>
  </cols>
  <sheetData>
    <row r="1" spans="1:17" ht="36" customHeight="1">
      <c r="A1" s="209" t="s">
        <v>386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86"/>
    </row>
    <row r="2" spans="1:16" ht="18">
      <c r="A2" s="114"/>
      <c r="B2" s="114"/>
      <c r="C2" s="114"/>
      <c r="D2" s="114"/>
      <c r="E2" s="114"/>
      <c r="F2" s="114"/>
      <c r="G2" s="114"/>
      <c r="H2" s="115"/>
      <c r="I2" s="115"/>
      <c r="J2" s="115"/>
      <c r="K2" s="111"/>
      <c r="L2" s="111"/>
      <c r="M2" s="111"/>
      <c r="N2" s="111"/>
      <c r="O2" s="111"/>
      <c r="P2" s="111"/>
    </row>
    <row r="3" spans="1:16" s="88" customFormat="1" ht="18.75" customHeight="1">
      <c r="A3" s="116"/>
      <c r="B3" s="116"/>
      <c r="C3" s="116"/>
      <c r="D3" s="116"/>
      <c r="E3" s="116"/>
      <c r="F3" s="116"/>
      <c r="G3" s="117"/>
      <c r="H3" s="117"/>
      <c r="I3" s="117"/>
      <c r="J3" s="117"/>
      <c r="K3" s="117"/>
      <c r="L3" s="118"/>
      <c r="M3" s="118"/>
      <c r="N3" s="118"/>
      <c r="O3" s="118"/>
      <c r="P3" s="119" t="s">
        <v>387</v>
      </c>
    </row>
    <row r="4" spans="1:16" s="88" customFormat="1" ht="12.75">
      <c r="A4" s="245" t="s">
        <v>1</v>
      </c>
      <c r="B4" s="245" t="s">
        <v>2</v>
      </c>
      <c r="C4" s="245" t="s">
        <v>3</v>
      </c>
      <c r="D4" s="245" t="s">
        <v>388</v>
      </c>
      <c r="E4" s="248" t="s">
        <v>389</v>
      </c>
      <c r="F4" s="251" t="s">
        <v>24</v>
      </c>
      <c r="G4" s="252"/>
      <c r="H4" s="252"/>
      <c r="I4" s="252"/>
      <c r="J4" s="252"/>
      <c r="K4" s="252"/>
      <c r="L4" s="252"/>
      <c r="M4" s="252"/>
      <c r="N4" s="252"/>
      <c r="O4" s="252"/>
      <c r="P4" s="253"/>
    </row>
    <row r="5" spans="1:16" s="88" customFormat="1" ht="12.75">
      <c r="A5" s="246"/>
      <c r="B5" s="246"/>
      <c r="C5" s="246"/>
      <c r="D5" s="246"/>
      <c r="E5" s="249"/>
      <c r="F5" s="248" t="s">
        <v>30</v>
      </c>
      <c r="G5" s="254" t="s">
        <v>24</v>
      </c>
      <c r="H5" s="254"/>
      <c r="I5" s="254"/>
      <c r="J5" s="254"/>
      <c r="K5" s="254"/>
      <c r="L5" s="248" t="s">
        <v>390</v>
      </c>
      <c r="M5" s="256" t="s">
        <v>24</v>
      </c>
      <c r="N5" s="257"/>
      <c r="O5" s="257"/>
      <c r="P5" s="258"/>
    </row>
    <row r="6" spans="1:16" s="88" customFormat="1" ht="25.5" customHeight="1">
      <c r="A6" s="246"/>
      <c r="B6" s="246"/>
      <c r="C6" s="246"/>
      <c r="D6" s="246"/>
      <c r="E6" s="249"/>
      <c r="F6" s="249"/>
      <c r="G6" s="251" t="s">
        <v>391</v>
      </c>
      <c r="H6" s="253"/>
      <c r="I6" s="248" t="s">
        <v>392</v>
      </c>
      <c r="J6" s="248" t="s">
        <v>393</v>
      </c>
      <c r="K6" s="248" t="s">
        <v>394</v>
      </c>
      <c r="L6" s="249"/>
      <c r="M6" s="251" t="s">
        <v>26</v>
      </c>
      <c r="N6" s="120" t="s">
        <v>25</v>
      </c>
      <c r="O6" s="254" t="s">
        <v>29</v>
      </c>
      <c r="P6" s="254" t="s">
        <v>395</v>
      </c>
    </row>
    <row r="7" spans="1:16" s="88" customFormat="1" ht="94.5">
      <c r="A7" s="247"/>
      <c r="B7" s="247"/>
      <c r="C7" s="247"/>
      <c r="D7" s="247"/>
      <c r="E7" s="250"/>
      <c r="F7" s="250"/>
      <c r="G7" s="121" t="s">
        <v>19</v>
      </c>
      <c r="H7" s="121" t="s">
        <v>396</v>
      </c>
      <c r="I7" s="250"/>
      <c r="J7" s="250"/>
      <c r="K7" s="250"/>
      <c r="L7" s="250"/>
      <c r="M7" s="254"/>
      <c r="N7" s="122" t="s">
        <v>21</v>
      </c>
      <c r="O7" s="254"/>
      <c r="P7" s="254"/>
    </row>
    <row r="8" spans="1:16" s="88" customFormat="1" ht="10.5" customHeight="1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23">
        <v>12</v>
      </c>
      <c r="M8" s="123">
        <v>13</v>
      </c>
      <c r="N8" s="123">
        <v>14</v>
      </c>
      <c r="O8" s="123">
        <v>15</v>
      </c>
      <c r="P8" s="123">
        <v>16</v>
      </c>
    </row>
    <row r="9" spans="1:16" s="88" customFormat="1" ht="13.5">
      <c r="A9" s="69" t="s">
        <v>397</v>
      </c>
      <c r="B9" s="70"/>
      <c r="C9" s="71"/>
      <c r="D9" s="72">
        <f>SUM(D10:D10)</f>
        <v>10000</v>
      </c>
      <c r="E9" s="72">
        <f>SUM(E10:E10)</f>
        <v>10000</v>
      </c>
      <c r="F9" s="72">
        <f>SUM(F10:F10)</f>
        <v>10000</v>
      </c>
      <c r="G9" s="72">
        <f>SUM(G10:G10)</f>
        <v>0</v>
      </c>
      <c r="H9" s="72">
        <f>SUM(H10:H10)</f>
        <v>10000</v>
      </c>
      <c r="I9" s="72">
        <v>0</v>
      </c>
      <c r="J9" s="72">
        <v>0</v>
      </c>
      <c r="K9" s="72">
        <v>0</v>
      </c>
      <c r="L9" s="72">
        <f>SUM(L10:L10)</f>
        <v>0</v>
      </c>
      <c r="M9" s="72">
        <f>SUM(M10:M10)</f>
        <v>0</v>
      </c>
      <c r="N9" s="72">
        <f>SUM(N10:N10)</f>
        <v>0</v>
      </c>
      <c r="O9" s="72">
        <v>0</v>
      </c>
      <c r="P9" s="72">
        <v>0</v>
      </c>
    </row>
    <row r="10" spans="1:16" s="88" customFormat="1" ht="12.75">
      <c r="A10" s="73" t="s">
        <v>397</v>
      </c>
      <c r="B10" s="74" t="s">
        <v>398</v>
      </c>
      <c r="C10" s="75">
        <v>2110</v>
      </c>
      <c r="D10" s="76">
        <v>10000</v>
      </c>
      <c r="E10" s="76">
        <f>F10+L10</f>
        <v>10000</v>
      </c>
      <c r="F10" s="76">
        <f>H10</f>
        <v>10000</v>
      </c>
      <c r="G10" s="77">
        <v>0</v>
      </c>
      <c r="H10" s="77">
        <v>10000</v>
      </c>
      <c r="I10" s="77">
        <v>0</v>
      </c>
      <c r="J10" s="77">
        <v>0</v>
      </c>
      <c r="K10" s="77">
        <f>-T10</f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</row>
    <row r="11" spans="1:16" s="88" customFormat="1" ht="13.5">
      <c r="A11" s="78">
        <v>600</v>
      </c>
      <c r="B11" s="79"/>
      <c r="C11" s="71"/>
      <c r="D11" s="72">
        <f aca="true" t="shared" si="0" ref="D11:N11">SUM(D12:D12)</f>
        <v>1283</v>
      </c>
      <c r="E11" s="72">
        <f t="shared" si="0"/>
        <v>1283</v>
      </c>
      <c r="F11" s="72">
        <f t="shared" si="0"/>
        <v>1283</v>
      </c>
      <c r="G11" s="72">
        <f t="shared" si="0"/>
        <v>1283</v>
      </c>
      <c r="H11" s="72">
        <f t="shared" si="0"/>
        <v>0</v>
      </c>
      <c r="I11" s="72">
        <f t="shared" si="0"/>
        <v>0</v>
      </c>
      <c r="J11" s="72">
        <f t="shared" si="0"/>
        <v>0</v>
      </c>
      <c r="K11" s="72">
        <f t="shared" si="0"/>
        <v>0</v>
      </c>
      <c r="L11" s="72">
        <f t="shared" si="0"/>
        <v>0</v>
      </c>
      <c r="M11" s="72">
        <f t="shared" si="0"/>
        <v>0</v>
      </c>
      <c r="N11" s="72">
        <f t="shared" si="0"/>
        <v>0</v>
      </c>
      <c r="O11" s="72">
        <f>O13+O15</f>
        <v>0</v>
      </c>
      <c r="P11" s="72">
        <f>P13+P15</f>
        <v>0</v>
      </c>
    </row>
    <row r="12" spans="1:16" s="88" customFormat="1" ht="12.75">
      <c r="A12" s="80">
        <v>600</v>
      </c>
      <c r="B12" s="81">
        <v>60095</v>
      </c>
      <c r="C12" s="75">
        <v>2110</v>
      </c>
      <c r="D12" s="76">
        <v>1283</v>
      </c>
      <c r="E12" s="76">
        <f>SUM(F12)</f>
        <v>1283</v>
      </c>
      <c r="F12" s="76">
        <f>SUM(G12:H12)</f>
        <v>1283</v>
      </c>
      <c r="G12" s="77">
        <v>1283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f>SUM(O12+Q12+R12)</f>
        <v>0</v>
      </c>
      <c r="O12" s="77">
        <v>0</v>
      </c>
      <c r="P12" s="77">
        <v>0</v>
      </c>
    </row>
    <row r="13" spans="1:16" s="88" customFormat="1" ht="13.5">
      <c r="A13" s="69" t="s">
        <v>141</v>
      </c>
      <c r="B13" s="82"/>
      <c r="C13" s="71"/>
      <c r="D13" s="72">
        <f aca="true" t="shared" si="1" ref="D13:M13">SUM(D14)</f>
        <v>91000</v>
      </c>
      <c r="E13" s="72">
        <f t="shared" si="1"/>
        <v>91000</v>
      </c>
      <c r="F13" s="72">
        <f t="shared" si="1"/>
        <v>91000</v>
      </c>
      <c r="G13" s="72">
        <f t="shared" si="1"/>
        <v>50000</v>
      </c>
      <c r="H13" s="72">
        <f t="shared" si="1"/>
        <v>41000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  <c r="M13" s="72">
        <f t="shared" si="1"/>
        <v>0</v>
      </c>
      <c r="N13" s="72">
        <v>0</v>
      </c>
      <c r="O13" s="72">
        <f>SUM(O14)</f>
        <v>0</v>
      </c>
      <c r="P13" s="72">
        <f>SUM(P14)</f>
        <v>0</v>
      </c>
    </row>
    <row r="14" spans="1:18" s="88" customFormat="1" ht="12.75">
      <c r="A14" s="80">
        <v>700</v>
      </c>
      <c r="B14" s="81">
        <v>70005</v>
      </c>
      <c r="C14" s="75">
        <v>2110</v>
      </c>
      <c r="D14" s="76">
        <v>91000</v>
      </c>
      <c r="E14" s="76">
        <f>SUM(F14)</f>
        <v>91000</v>
      </c>
      <c r="F14" s="76">
        <f>SUM(G14:H14)</f>
        <v>91000</v>
      </c>
      <c r="G14" s="77">
        <v>50000</v>
      </c>
      <c r="H14" s="77">
        <v>41000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f>SUM(O14+Q14+R14)</f>
        <v>0</v>
      </c>
      <c r="O14" s="77">
        <v>0</v>
      </c>
      <c r="P14" s="77">
        <v>0</v>
      </c>
      <c r="Q14" s="89"/>
      <c r="R14" s="89"/>
    </row>
    <row r="15" spans="1:18" s="88" customFormat="1" ht="13.5">
      <c r="A15" s="78">
        <v>710</v>
      </c>
      <c r="B15" s="79"/>
      <c r="C15" s="71"/>
      <c r="D15" s="72">
        <f aca="true" t="shared" si="2" ref="D15:P15">SUM(D16:D17)</f>
        <v>570000</v>
      </c>
      <c r="E15" s="72">
        <f t="shared" si="2"/>
        <v>570000</v>
      </c>
      <c r="F15" s="72">
        <f t="shared" si="2"/>
        <v>570000</v>
      </c>
      <c r="G15" s="72">
        <f t="shared" si="2"/>
        <v>518628</v>
      </c>
      <c r="H15" s="72">
        <f t="shared" si="2"/>
        <v>51372</v>
      </c>
      <c r="I15" s="72">
        <f t="shared" si="2"/>
        <v>0</v>
      </c>
      <c r="J15" s="72">
        <f t="shared" si="2"/>
        <v>0</v>
      </c>
      <c r="K15" s="72">
        <f t="shared" si="2"/>
        <v>0</v>
      </c>
      <c r="L15" s="72">
        <f t="shared" si="2"/>
        <v>0</v>
      </c>
      <c r="M15" s="72">
        <f t="shared" si="2"/>
        <v>0</v>
      </c>
      <c r="N15" s="72">
        <f t="shared" si="2"/>
        <v>0</v>
      </c>
      <c r="O15" s="72">
        <f t="shared" si="2"/>
        <v>0</v>
      </c>
      <c r="P15" s="72">
        <f t="shared" si="2"/>
        <v>0</v>
      </c>
      <c r="Q15" s="90"/>
      <c r="R15" s="90"/>
    </row>
    <row r="16" spans="1:18" s="88" customFormat="1" ht="12.75">
      <c r="A16" s="80">
        <v>710</v>
      </c>
      <c r="B16" s="81">
        <v>71012</v>
      </c>
      <c r="C16" s="75">
        <v>2110</v>
      </c>
      <c r="D16" s="76">
        <v>210000</v>
      </c>
      <c r="E16" s="76">
        <f>SUM(N16+F16)</f>
        <v>210000</v>
      </c>
      <c r="F16" s="76">
        <f>SUM(G16:K16)</f>
        <v>210000</v>
      </c>
      <c r="G16" s="77">
        <v>210000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f>SUM(O16+Q16+R16)</f>
        <v>0</v>
      </c>
      <c r="O16" s="77">
        <v>0</v>
      </c>
      <c r="P16" s="77">
        <v>0</v>
      </c>
      <c r="Q16" s="89"/>
      <c r="R16" s="89"/>
    </row>
    <row r="17" spans="1:16" s="88" customFormat="1" ht="12.75">
      <c r="A17" s="80">
        <v>710</v>
      </c>
      <c r="B17" s="81">
        <v>71015</v>
      </c>
      <c r="C17" s="75">
        <v>2110</v>
      </c>
      <c r="D17" s="76">
        <v>360000</v>
      </c>
      <c r="E17" s="76">
        <f>SUM(F17)</f>
        <v>360000</v>
      </c>
      <c r="F17" s="76">
        <f>SUM(G17:H17)</f>
        <v>360000</v>
      </c>
      <c r="G17" s="77">
        <v>308628</v>
      </c>
      <c r="H17" s="77">
        <v>51372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f>SUM(O17+Q17+R17)</f>
        <v>0</v>
      </c>
      <c r="O17" s="77">
        <v>0</v>
      </c>
      <c r="P17" s="77">
        <v>0</v>
      </c>
    </row>
    <row r="18" spans="1:16" s="88" customFormat="1" ht="13.5">
      <c r="A18" s="78">
        <v>750</v>
      </c>
      <c r="B18" s="79"/>
      <c r="C18" s="71"/>
      <c r="D18" s="72">
        <f aca="true" t="shared" si="3" ref="D18:P18">SUM(D19:D19)</f>
        <v>22000</v>
      </c>
      <c r="E18" s="72">
        <f t="shared" si="3"/>
        <v>22000</v>
      </c>
      <c r="F18" s="72">
        <f t="shared" si="3"/>
        <v>22000</v>
      </c>
      <c r="G18" s="72">
        <f t="shared" si="3"/>
        <v>15550</v>
      </c>
      <c r="H18" s="72">
        <f t="shared" si="3"/>
        <v>6450</v>
      </c>
      <c r="I18" s="72">
        <f t="shared" si="3"/>
        <v>0</v>
      </c>
      <c r="J18" s="72">
        <f t="shared" si="3"/>
        <v>0</v>
      </c>
      <c r="K18" s="72">
        <f t="shared" si="3"/>
        <v>0</v>
      </c>
      <c r="L18" s="72">
        <f t="shared" si="3"/>
        <v>0</v>
      </c>
      <c r="M18" s="72">
        <f t="shared" si="3"/>
        <v>0</v>
      </c>
      <c r="N18" s="72">
        <f t="shared" si="3"/>
        <v>0</v>
      </c>
      <c r="O18" s="72">
        <f t="shared" si="3"/>
        <v>0</v>
      </c>
      <c r="P18" s="72">
        <f t="shared" si="3"/>
        <v>0</v>
      </c>
    </row>
    <row r="19" spans="1:16" s="88" customFormat="1" ht="12.75">
      <c r="A19" s="80">
        <v>750</v>
      </c>
      <c r="B19" s="81">
        <v>75045</v>
      </c>
      <c r="C19" s="75">
        <v>2110</v>
      </c>
      <c r="D19" s="76">
        <v>22000</v>
      </c>
      <c r="E19" s="76">
        <f>SUM(F19)</f>
        <v>22000</v>
      </c>
      <c r="F19" s="76">
        <f>SUM(G19:H19)</f>
        <v>22000</v>
      </c>
      <c r="G19" s="77">
        <v>15550</v>
      </c>
      <c r="H19" s="77">
        <v>6450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f>SUM(O19+Q19+R19)</f>
        <v>0</v>
      </c>
      <c r="O19" s="77">
        <v>0</v>
      </c>
      <c r="P19" s="77">
        <v>0</v>
      </c>
    </row>
    <row r="20" spans="1:16" s="91" customFormat="1" ht="14.25" customHeight="1">
      <c r="A20" s="78">
        <v>754</v>
      </c>
      <c r="B20" s="79"/>
      <c r="C20" s="71"/>
      <c r="D20" s="72">
        <f>SUM(D21:D21)</f>
        <v>4808820</v>
      </c>
      <c r="E20" s="72">
        <f>E21</f>
        <v>4808820</v>
      </c>
      <c r="F20" s="72">
        <f aca="true" t="shared" si="4" ref="F20:K20">SUM(F21)</f>
        <v>4808820</v>
      </c>
      <c r="G20" s="72">
        <f t="shared" si="4"/>
        <v>4382487</v>
      </c>
      <c r="H20" s="72">
        <f t="shared" si="4"/>
        <v>237733</v>
      </c>
      <c r="I20" s="72">
        <f t="shared" si="4"/>
        <v>0</v>
      </c>
      <c r="J20" s="72">
        <f t="shared" si="4"/>
        <v>188600</v>
      </c>
      <c r="K20" s="72">
        <f t="shared" si="4"/>
        <v>0</v>
      </c>
      <c r="L20" s="72">
        <f>SUM(L21:L21)</f>
        <v>0</v>
      </c>
      <c r="M20" s="72">
        <f>SUM(M21:M21)</f>
        <v>0</v>
      </c>
      <c r="N20" s="72">
        <f>SUM(N21)</f>
        <v>0</v>
      </c>
      <c r="O20" s="72">
        <f>SUM(O21)</f>
        <v>0</v>
      </c>
      <c r="P20" s="72">
        <f>SUM(P21)</f>
        <v>0</v>
      </c>
    </row>
    <row r="21" spans="1:16" ht="12.75" customHeight="1">
      <c r="A21" s="80">
        <v>754</v>
      </c>
      <c r="B21" s="81">
        <v>75411</v>
      </c>
      <c r="C21" s="75">
        <v>2110</v>
      </c>
      <c r="D21" s="76">
        <v>4808820</v>
      </c>
      <c r="E21" s="76">
        <f>SUM(F21)</f>
        <v>4808820</v>
      </c>
      <c r="F21" s="76">
        <f>SUM(G21:J21)</f>
        <v>4808820</v>
      </c>
      <c r="G21" s="77">
        <v>4382487</v>
      </c>
      <c r="H21" s="77">
        <v>237733</v>
      </c>
      <c r="I21" s="77">
        <v>0</v>
      </c>
      <c r="J21" s="77">
        <v>188600</v>
      </c>
      <c r="K21" s="77">
        <v>0</v>
      </c>
      <c r="L21" s="77">
        <v>0</v>
      </c>
      <c r="M21" s="77">
        <v>0</v>
      </c>
      <c r="N21" s="77">
        <f>SUM(O21+Q21+R21)</f>
        <v>0</v>
      </c>
      <c r="O21" s="77">
        <v>0</v>
      </c>
      <c r="P21" s="77"/>
    </row>
    <row r="22" spans="1:16" ht="12.75" customHeight="1">
      <c r="A22" s="78">
        <v>755</v>
      </c>
      <c r="B22" s="79"/>
      <c r="C22" s="71"/>
      <c r="D22" s="72">
        <f>SUM(D23:D23)</f>
        <v>132000</v>
      </c>
      <c r="E22" s="72">
        <f>E23</f>
        <v>132000</v>
      </c>
      <c r="F22" s="72">
        <f aca="true" t="shared" si="5" ref="F22:K22">SUM(F23)</f>
        <v>132000</v>
      </c>
      <c r="G22" s="72">
        <f t="shared" si="5"/>
        <v>0</v>
      </c>
      <c r="H22" s="72">
        <f t="shared" si="5"/>
        <v>67980</v>
      </c>
      <c r="I22" s="72">
        <f t="shared" si="5"/>
        <v>64020</v>
      </c>
      <c r="J22" s="72">
        <f t="shared" si="5"/>
        <v>0</v>
      </c>
      <c r="K22" s="72">
        <f t="shared" si="5"/>
        <v>0</v>
      </c>
      <c r="L22" s="72">
        <f>SUM(L23:L23)</f>
        <v>0</v>
      </c>
      <c r="M22" s="72">
        <f>SUM(M23:M23)</f>
        <v>0</v>
      </c>
      <c r="N22" s="72">
        <f>SUM(N23)</f>
        <v>0</v>
      </c>
      <c r="O22" s="72">
        <f>SUM(O23)</f>
        <v>0</v>
      </c>
      <c r="P22" s="72">
        <f>SUM(P23)</f>
        <v>0</v>
      </c>
    </row>
    <row r="23" spans="1:16" ht="17.25" customHeight="1">
      <c r="A23" s="80">
        <v>755</v>
      </c>
      <c r="B23" s="81">
        <v>75515</v>
      </c>
      <c r="C23" s="75">
        <v>2110</v>
      </c>
      <c r="D23" s="76">
        <v>132000</v>
      </c>
      <c r="E23" s="76">
        <f>SUM(F23)</f>
        <v>132000</v>
      </c>
      <c r="F23" s="76">
        <f>SUM(G23:J23)</f>
        <v>132000</v>
      </c>
      <c r="G23" s="77">
        <v>0</v>
      </c>
      <c r="H23" s="77">
        <v>67980</v>
      </c>
      <c r="I23" s="77">
        <v>64020</v>
      </c>
      <c r="J23" s="77">
        <v>0</v>
      </c>
      <c r="K23" s="77">
        <v>0</v>
      </c>
      <c r="L23" s="77">
        <v>0</v>
      </c>
      <c r="M23" s="77">
        <v>0</v>
      </c>
      <c r="N23" s="77">
        <f>SUM(O23+Q23+R23)</f>
        <v>0</v>
      </c>
      <c r="O23" s="77">
        <v>0</v>
      </c>
      <c r="P23" s="77"/>
    </row>
    <row r="24" spans="1:16" ht="13.5">
      <c r="A24" s="78">
        <v>851</v>
      </c>
      <c r="B24" s="83"/>
      <c r="C24" s="71"/>
      <c r="D24" s="84">
        <f>D25</f>
        <v>2282880</v>
      </c>
      <c r="E24" s="84">
        <f aca="true" t="shared" si="6" ref="E24:P24">SUM(E25)</f>
        <v>2282880</v>
      </c>
      <c r="F24" s="84">
        <f t="shared" si="6"/>
        <v>2282880</v>
      </c>
      <c r="G24" s="84">
        <f t="shared" si="6"/>
        <v>0</v>
      </c>
      <c r="H24" s="84">
        <f t="shared" si="6"/>
        <v>2282880</v>
      </c>
      <c r="I24" s="84">
        <f t="shared" si="6"/>
        <v>0</v>
      </c>
      <c r="J24" s="84">
        <f t="shared" si="6"/>
        <v>0</v>
      </c>
      <c r="K24" s="84">
        <f t="shared" si="6"/>
        <v>0</v>
      </c>
      <c r="L24" s="84">
        <f t="shared" si="6"/>
        <v>0</v>
      </c>
      <c r="M24" s="84">
        <f t="shared" si="6"/>
        <v>0</v>
      </c>
      <c r="N24" s="84">
        <f t="shared" si="6"/>
        <v>0</v>
      </c>
      <c r="O24" s="84">
        <f t="shared" si="6"/>
        <v>0</v>
      </c>
      <c r="P24" s="84">
        <f t="shared" si="6"/>
        <v>0</v>
      </c>
    </row>
    <row r="25" spans="1:17" ht="12.75">
      <c r="A25" s="80">
        <v>851</v>
      </c>
      <c r="B25" s="81">
        <v>85156</v>
      </c>
      <c r="C25" s="75">
        <v>2110</v>
      </c>
      <c r="D25" s="77">
        <v>2282880</v>
      </c>
      <c r="E25" s="76">
        <f>SUM(H25)</f>
        <v>2282880</v>
      </c>
      <c r="F25" s="76">
        <f>SUM(H25)</f>
        <v>2282880</v>
      </c>
      <c r="G25" s="77">
        <v>0</v>
      </c>
      <c r="H25" s="77">
        <v>2282880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f>SUM(O25+Q25+R25)</f>
        <v>0</v>
      </c>
      <c r="O25" s="77">
        <v>0</v>
      </c>
      <c r="P25" s="77">
        <v>0</v>
      </c>
      <c r="Q25" s="89"/>
    </row>
    <row r="26" spans="1:17" ht="13.5">
      <c r="A26" s="78">
        <v>852</v>
      </c>
      <c r="B26" s="83"/>
      <c r="C26" s="71"/>
      <c r="D26" s="84">
        <f>D27+D28</f>
        <v>539120</v>
      </c>
      <c r="E26" s="84">
        <f aca="true" t="shared" si="7" ref="E26:P26">E27+E28</f>
        <v>539120</v>
      </c>
      <c r="F26" s="84">
        <f t="shared" si="7"/>
        <v>10152</v>
      </c>
      <c r="G26" s="84">
        <f t="shared" si="7"/>
        <v>9200</v>
      </c>
      <c r="H26" s="84">
        <f t="shared" si="7"/>
        <v>952</v>
      </c>
      <c r="I26" s="84">
        <f t="shared" si="7"/>
        <v>0</v>
      </c>
      <c r="J26" s="84">
        <f t="shared" si="7"/>
        <v>0</v>
      </c>
      <c r="K26" s="84">
        <f t="shared" si="7"/>
        <v>0</v>
      </c>
      <c r="L26" s="84">
        <f t="shared" si="7"/>
        <v>528968</v>
      </c>
      <c r="M26" s="84">
        <f t="shared" si="7"/>
        <v>528968</v>
      </c>
      <c r="N26" s="84">
        <f t="shared" si="7"/>
        <v>0</v>
      </c>
      <c r="O26" s="84">
        <f t="shared" si="7"/>
        <v>0</v>
      </c>
      <c r="P26" s="84">
        <f t="shared" si="7"/>
        <v>0</v>
      </c>
      <c r="Q26" s="89"/>
    </row>
    <row r="27" spans="1:17" ht="12.75">
      <c r="A27" s="80">
        <v>852</v>
      </c>
      <c r="B27" s="81">
        <v>85203</v>
      </c>
      <c r="C27" s="75">
        <v>6410</v>
      </c>
      <c r="D27" s="77">
        <v>528968</v>
      </c>
      <c r="E27" s="76">
        <f>SUM(L27)</f>
        <v>528968</v>
      </c>
      <c r="F27" s="76">
        <f>SUM(H27)</f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528968</v>
      </c>
      <c r="M27" s="77">
        <v>528968</v>
      </c>
      <c r="N27" s="77">
        <f>SUM(O27+Q27+R27)</f>
        <v>0</v>
      </c>
      <c r="O27" s="77">
        <v>0</v>
      </c>
      <c r="P27" s="77">
        <v>0</v>
      </c>
      <c r="Q27" s="89"/>
    </row>
    <row r="28" spans="1:17" ht="12.75">
      <c r="A28" s="80">
        <v>852</v>
      </c>
      <c r="B28" s="81">
        <v>85205</v>
      </c>
      <c r="C28" s="75">
        <v>2110</v>
      </c>
      <c r="D28" s="77">
        <v>10152</v>
      </c>
      <c r="E28" s="76">
        <f>SUM(H28+G28+E37)</f>
        <v>10152</v>
      </c>
      <c r="F28" s="77">
        <f>SUM(G28:K28)</f>
        <v>10152</v>
      </c>
      <c r="G28" s="77">
        <v>9200</v>
      </c>
      <c r="H28" s="77">
        <v>952</v>
      </c>
      <c r="I28" s="77">
        <v>0</v>
      </c>
      <c r="J28" s="77">
        <v>0</v>
      </c>
      <c r="K28" s="77">
        <v>0</v>
      </c>
      <c r="L28" s="77">
        <v>0</v>
      </c>
      <c r="M28" s="77">
        <f>SUM(N28+P28+Q28)</f>
        <v>0</v>
      </c>
      <c r="N28" s="77">
        <v>0</v>
      </c>
      <c r="O28" s="77">
        <v>0</v>
      </c>
      <c r="P28" s="77">
        <v>0</v>
      </c>
      <c r="Q28" s="89"/>
    </row>
    <row r="29" spans="1:16" ht="13.5">
      <c r="A29" s="78">
        <v>853</v>
      </c>
      <c r="B29" s="83"/>
      <c r="C29" s="71"/>
      <c r="D29" s="84">
        <f>SUM(D30)</f>
        <v>585000</v>
      </c>
      <c r="E29" s="84">
        <f>E30</f>
        <v>591989</v>
      </c>
      <c r="F29" s="84">
        <f>F30</f>
        <v>591989</v>
      </c>
      <c r="G29" s="84">
        <f>G30</f>
        <v>488489</v>
      </c>
      <c r="H29" s="84">
        <f>H30</f>
        <v>103500</v>
      </c>
      <c r="I29" s="84">
        <f aca="true" t="shared" si="8" ref="I29:P29">SUM(I30)</f>
        <v>0</v>
      </c>
      <c r="J29" s="84">
        <f t="shared" si="8"/>
        <v>0</v>
      </c>
      <c r="K29" s="84">
        <f t="shared" si="8"/>
        <v>0</v>
      </c>
      <c r="L29" s="84">
        <f t="shared" si="8"/>
        <v>0</v>
      </c>
      <c r="M29" s="84">
        <f t="shared" si="8"/>
        <v>0</v>
      </c>
      <c r="N29" s="84">
        <f t="shared" si="8"/>
        <v>0</v>
      </c>
      <c r="O29" s="84">
        <f t="shared" si="8"/>
        <v>0</v>
      </c>
      <c r="P29" s="84">
        <f t="shared" si="8"/>
        <v>0</v>
      </c>
    </row>
    <row r="30" spans="1:16" ht="12.75">
      <c r="A30" s="80">
        <v>853</v>
      </c>
      <c r="B30" s="81">
        <v>85321</v>
      </c>
      <c r="C30" s="75">
        <v>2110</v>
      </c>
      <c r="D30" s="77">
        <v>585000</v>
      </c>
      <c r="E30" s="76">
        <f>SUM(H30+G30+E39)</f>
        <v>591989</v>
      </c>
      <c r="F30" s="77">
        <f>SUM(G30:K30)</f>
        <v>591989</v>
      </c>
      <c r="G30" s="77">
        <v>488489</v>
      </c>
      <c r="H30" s="77">
        <v>103500</v>
      </c>
      <c r="I30" s="77">
        <v>0</v>
      </c>
      <c r="J30" s="77">
        <v>0</v>
      </c>
      <c r="K30" s="77">
        <v>0</v>
      </c>
      <c r="L30" s="77">
        <v>0</v>
      </c>
      <c r="M30" s="77">
        <f>SUM(N30+P30+Q30)</f>
        <v>0</v>
      </c>
      <c r="N30" s="77">
        <v>0</v>
      </c>
      <c r="O30" s="77">
        <v>0</v>
      </c>
      <c r="P30" s="77">
        <v>0</v>
      </c>
    </row>
    <row r="31" spans="1:16" ht="13.5">
      <c r="A31" s="78">
        <v>855</v>
      </c>
      <c r="B31" s="83"/>
      <c r="C31" s="71"/>
      <c r="D31" s="84">
        <f aca="true" t="shared" si="9" ref="D31:P31">SUM(D32:D34)</f>
        <v>650707</v>
      </c>
      <c r="E31" s="84">
        <f t="shared" si="9"/>
        <v>650707</v>
      </c>
      <c r="F31" s="84">
        <f t="shared" si="9"/>
        <v>650707</v>
      </c>
      <c r="G31" s="84">
        <f t="shared" si="9"/>
        <v>6671</v>
      </c>
      <c r="H31" s="84">
        <f t="shared" si="9"/>
        <v>521</v>
      </c>
      <c r="I31" s="84">
        <f t="shared" si="9"/>
        <v>0</v>
      </c>
      <c r="J31" s="84">
        <f t="shared" si="9"/>
        <v>643515</v>
      </c>
      <c r="K31" s="84">
        <f t="shared" si="9"/>
        <v>0</v>
      </c>
      <c r="L31" s="84">
        <f t="shared" si="9"/>
        <v>0</v>
      </c>
      <c r="M31" s="84">
        <f t="shared" si="9"/>
        <v>0</v>
      </c>
      <c r="N31" s="84">
        <f t="shared" si="9"/>
        <v>0</v>
      </c>
      <c r="O31" s="84">
        <f t="shared" si="9"/>
        <v>0</v>
      </c>
      <c r="P31" s="84">
        <f t="shared" si="9"/>
        <v>0</v>
      </c>
    </row>
    <row r="32" spans="1:16" ht="12.75">
      <c r="A32" s="80">
        <v>855</v>
      </c>
      <c r="B32" s="81">
        <v>85504</v>
      </c>
      <c r="C32" s="75">
        <v>2110</v>
      </c>
      <c r="D32" s="77">
        <v>9809</v>
      </c>
      <c r="E32" s="76">
        <f>SUM(H32+G32+J32)</f>
        <v>9809</v>
      </c>
      <c r="F32" s="77">
        <f>SUM(G32:K32)</f>
        <v>9809</v>
      </c>
      <c r="G32" s="77">
        <v>309</v>
      </c>
      <c r="H32" s="77">
        <v>0</v>
      </c>
      <c r="I32" s="77">
        <v>0</v>
      </c>
      <c r="J32" s="77">
        <v>9500</v>
      </c>
      <c r="K32" s="77">
        <v>0</v>
      </c>
      <c r="L32" s="77">
        <v>0</v>
      </c>
      <c r="M32" s="77">
        <f>SUM(N32+P32+Q32)</f>
        <v>0</v>
      </c>
      <c r="N32" s="77">
        <v>0</v>
      </c>
      <c r="O32" s="77">
        <v>0</v>
      </c>
      <c r="P32" s="77">
        <v>0</v>
      </c>
    </row>
    <row r="33" spans="1:16" ht="12.75">
      <c r="A33" s="80">
        <v>855</v>
      </c>
      <c r="B33" s="81">
        <v>85508</v>
      </c>
      <c r="C33" s="75">
        <v>2160</v>
      </c>
      <c r="D33" s="77">
        <v>224721</v>
      </c>
      <c r="E33" s="76">
        <f>SUM(H33+G33+J33)</f>
        <v>224721</v>
      </c>
      <c r="F33" s="77">
        <f>SUM(G33:K33)</f>
        <v>224721</v>
      </c>
      <c r="G33" s="77">
        <v>2200</v>
      </c>
      <c r="H33" s="77">
        <v>521</v>
      </c>
      <c r="I33" s="77">
        <v>0</v>
      </c>
      <c r="J33" s="77">
        <v>222000</v>
      </c>
      <c r="K33" s="77">
        <v>0</v>
      </c>
      <c r="L33" s="77">
        <v>0</v>
      </c>
      <c r="M33" s="77">
        <f>SUM(N33+P33+Q33)</f>
        <v>0</v>
      </c>
      <c r="N33" s="77">
        <v>0</v>
      </c>
      <c r="O33" s="77">
        <v>0</v>
      </c>
      <c r="P33" s="77">
        <v>0</v>
      </c>
    </row>
    <row r="34" spans="1:16" ht="12.75">
      <c r="A34" s="80">
        <v>855</v>
      </c>
      <c r="B34" s="81">
        <v>85510</v>
      </c>
      <c r="C34" s="75">
        <v>2160</v>
      </c>
      <c r="D34" s="77">
        <v>416177</v>
      </c>
      <c r="E34" s="76">
        <f>SUM(H34+G34+J34)</f>
        <v>416177</v>
      </c>
      <c r="F34" s="77">
        <f>SUM(G34:K34)</f>
        <v>416177</v>
      </c>
      <c r="G34" s="77">
        <v>4162</v>
      </c>
      <c r="H34" s="77">
        <v>0</v>
      </c>
      <c r="I34" s="77">
        <v>0</v>
      </c>
      <c r="J34" s="77">
        <v>412015</v>
      </c>
      <c r="K34" s="77">
        <v>0</v>
      </c>
      <c r="L34" s="77">
        <v>0</v>
      </c>
      <c r="M34" s="77">
        <f>SUM(N34+P34+Q34)</f>
        <v>0</v>
      </c>
      <c r="N34" s="77">
        <v>0</v>
      </c>
      <c r="O34" s="77">
        <v>0</v>
      </c>
      <c r="P34" s="77">
        <v>0</v>
      </c>
    </row>
    <row r="35" spans="1:16" ht="14.25">
      <c r="A35" s="255" t="s">
        <v>68</v>
      </c>
      <c r="B35" s="255"/>
      <c r="C35" s="255"/>
      <c r="D35" s="84">
        <f>SUM(D9+D11+D13+D15+D18+D20+D22+D24+D26+D29+D31)</f>
        <v>9692810</v>
      </c>
      <c r="E35" s="84">
        <f aca="true" t="shared" si="10" ref="E35:P35">SUM(E9+E11+E13+E15+E18+E20+E22+E24+E26+E29+E31)</f>
        <v>9699799</v>
      </c>
      <c r="F35" s="84">
        <f t="shared" si="10"/>
        <v>9170831</v>
      </c>
      <c r="G35" s="84">
        <f t="shared" si="10"/>
        <v>5472308</v>
      </c>
      <c r="H35" s="84">
        <f t="shared" si="10"/>
        <v>2802388</v>
      </c>
      <c r="I35" s="84">
        <f t="shared" si="10"/>
        <v>64020</v>
      </c>
      <c r="J35" s="84">
        <f t="shared" si="10"/>
        <v>832115</v>
      </c>
      <c r="K35" s="84">
        <f t="shared" si="10"/>
        <v>0</v>
      </c>
      <c r="L35" s="84">
        <f t="shared" si="10"/>
        <v>528968</v>
      </c>
      <c r="M35" s="84">
        <f t="shared" si="10"/>
        <v>528968</v>
      </c>
      <c r="N35" s="84">
        <f t="shared" si="10"/>
        <v>0</v>
      </c>
      <c r="O35" s="84">
        <f t="shared" si="10"/>
        <v>0</v>
      </c>
      <c r="P35" s="84">
        <f t="shared" si="10"/>
        <v>0</v>
      </c>
    </row>
    <row r="36" spans="1:16" ht="12.75">
      <c r="A36" s="68"/>
      <c r="B36" s="68"/>
      <c r="C36" s="68"/>
      <c r="D36" s="68"/>
      <c r="E36" s="85"/>
      <c r="F36" s="68"/>
      <c r="G36" s="68"/>
      <c r="H36" s="68"/>
      <c r="I36" s="68"/>
      <c r="J36" s="68"/>
      <c r="K36" s="24"/>
      <c r="L36" s="24"/>
      <c r="M36" s="24"/>
      <c r="N36" s="24"/>
      <c r="O36" s="24"/>
      <c r="P36" s="24"/>
    </row>
    <row r="37" spans="1:16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24"/>
      <c r="L37" s="24"/>
      <c r="M37" s="24"/>
      <c r="N37" s="24"/>
      <c r="O37" s="24"/>
      <c r="P37" s="24"/>
    </row>
    <row r="38" spans="1:16" ht="12.75">
      <c r="A38" s="68"/>
      <c r="B38" s="68"/>
      <c r="C38" s="68"/>
      <c r="D38" s="68"/>
      <c r="E38" s="68"/>
      <c r="F38" s="68"/>
      <c r="G38" s="92"/>
      <c r="H38" s="92"/>
      <c r="I38" s="68"/>
      <c r="J38" s="68"/>
      <c r="K38" s="24"/>
      <c r="L38" s="24"/>
      <c r="M38" s="24"/>
      <c r="N38" s="24"/>
      <c r="O38" s="24"/>
      <c r="P38" s="24"/>
    </row>
    <row r="39" spans="1:16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23"/>
      <c r="L39" s="23"/>
      <c r="M39" s="23"/>
      <c r="N39" s="23"/>
      <c r="O39" s="23"/>
      <c r="P39" s="23"/>
    </row>
    <row r="45" spans="1:10" ht="12.75">
      <c r="A45" s="87"/>
      <c r="B45" s="87"/>
      <c r="C45" s="87"/>
      <c r="D45" s="87"/>
      <c r="E45" s="87"/>
      <c r="F45" s="87"/>
      <c r="G45" s="87"/>
      <c r="H45" s="87"/>
      <c r="I45" s="87"/>
      <c r="J45" s="94"/>
    </row>
  </sheetData>
  <sheetProtection/>
  <mergeCells count="19">
    <mergeCell ref="A35:C3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/>
  <pageMargins left="0.7" right="0.7" top="0.75" bottom="0.75" header="0.3" footer="0.3"/>
  <pageSetup orientation="landscape" paperSize="9" scale="91" r:id="rId1"/>
  <headerFooter>
    <oddHeader>&amp;RZałącznik nr &amp;A
do uchwały Rady Powiatu w Opatowie nr XXXIX.27.2021 
z dnia 12 maja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2021-05-07T11:35:19Z</cp:lastPrinted>
  <dcterms:created xsi:type="dcterms:W3CDTF">2014-11-12T06:55:05Z</dcterms:created>
  <dcterms:modified xsi:type="dcterms:W3CDTF">2021-09-23T10:52:34Z</dcterms:modified>
  <cp:category/>
  <cp:version/>
  <cp:contentType/>
  <cp:contentStatus/>
</cp:coreProperties>
</file>