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<sst xmlns="http://schemas.openxmlformats.org/spreadsheetml/2006/main" count="1108" uniqueCount="440">
  <si>
    <t>Dochody budżetu powiatu na 2023 rok</t>
  </si>
  <si>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</si>
  <si>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</si>
  <si>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</si>
  <si>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</si>
  <si>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</si>
  <si>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</si>
  <si>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</si>
  <si>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</si>
  <si>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</si>
  <si>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</si>
  <si>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</si>
  <si>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</si>
  <si>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</si>
  <si>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600</t>
  </si>
  <si>
    <t>Transport i łączność</t>
  </si>
  <si>
    <t>60004</t>
  </si>
  <si>
    <t>Lokalny transport zbiorowy</t>
  </si>
  <si>
    <t>Pozostała działalność</t>
  </si>
  <si>
    <t>700</t>
  </si>
  <si>
    <t>Gospodarka mieszkaniowa</t>
  </si>
  <si>
    <t>70005</t>
  </si>
  <si>
    <t>Gospodarka gruntami i nieruchomościami</t>
  </si>
  <si>
    <t>851</t>
  </si>
  <si>
    <t>Ochrona zdrowia</t>
  </si>
  <si>
    <t>853</t>
  </si>
  <si>
    <t>Pozostałe zadania w zakresie polityki społecznej</t>
  </si>
  <si>
    <t>855</t>
  </si>
  <si>
    <t>Rodzina</t>
  </si>
  <si>
    <t>85510</t>
  </si>
  <si>
    <t>Działalność placówek opiekuńczo-wychowawczych</t>
  </si>
  <si>
    <t>razem:</t>
  </si>
  <si>
    <t>majątkowe</t>
  </si>
  <si>
    <t>Ogółem:</t>
  </si>
  <si>
    <t>(* kol 2 do wykorzystania fakultatywnego)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</si>
  <si>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</si>
  <si>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</si>
  <si>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</si>
  <si>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</si>
  <si>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</si>
  <si>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</si>
  <si>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</si>
  <si>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</si>
  <si>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</si>
  <si>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</si>
  <si>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</si>
  <si>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</si>
  <si>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</si>
  <si>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</si>
  <si>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</si>
  <si>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</si>
  <si>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</si>
  <si>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85195</t>
  </si>
  <si>
    <t>85395</t>
  </si>
  <si>
    <t>Limity wydatków na wieloletnie przedsięwzięcia planowane do poniesienia w 2023 roku</t>
  </si>
  <si>
    <t>Lp.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</si>
  <si>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</si>
  <si>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</si>
  <si>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</si>
  <si>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</si>
  <si>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</si>
  <si>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2023 (8+9+10+11)</t>
  </si>
  <si>
    <t>w tym źródła finansowania</t>
  </si>
  <si>
    <t>dochody własne jst</t>
  </si>
  <si>
    <t xml:space="preserve"> przychody wynikające z rozliczenia środków określ. w art. 5 ust. 1 pkt 2 u.f.p. i dotacji na realizację przedsięw. finans. z udziałem tych środków §906</t>
  </si>
  <si>
    <t>kredyty
i pożyczki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</si>
  <si>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</si>
  <si>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</si>
  <si>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</si>
  <si>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</si>
  <si>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Wykonanie dokumentacji projektowej dla zadania pn. „Przebudowa DP nr 1545T Baćkowice - Baranówek - Iwaniska, polegająca na budowie chodnika w miejscowości Baranówek o dł. ok. 1,650 km” (2022-2023)</t>
  </si>
  <si>
    <t xml:space="preserve">A.
B.
C.
D. </t>
  </si>
  <si>
    <t>Zarząd Dróg Powiatowych w Opatowie</t>
  </si>
  <si>
    <t>wydatki bieżące</t>
  </si>
  <si>
    <t>wydatki majątkowe</t>
  </si>
  <si>
    <t>18.</t>
  </si>
  <si>
    <t>19.</t>
  </si>
  <si>
    <t>20.</t>
  </si>
  <si>
    <t>Budowa Świętokrzyskiego Centrum Przedsiębiorczości Rolniczej (2020-2024)</t>
  </si>
  <si>
    <t xml:space="preserve">A. 14 368 500,00     
B.
C.
D. </t>
  </si>
  <si>
    <t>Starostwo Powiatowe w Opatowie</t>
  </si>
  <si>
    <t>21.</t>
  </si>
  <si>
    <t>Termomodernizacja budynków Domu Pomocy Społecznej w Czachowie (2020-2023)</t>
  </si>
  <si>
    <t xml:space="preserve">A.      
B.
C.
D. </t>
  </si>
  <si>
    <t>9.</t>
  </si>
  <si>
    <t>700           900</t>
  </si>
  <si>
    <t>70005            90019</t>
  </si>
  <si>
    <t>Projekt ,,Termomodernizacja budynków użyteczności publicznej na terenie Powiatu Opatowskiego'' (2020-2023)</t>
  </si>
  <si>
    <t>wydatki majątkowe rozdz. 70005</t>
  </si>
  <si>
    <t>wydatki majątkowe rozdz. 90019</t>
  </si>
  <si>
    <t>10.</t>
  </si>
  <si>
    <t>Modernizacja ewidencji gruntów i budynków dla obrębów Kornacice i Lipowa gm. Opatów w ramach projektu ,,Polska Cyfrowa'' (2022-2023)</t>
  </si>
  <si>
    <t xml:space="preserve">A. 
B.
C.
D. </t>
  </si>
  <si>
    <t>Projekt ,,e-Geodezja - cyfrowy zasób geodezyjny powiatów: Sandomierskiego, Opatowskiego i Staszowskiego'' (2018-2023)</t>
  </si>
  <si>
    <t>23.</t>
  </si>
  <si>
    <t>Opracowanie Modelu struktury funkcjonalno - przestrzennej wraz z ustaleniami i rekomendacjami w zakresie kształtowania i prowadzenia polityki przestrzennej na obszarze partnerstwa Ziemia Opatowska (2021-2023)</t>
  </si>
  <si>
    <t>Przebudowa układu pomieszczeń budynku Starostwa Powiatowego w Opatowie oraz dostosowanie budynku do przepisów przeciwpożarowych (2020-2023)</t>
  </si>
  <si>
    <t>16.</t>
  </si>
  <si>
    <t>Program kompleksowego wsparcia dla rodzin ,,Za życiem'' (2022-2026)</t>
  </si>
  <si>
    <t xml:space="preserve">A. 194 832,00     
B.
C.
D. </t>
  </si>
  <si>
    <t>Specjalny Ośrodek Szkolno - Wychowawczy - Centrum Autyzmu i Całościowych Zaburzeń Rozwojowych w Niemienicach</t>
  </si>
  <si>
    <t>Przebudowa pomieszczeń Działu Rehabilitacji na poziomie 0 w Bloku A Szpitala Św. Leona (2021-2023)</t>
  </si>
  <si>
    <t xml:space="preserve">A.   
B.
C.
D. </t>
  </si>
  <si>
    <t>Program wieloletni ,,Senior - Wigor'' na lata 2015 - 2020 - trwałość projektu (2021 - 2023)</t>
  </si>
  <si>
    <t xml:space="preserve">A.     
B.
C.
D. </t>
  </si>
  <si>
    <t>Dzienny Dom ,,Senior - WIGOR'' w Opatowie</t>
  </si>
  <si>
    <t>Program wieloletni ,,SENIOR+'' na lata 2015 - 2020 - Dzienny Dom Senior+ w Stodołach - Koloniach - trwałość projektu (2022 - 2024)</t>
  </si>
  <si>
    <t>Dzienny Dom ,,Senior+'' w Stodołach-Koloniach</t>
  </si>
  <si>
    <t>Program wieloletni ,,SENIOR+'' na lata 2015 - 2020 - Klub Senior+ w Ożarowie (2018 - 2025)</t>
  </si>
  <si>
    <t xml:space="preserve">A. 76 800,00    
B.
C.
D. </t>
  </si>
  <si>
    <t>Klub ,,Senior+'' w Ożarowie</t>
  </si>
  <si>
    <t>Projekt ,,Dostępny samorząd - granty'' (2022 - 2023)</t>
  </si>
  <si>
    <t>Przebudowa, zmiana sposobu użytkowania i termomodernizacja budynku w Ciszycy Górnej z przeznaczeniem na prowadzenie placówki opiekuńczo - wychowawczej typu specjalistyczno - terapeutycznego (2021 - 2024)</t>
  </si>
  <si>
    <t>Rozbudowa oraz przebudowa istniejącego budynku mieszkalnego jednorodzinnego wraz ze zmianą sposobu użytkowania na budynek placówki opiekuńczo - wychowawczej (2019-2023)</t>
  </si>
  <si>
    <t>Zagospodarowanie terenu przy Promenadzie w Opatowie (2022 -2023)</t>
  </si>
  <si>
    <t>Otwarta Strefa Aktywności w Powiecie Opatowskim w miejscowości Niemienice -  utrzymanie trwałości projektu (2020 - 2026)</t>
  </si>
  <si>
    <t xml:space="preserve">A.  
B.
C.
D. </t>
  </si>
  <si>
    <t>Otwarta Strefa Aktywności w Powiecie Opatowskim w miejscowości Sulejów -  utrzymanie trwałości projektu (2020 - 2026)</t>
  </si>
  <si>
    <t>Budowa obiektu sportowo - rekreacyjnego na terenie miejscowości Zwola -  utrzymanie trwałości projektu (2019 - 2025)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</si>
  <si>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</si>
  <si>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</si>
  <si>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</si>
  <si>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</si>
  <si>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krajowe - kapitał ludzki.</t>
  </si>
  <si>
    <t xml:space="preserve">D. Inne źródła </t>
  </si>
  <si>
    <t>2.</t>
  </si>
  <si>
    <t>3.</t>
  </si>
  <si>
    <t>4.</t>
  </si>
  <si>
    <t>5.</t>
  </si>
  <si>
    <t>6.</t>
  </si>
  <si>
    <t>7.</t>
  </si>
  <si>
    <t>8.</t>
  </si>
  <si>
    <t xml:space="preserve">3. </t>
  </si>
  <si>
    <t>Przychody i rozchody budżetu w 2023 r.</t>
  </si>
  <si>
    <t>Treść</t>
  </si>
  <si>
    <t>Klasyfikacja §</t>
  </si>
  <si>
    <t>Kwota 2023 r.</t>
  </si>
  <si>
    <t>Przychody ogółem:</t>
  </si>
  <si>
    <t>§ 952</t>
  </si>
  <si>
    <t>1.1</t>
  </si>
  <si>
    <t>zaciągnięte w związku z umową zawartą z podmiotem dysponujacym środkami pochodzącymi z budżetu U.E.</t>
  </si>
  <si>
    <t>Przychody z zaciągniętych pożyczek na finansowanie zadań realizowanych z udziałem środków pochodzących z budżetu U.E.</t>
  </si>
  <si>
    <t>§ 903</t>
  </si>
  <si>
    <t>Przychody ze spłat pożyczek udzielonych na finansowanie zadań realizowanych z udziałem środków pochodzących z budżetu U.E.</t>
  </si>
  <si>
    <t>§ 902</t>
  </si>
  <si>
    <t>Pożyczki i kredyty zaciągnięte na rynku zagranicznym, w tym:</t>
  </si>
  <si>
    <t>§ 953</t>
  </si>
  <si>
    <t>5.1</t>
  </si>
  <si>
    <t>§ 931</t>
  </si>
  <si>
    <t>6.1</t>
  </si>
  <si>
    <t>emitowane w związku z umową zawartą z podmiotem dysponujacym środkami pochodzącymi z budżetu U.E.</t>
  </si>
  <si>
    <t>§ 907</t>
  </si>
  <si>
    <t>§ 957</t>
  </si>
  <si>
    <t>§ 950</t>
  </si>
  <si>
    <t>11.</t>
  </si>
  <si>
    <t>Spłaty pożyczek udzielonych</t>
  </si>
  <si>
    <t>§ 951</t>
  </si>
  <si>
    <t>12.</t>
  </si>
  <si>
    <t>§ 905</t>
  </si>
  <si>
    <t>13.</t>
  </si>
  <si>
    <t>§ 906</t>
  </si>
  <si>
    <t>14.</t>
  </si>
  <si>
    <t>Przelewy z rachunku lokat</t>
  </si>
  <si>
    <t>§ 994</t>
  </si>
  <si>
    <t>15.</t>
  </si>
  <si>
    <t xml:space="preserve">Prywatyzacja majątku j.s.t </t>
  </si>
  <si>
    <t>§ 941-44</t>
  </si>
  <si>
    <t>Przychody z tytułu  innych rozliczeń krajowych art. 91a ust. 1 u.f.p</t>
  </si>
  <si>
    <t>§ 955</t>
  </si>
  <si>
    <t>Rozchody ogółem:</t>
  </si>
  <si>
    <t>§ 992</t>
  </si>
  <si>
    <t>zaciągniętych w związku z zawarciem umowy z podmiotem dysponujacym środkami pochodzącymi z budżetu U.E.</t>
  </si>
  <si>
    <t>Spłaty otrzymanych pożyczek krajowych</t>
  </si>
  <si>
    <t>Spłaty pożyczek otrzymanych na finansowanie zadań realizowanych z udziałem środków pochodzących z budżetu U.E.</t>
  </si>
  <si>
    <t>§ 963</t>
  </si>
  <si>
    <t>Pożyczki udzielone na finansowanie zadań realizowanych z udziałem środków pochodzących z budżetu U.E.</t>
  </si>
  <si>
    <t>§ 962</t>
  </si>
  <si>
    <t>Spłaty pożyczek i kredytów zagranicznych, w tym:</t>
  </si>
  <si>
    <t>§ 993</t>
  </si>
  <si>
    <t>§ 982</t>
  </si>
  <si>
    <t>wyemitowanych w związku z zawarciem umowy z podmiotem dysponujacym środkami pochodzącymi z budżetu U.E.</t>
  </si>
  <si>
    <t>§ 965</t>
  </si>
  <si>
    <t>Udzielone pożyczki</t>
  </si>
  <si>
    <t>§ 991</t>
  </si>
  <si>
    <t>Przelewy na rachunki lokat</t>
  </si>
  <si>
    <t>Rozchody z tytułu  innych rozliczeń krajowych art. 91a ust. 1 u.f.p</t>
  </si>
  <si>
    <t/>
  </si>
  <si>
    <t>17.</t>
  </si>
  <si>
    <t>Przebudowa wraz ze zmianą sposobu użytkowania części pomieszczeń  zlokalizowanych na parterze Budynku C położonego przy ul. Szpitalnej 4 w Opatowie na potrzeby Zakładu Podstawowej Opieki Zdrowotnej (2021-2023)</t>
  </si>
  <si>
    <t>niewykorzystane środki pieniężne na r-ku bieżącym budżetu określone w odrębnych ustawach §905¹</t>
  </si>
  <si>
    <t>¹ Wykazać m.in. środki z Funduszu Dróg Samorządowych i Rządowego Funduszu Inwestycji Lokalnych</t>
  </si>
  <si>
    <t>² Wybrać odpowiednie oznaczenie źródła finansowania:</t>
  </si>
  <si>
    <t>22.</t>
  </si>
  <si>
    <r>
      <t>Kredyty</t>
    </r>
    <r>
      <rPr>
        <sz val="8"/>
        <rFont val="Calibri"/>
        <family val="2"/>
      </rPr>
      <t xml:space="preserve"> zaciągnięte na rynku krajowym, w tym:</t>
    </r>
  </si>
  <si>
    <r>
      <t>Pożyczki</t>
    </r>
    <r>
      <rPr>
        <sz val="8"/>
        <rFont val="Calibri"/>
        <family val="2"/>
      </rPr>
      <t xml:space="preserve"> zaciągnięte na rynku krajowym</t>
    </r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</si>
  <si>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</si>
  <si>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</si>
  <si>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</si>
  <si>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</si>
  <si>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r>
      <t>Wolne środki</t>
    </r>
    <r>
      <rPr>
        <sz val="8"/>
        <rFont val="Calibri"/>
        <family val="2"/>
      </rPr>
      <t xml:space="preserve"> art. 217 ust. 2 pkt. 6 u.f.p.</t>
    </r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</si>
  <si>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</si>
  <si>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</si>
  <si>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r>
      <t>Spłaty otrzymanych kredytów krajowych</t>
    </r>
    <r>
      <rPr>
        <sz val="8"/>
        <rFont val="Calibri"/>
        <family val="2"/>
      </rPr>
      <t>, w tym:</t>
    </r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</si>
  <si>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</si>
  <si>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</si>
  <si>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r>
      <t xml:space="preserve">Wcześniejsza splata istniejącego długu </t>
    </r>
    <r>
      <rPr>
        <sz val="8"/>
        <rFont val="Calibri"/>
        <family val="2"/>
      </rPr>
      <t>jst.</t>
    </r>
  </si>
  <si>
    <t>Zakup serwera dla Wydziału Geodezji i Kartografii (2022-2023)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</si>
  <si>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</si>
  <si>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</si>
  <si>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</si>
  <si>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</si>
  <si>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</si>
  <si>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</si>
  <si>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</si>
  <si>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</si>
  <si>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</si>
  <si>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</si>
  <si>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</si>
  <si>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</si>
  <si>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</si>
  <si>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</si>
  <si>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</si>
  <si>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</si>
  <si>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</si>
  <si>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</si>
  <si>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</si>
  <si>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</si>
  <si>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</si>
  <si>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Plan przed zmianą</t>
  </si>
  <si>
    <t>Zmniejszenie</t>
  </si>
  <si>
    <t>Zwiększenie</t>
  </si>
  <si>
    <t>Plan po zmianach 
(5+6+7)</t>
  </si>
  <si>
    <t>1 415 522,00</t>
  </si>
  <si>
    <t>2 549,00</t>
  </si>
  <si>
    <t xml:space="preserve">A. 3 106,00   
B.
C.
D. </t>
  </si>
  <si>
    <t>115 352 927,28</t>
  </si>
  <si>
    <t>44 484,28</t>
  </si>
  <si>
    <t>22 707 972,62</t>
  </si>
  <si>
    <t>4 957 576,00</t>
  </si>
  <si>
    <t>138 060 899,90</t>
  </si>
  <si>
    <t>5 002 060,28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</si>
  <si>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</si>
  <si>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</si>
  <si>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</si>
  <si>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</si>
  <si>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</si>
  <si>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</si>
  <si>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</si>
  <si>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</si>
  <si>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</si>
  <si>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</si>
  <si>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</si>
  <si>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</si>
  <si>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Dochody i wydatki związane z realizacją zadań z zakresu administracji rządowej i innych zadań zleconych odrębnymi ustawami w  2023 r.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</si>
  <si>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</si>
  <si>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</si>
  <si>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</si>
  <si>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</si>
  <si>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</si>
  <si>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</si>
  <si>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</si>
  <si>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</si>
  <si>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 i Śmiechowice)</t>
  </si>
  <si>
    <t>Pomoc finansowa udzielona na realizację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</si>
  <si>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Gmina Sadowie</t>
  </si>
  <si>
    <t>I. Dotacje dla jednostek sektora finansów publicznych</t>
  </si>
  <si>
    <t>Kwota dotacji</t>
  </si>
  <si>
    <t>Zakres</t>
  </si>
  <si>
    <t>Nazwa jednostki otrzymującej dotacje</t>
  </si>
  <si>
    <t>Dotacje celowe w 2023 roku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</si>
  <si>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</si>
  <si>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</si>
  <si>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</si>
  <si>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</si>
  <si>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Organizowanie i prowadzenie działalności kulturalnej, turystycznej i rekreacyjnej</t>
  </si>
  <si>
    <t>Powiatowe Centrum Kultury w Opatowie</t>
  </si>
  <si>
    <t>Dotacje podmiotowe w 2023 roku</t>
  </si>
  <si>
    <t>Powiat Ostrowiec Św. (WTZ Miłkowska Karczma)</t>
  </si>
  <si>
    <t xml:space="preserve">C. Inne źródła </t>
  </si>
  <si>
    <t>* Wybrać odpowiednie oznaczenie źródła finansowania:</t>
  </si>
  <si>
    <t>Razem</t>
  </si>
  <si>
    <t>Powiatowy Urząd  Pracy w Opatowie</t>
  </si>
  <si>
    <t xml:space="preserve">A. 
B.
C. 
D. </t>
  </si>
  <si>
    <t>Zakup i montaż klimatyzatorów w pomieszczeniach PUP w Opatowie</t>
  </si>
  <si>
    <t>26.</t>
  </si>
  <si>
    <t>Przebudowa parkingu przed budynkiem SP w Opatowie</t>
  </si>
  <si>
    <t>25.</t>
  </si>
  <si>
    <t>Zarząd Dróg Powiatowych  w Opatowie</t>
  </si>
  <si>
    <t xml:space="preserve">Wykonanie dokumentacji projektowej dla zadania pn. ”Przebudowa drogi powiatowej nr 1551T w m. Przepiórów, Borków  w km 1+718 – 2+774 odc. dł. ok. 1,056 km </t>
  </si>
  <si>
    <t>24.</t>
  </si>
  <si>
    <t>Wykonanie dokumentacji projektowej dla zadania pn „Przebudowa drogi powiatowej nr 1580T w m. Grochocice w km ok 1+814 – 3+192 odc. ok. 1,378 km”</t>
  </si>
  <si>
    <t xml:space="preserve">Wykonanie dokumentacji projektowej dla zadania pn. ,,Przebudowa drogi powiatowej nr 1574T w m. Karsy polegająca na budowie chodnika  o dł. ok. 1,100 km, oraz regulacji stanu prawnego pasa drogowego  </t>
  </si>
  <si>
    <t xml:space="preserve">Wykonanie dokumentacji projektowej dla zadania pn. ,,Przebudowa drogi powiatowej  nr 1537T w m. Stobiec, Wola Skolankowska  w km ok. 6+895 – 7+957 odc. dł. ok. 1,062 km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</si>
  <si>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</si>
  <si>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</si>
  <si>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 „Przebudowa drogi powiatowej nr 1567T w m. Stodoły Kolonia, Łopata w km ok. 0 + 000 – 0+374, 2+858-3+528 o łącznej dł. ok. 1,044 km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</si>
  <si>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</si>
  <si>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>Budowa przejść dla pieszych na skrzyżowaniu dróg powiatowych nr 0686T  i 0763T w m. Ciszyca Górna</t>
  </si>
  <si>
    <t>Budowa przejścia dla pieszych w ciągu drogi powiatowej nr 0686T w m. Ciszyca Górna</t>
  </si>
  <si>
    <t>Budowa przejścia dla pieszych na wysokości szkoły podstawowej w ciągu drogi powiatowej nr 0703T w m. Sadowie</t>
  </si>
  <si>
    <t>Budowa przejścia dla pieszych na wysokości ośrodka zdrowia NFZ w ciągu drogi powiatowej nr 0703T w m. Sadowie</t>
  </si>
  <si>
    <t>Budowa przejścia dla pieszych w km 0+216 w ciągu drogi powiatowej nr 0685T w m. Jakubowice</t>
  </si>
  <si>
    <t xml:space="preserve">Budowa przejścia dla pieszych w km 0+016 w ciągu drogi powiatowej nr 0685T w m. Jakubowice       </t>
  </si>
  <si>
    <t>Przebudowa przejść dla pieszych na skrzyżowaniu drogi powiatowej nr 0720T i 0722T w m. Mydłów</t>
  </si>
  <si>
    <t>Przebudowa przejść dla pieszych na skrzyżowaniu dróg powiatowych nr 0720T i 0725T w m. Włostów</t>
  </si>
  <si>
    <t>Przebudowa przejścia dla pieszych w ciągu drogi powiatowej nr 0716T w m. Baćkowice</t>
  </si>
  <si>
    <t>Budowa przejścia dla pieszych w ciągu drogi powiatowej nr 0776T w m. Ujazd</t>
  </si>
  <si>
    <t xml:space="preserve">Przebudowa DP nr 1572 T Bidziny-Jasice-Smugi – dr. woj. nr 755 w miejscowości Bidziny od km 0+870 do km 1+865 polegająca na budowie chodnika na odcinku  o dł. 0,995 km </t>
  </si>
  <si>
    <t xml:space="preserve">A.
B.
C. 
D. </t>
  </si>
  <si>
    <t xml:space="preserve">Przebudowa DP nr 1546T Łężyce-Gołoszyce -Zaldów w miejscowości  Modliborzyce polegająca na budowie chodnika odc. dł. ok. 380 m </t>
  </si>
  <si>
    <t xml:space="preserve">Przebudowa DP nr 1537T gr. pow. opatowskiego -Wszachów -Iwaniska w miejscowości Wszachów od km 2+160 do km 3+156 na odcinku o długości 0,996 km </t>
  </si>
  <si>
    <t>Przebudowa DP nr 1540T Dziewiątle-Wola Jastrzębska-Iwaniska w m. Jastrzębska Wola polegająca na budowie zatoki autobusowej i chodnika o łącznej dł. 0,152 km</t>
  </si>
  <si>
    <t>dotacje i środki pochodzące
z innych  źr.*</t>
  </si>
  <si>
    <t>niewykorzystane środki pieniężne na r-ku bieżącym budżetu określone w odrębnych ustawach     §905¹</t>
  </si>
  <si>
    <t>rok budżetowy 2023 (7+8+9+10)</t>
  </si>
  <si>
    <t>Nazwa zadania inwestycyjnego</t>
  </si>
  <si>
    <t>Zadania inwestycyjne roczne w 2023 r.</t>
  </si>
  <si>
    <t>Dom Pomocy Społecznej w Sobowie</t>
  </si>
  <si>
    <t>Zakup samochodu ciężarowego 2 lub 3 osiowego</t>
  </si>
  <si>
    <t>Dostosowanie budynku A Szpitala Św. Leona w Opatowie do przepisów przeciwożarowych (2022-2023)</t>
  </si>
  <si>
    <t>Wykonanie inwentaryzacji architektoniczno - budowlanej, ekspertyzy technicznej warunków ochrony przeciwpożarowej oraz koncepcji funkcjonalno  -przestrzennej całego kompleksu szkolnego Zespołu Szkół w Ożarowie im. Marii Skłodowskiej - Curie</t>
  </si>
  <si>
    <t>Zakup samochodu do przewozu osób niepełnosprawnych w ramach projektu ,,Bezpieczna droga - nowy środek transportu dla mieszkańców Domu Pomocy Społecznej w Sobowie</t>
  </si>
  <si>
    <t xml:space="preserve">A. 1 000 514
B.
C. 
D. </t>
  </si>
  <si>
    <t xml:space="preserve">A. 1 690 448,31     
B.
C.
D. </t>
  </si>
  <si>
    <t>27.</t>
  </si>
  <si>
    <t>2 566 143,00</t>
  </si>
  <si>
    <t>501 833,00</t>
  </si>
  <si>
    <t>3 067 976,00</t>
  </si>
  <si>
    <t>60014</t>
  </si>
  <si>
    <t>Drogi publiczne powiatowe</t>
  </si>
  <si>
    <t>2170</t>
  </si>
  <si>
    <t>Środki otrzymane z państwowych funduszy celowych na realizację zadań bieżących jednostek sektora finansów publicznych</t>
  </si>
  <si>
    <t>758</t>
  </si>
  <si>
    <t>Różne rozliczenia</t>
  </si>
  <si>
    <t>58 317 042,00</t>
  </si>
  <si>
    <t>164 977,00</t>
  </si>
  <si>
    <t>58 482 019,00</t>
  </si>
  <si>
    <t>75814</t>
  </si>
  <si>
    <t>Różne rozliczenia finansowe</t>
  </si>
  <si>
    <t>1 000 000,00</t>
  </si>
  <si>
    <t>1 164 977,00</t>
  </si>
  <si>
    <t>0920</t>
  </si>
  <si>
    <t>Wpływy z pozostałych odsetek</t>
  </si>
  <si>
    <t>62 185,00</t>
  </si>
  <si>
    <t>1 062 185,00</t>
  </si>
  <si>
    <t>2100</t>
  </si>
  <si>
    <t>Środki z Funduszu Pomocy na finansowanie lub dofinansowanie zadań bieżących w zakresie pomocy obywatelom Ukrainy</t>
  </si>
  <si>
    <t>102 792,00</t>
  </si>
  <si>
    <t>852</t>
  </si>
  <si>
    <t>Pomoc społeczna</t>
  </si>
  <si>
    <t>29 040 302,00</t>
  </si>
  <si>
    <t>317 772,00</t>
  </si>
  <si>
    <t>29 358 074,00</t>
  </si>
  <si>
    <t>85203</t>
  </si>
  <si>
    <t>Ośrodki wsparcia</t>
  </si>
  <si>
    <t>1 329 236,00</t>
  </si>
  <si>
    <t>1 647 008,00</t>
  </si>
  <si>
    <t>2110</t>
  </si>
  <si>
    <t>Dotacja celowa otrzymana z budżetu państwa na zadania bieżące z zakresu administracji rządowej oraz inne zadania zlecone ustawami realizowane przez powiat</t>
  </si>
  <si>
    <t>1 099 980,00</t>
  </si>
  <si>
    <t>1 417 752,00</t>
  </si>
  <si>
    <t>497 006,30</t>
  </si>
  <si>
    <t>1 912 528,30</t>
  </si>
  <si>
    <t>85333</t>
  </si>
  <si>
    <t>Powiatowe urzędy pracy</t>
  </si>
  <si>
    <t>100 000,00</t>
  </si>
  <si>
    <t>597 006,30</t>
  </si>
  <si>
    <t>2690</t>
  </si>
  <si>
    <t>Środki z Funduszu Pracy otrzymane na realizację zadań wynikających z odrębnych ustaw</t>
  </si>
  <si>
    <t>854</t>
  </si>
  <si>
    <t>Edukacyjna opieka wychowawcza</t>
  </si>
  <si>
    <t>186 000,00</t>
  </si>
  <si>
    <t>70 250,00</t>
  </si>
  <si>
    <t>256 250,00</t>
  </si>
  <si>
    <t>85403</t>
  </si>
  <si>
    <t>Specjalne ośrodki szkolno-wychowawcze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</si>
  <si>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</si>
  <si>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</si>
  <si>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3 250,00</t>
  </si>
  <si>
    <t>0970</t>
  </si>
  <si>
    <t>Wpływy z różnych dochodów</t>
  </si>
  <si>
    <t>67 000,00</t>
  </si>
  <si>
    <t>167 000,00</t>
  </si>
  <si>
    <t>1 551 838,30</t>
  </si>
  <si>
    <t>116 904 765,58</t>
  </si>
  <si>
    <t>1 000 514,00</t>
  </si>
  <si>
    <t>6350</t>
  </si>
  <si>
    <t>Środki otrzymane z państwowych funduszy celowych na finansowanie lub dofinansowanie kosztów realizacji inwestycji i zakupów inwestycyjnych jednostek sektora finansów publicznych</t>
  </si>
  <si>
    <t>3 380 896,62</t>
  </si>
  <si>
    <t>-1 690 448,31</t>
  </si>
  <si>
    <t>1 690 448,31</t>
  </si>
  <si>
    <t>6370</t>
  </si>
  <si>
    <t>Środki otrzymane z Rządowego Funduszu Polski Ład: Program Inwestycji Strategicznych na realizację zadań inwestycyjnych</t>
  </si>
  <si>
    <t>22 018 038,31</t>
  </si>
  <si>
    <t>2 552 352,30</t>
  </si>
  <si>
    <t>138 922 803,89</t>
  </si>
  <si>
    <t>Internaty i bursy szkolne</t>
  </si>
  <si>
    <t>85410</t>
  </si>
  <si>
    <t>Poradnie psychologiczno-pedagogiczne, w tym poradnie specjalistyczne</t>
  </si>
  <si>
    <t>85406</t>
  </si>
  <si>
    <t>Powiatowe centra pomocy rodzinie</t>
  </si>
  <si>
    <t>85218</t>
  </si>
  <si>
    <t>Domy pomocy społecznej</t>
  </si>
  <si>
    <t>85202</t>
  </si>
  <si>
    <t>80195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</si>
  <si>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</si>
  <si>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80152</t>
  </si>
  <si>
    <t>Kwalifikacyjne kursy zawodowe</t>
  </si>
  <si>
    <t>80151</t>
  </si>
  <si>
    <t>Stołówki szkolne i przedszkolne</t>
  </si>
  <si>
    <t>80148</t>
  </si>
  <si>
    <t>Szkoły zawodowe specjalne</t>
  </si>
  <si>
    <t>80134</t>
  </si>
  <si>
    <t>Licea ogólnokształcące</t>
  </si>
  <si>
    <t>80120</t>
  </si>
  <si>
    <t>Branżowe szkoły I i II stopnia</t>
  </si>
  <si>
    <t>80117</t>
  </si>
  <si>
    <t>Technika</t>
  </si>
  <si>
    <t>80115</t>
  </si>
  <si>
    <t>Przedszkola specjalne</t>
  </si>
  <si>
    <t>80105</t>
  </si>
  <si>
    <t>Szkoły podstawowe specjalne</t>
  </si>
  <si>
    <t>80102</t>
  </si>
  <si>
    <t>Oświata i wychowanie</t>
  </si>
  <si>
    <t>801</t>
  </si>
  <si>
    <t>75095</t>
  </si>
  <si>
    <t>Starostwa powiatowe</t>
  </si>
  <si>
    <t>75020</t>
  </si>
  <si>
    <t>Administracja publiczna</t>
  </si>
  <si>
    <t>750</t>
  </si>
  <si>
    <t>60095</t>
  </si>
  <si>
    <t>§
/
grupa</t>
  </si>
  <si>
    <t>720</t>
  </si>
  <si>
    <t>Informatyka</t>
  </si>
  <si>
    <t>72095</t>
  </si>
  <si>
    <t>85111</t>
  </si>
  <si>
    <t>Szpitale ogólne</t>
  </si>
  <si>
    <t>Załącznik Nr 1                                                                                                          do uchwały Rady Powiatu w Opatowie Nr LXXV.17.2023                                                                           z dnia 27 lutego 2023 r.</t>
  </si>
  <si>
    <t xml:space="preserve">                          Załącznik Nr 2                                                                                                      do uchwały Rady Powiatu w Opatowie Nr LXXV.17.2023                                                z dnia 27 lutego 2023 r.</t>
  </si>
  <si>
    <t>Załącznik Nr 3                                                                                                                                do uchwały Rady Powiatu w Opatowie nr LXXV.17.2023                                                     z dnia 27 lutego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</si>
</sst>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85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Times New Roman CE"/>
      <family val="1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sz val="5"/>
      <color indexed="8"/>
      <name val="Arial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sz val="11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b/>
      <sz val="5"/>
      <color indexed="8"/>
      <name val="Arial"/>
      <family val="2"/>
    </font>
    <font>
      <sz val="10"/>
      <color indexed="53"/>
      <name val="Calibri"/>
      <family val="2"/>
    </font>
    <font>
      <sz val="6"/>
      <color indexed="8"/>
      <name val="Arial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1" fillId="0" borderId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1" fillId="32" borderId="0" applyNumberFormat="0" applyBorder="0" applyAlignment="0" applyProtection="0"/>
  </cellStyleXfs>
  <cellXfs count="259">
    <xf numFmtId="0" fontId="0" fillId="0" borderId="0" xfId="0" applyAlignment="1">
      <alignment vertical="top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5" fillId="0" borderId="0" xfId="54" applyFont="1">
      <alignment/>
      <protection/>
    </xf>
    <xf numFmtId="0" fontId="2" fillId="0" borderId="0" xfId="54" applyFont="1">
      <alignment/>
      <protection/>
    </xf>
    <xf numFmtId="0" fontId="2" fillId="0" borderId="0" xfId="54">
      <alignment/>
      <protection/>
    </xf>
    <xf numFmtId="0" fontId="2" fillId="33" borderId="0" xfId="54" applyFont="1" applyFill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2" fillId="33" borderId="0" xfId="54" applyFont="1" applyFill="1" applyAlignment="1">
      <alignment vertical="center" wrapText="1"/>
      <protection/>
    </xf>
    <xf numFmtId="0" fontId="7" fillId="33" borderId="0" xfId="52" applyNumberFormat="1" applyFont="1" applyFill="1" applyBorder="1" applyAlignment="1" applyProtection="1">
      <alignment horizontal="left"/>
      <protection locked="0"/>
    </xf>
    <xf numFmtId="0" fontId="10" fillId="33" borderId="0" xfId="54" applyFont="1" applyFill="1" applyAlignment="1">
      <alignment vertical="center" wrapText="1"/>
      <protection/>
    </xf>
    <xf numFmtId="0" fontId="8" fillId="34" borderId="10" xfId="54" applyFont="1" applyFill="1" applyBorder="1" applyAlignment="1">
      <alignment horizontal="center" vertical="center" wrapText="1"/>
      <protection/>
    </xf>
    <xf numFmtId="0" fontId="8" fillId="34" borderId="11" xfId="54" applyFont="1" applyFill="1" applyBorder="1" applyAlignment="1">
      <alignment horizontal="center" vertical="center" wrapText="1"/>
      <protection/>
    </xf>
    <xf numFmtId="0" fontId="9" fillId="34" borderId="0" xfId="0" applyFont="1" applyFill="1" applyAlignment="1" applyProtection="1">
      <alignment horizontal="left" vertical="center" wrapText="1"/>
      <protection locked="0"/>
    </xf>
    <xf numFmtId="165" fontId="9" fillId="34" borderId="10" xfId="54" applyNumberFormat="1" applyFont="1" applyFill="1" applyBorder="1" applyAlignment="1">
      <alignment horizontal="center" vertical="center" wrapText="1"/>
      <protection/>
    </xf>
    <xf numFmtId="49" fontId="9" fillId="34" borderId="10" xfId="54" applyNumberFormat="1" applyFont="1" applyFill="1" applyBorder="1" applyAlignment="1">
      <alignment vertical="center" wrapText="1"/>
      <protection/>
    </xf>
    <xf numFmtId="0" fontId="8" fillId="34" borderId="10" xfId="54" applyFont="1" applyFill="1" applyBorder="1" applyAlignment="1">
      <alignment vertical="center" wrapText="1"/>
      <protection/>
    </xf>
    <xf numFmtId="164" fontId="9" fillId="34" borderId="12" xfId="54" applyNumberFormat="1" applyFont="1" applyFill="1" applyBorder="1" applyAlignment="1">
      <alignment horizontal="left" vertical="center" wrapText="1"/>
      <protection/>
    </xf>
    <xf numFmtId="164" fontId="9" fillId="34" borderId="13" xfId="54" applyNumberFormat="1" applyFont="1" applyFill="1" applyBorder="1" applyAlignment="1">
      <alignment horizontal="left" vertical="center" wrapText="1"/>
      <protection/>
    </xf>
    <xf numFmtId="164" fontId="9" fillId="34" borderId="10" xfId="54" applyNumberFormat="1" applyFont="1" applyFill="1" applyBorder="1" applyAlignment="1">
      <alignment horizontal="center" vertical="center" wrapText="1"/>
      <protection/>
    </xf>
    <xf numFmtId="164" fontId="9" fillId="34" borderId="10" xfId="54" applyNumberFormat="1" applyFont="1" applyFill="1" applyBorder="1" applyAlignment="1">
      <alignment vertical="center" wrapText="1"/>
      <protection/>
    </xf>
    <xf numFmtId="0" fontId="8" fillId="33" borderId="0" xfId="54" applyFont="1" applyFill="1" applyAlignment="1">
      <alignment vertical="center" wrapText="1"/>
      <protection/>
    </xf>
    <xf numFmtId="3" fontId="8" fillId="33" borderId="0" xfId="54" applyNumberFormat="1" applyFont="1" applyFill="1" applyAlignment="1">
      <alignment vertical="center" wrapText="1"/>
      <protection/>
    </xf>
    <xf numFmtId="0" fontId="12" fillId="33" borderId="0" xfId="54" applyFont="1" applyFill="1" applyAlignment="1">
      <alignment horizontal="left" vertical="center"/>
      <protection/>
    </xf>
    <xf numFmtId="0" fontId="7" fillId="33" borderId="0" xfId="54" applyFont="1" applyFill="1" applyAlignment="1">
      <alignment vertical="center"/>
      <protection/>
    </xf>
    <xf numFmtId="0" fontId="13" fillId="33" borderId="0" xfId="54" applyFont="1" applyFill="1" applyAlignment="1">
      <alignment horizontal="right" vertical="top"/>
      <protection/>
    </xf>
    <xf numFmtId="0" fontId="14" fillId="0" borderId="14" xfId="54" applyFont="1" applyBorder="1" applyAlignment="1">
      <alignment horizontal="center" vertical="center"/>
      <protection/>
    </xf>
    <xf numFmtId="0" fontId="15" fillId="0" borderId="14" xfId="54" applyFont="1" applyBorder="1" applyAlignment="1">
      <alignment horizontal="center" vertical="center"/>
      <protection/>
    </xf>
    <xf numFmtId="167" fontId="15" fillId="33" borderId="14" xfId="54" applyNumberFormat="1" applyFont="1" applyFill="1" applyBorder="1" applyAlignment="1">
      <alignment vertical="center"/>
      <protection/>
    </xf>
    <xf numFmtId="49" fontId="8" fillId="0" borderId="14" xfId="54" applyNumberFormat="1" applyFont="1" applyBorder="1" applyAlignment="1">
      <alignment horizontal="left" vertical="center"/>
      <protection/>
    </xf>
    <xf numFmtId="0" fontId="10" fillId="33" borderId="14" xfId="54" applyFont="1" applyFill="1" applyBorder="1" applyAlignment="1">
      <alignment vertical="center"/>
      <protection/>
    </xf>
    <xf numFmtId="167" fontId="14" fillId="33" borderId="14" xfId="54" applyNumberFormat="1" applyFont="1" applyFill="1" applyBorder="1" applyAlignment="1">
      <alignment vertical="center"/>
      <protection/>
    </xf>
    <xf numFmtId="49" fontId="8" fillId="0" borderId="14" xfId="54" applyNumberFormat="1" applyFont="1" applyBorder="1" applyAlignment="1">
      <alignment horizontal="left" vertical="center" wrapText="1"/>
      <protection/>
    </xf>
    <xf numFmtId="0" fontId="8" fillId="0" borderId="14" xfId="54" applyFont="1" applyBorder="1" applyAlignment="1">
      <alignment vertical="center" wrapText="1"/>
      <protection/>
    </xf>
    <xf numFmtId="0" fontId="14" fillId="0" borderId="14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vertical="center"/>
      <protection/>
    </xf>
    <xf numFmtId="0" fontId="8" fillId="0" borderId="14" xfId="54" applyFont="1" applyBorder="1" applyAlignment="1">
      <alignment vertical="center"/>
      <protection/>
    </xf>
    <xf numFmtId="0" fontId="8" fillId="0" borderId="14" xfId="54" applyFont="1" applyBorder="1" applyAlignment="1">
      <alignment horizontal="left" vertical="center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165" fontId="18" fillId="34" borderId="10" xfId="54" applyNumberFormat="1" applyFont="1" applyFill="1" applyBorder="1" applyAlignment="1">
      <alignment horizontal="center" vertical="center" wrapText="1"/>
      <protection/>
    </xf>
    <xf numFmtId="49" fontId="18" fillId="34" borderId="10" xfId="54" applyNumberFormat="1" applyFont="1" applyFill="1" applyBorder="1" applyAlignment="1">
      <alignment vertical="center" wrapText="1"/>
      <protection/>
    </xf>
    <xf numFmtId="0" fontId="4" fillId="34" borderId="10" xfId="54" applyFont="1" applyFill="1" applyBorder="1" applyAlignment="1">
      <alignment vertical="center" wrapText="1"/>
      <protection/>
    </xf>
    <xf numFmtId="167" fontId="14" fillId="35" borderId="14" xfId="54" applyNumberFormat="1" applyFont="1" applyFill="1" applyBorder="1" applyAlignment="1">
      <alignment vertical="center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left"/>
      <protection locked="0"/>
    </xf>
    <xf numFmtId="49" fontId="20" fillId="36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6" borderId="0" xfId="53" applyNumberFormat="1" applyFont="1" applyFill="1" applyAlignment="1" applyProtection="1">
      <alignment horizontal="center" vertical="center" wrapText="1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74" fontId="14" fillId="33" borderId="14" xfId="54" applyNumberFormat="1" applyFont="1" applyFill="1" applyBorder="1" applyAlignment="1">
      <alignment vertical="center"/>
      <protection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49" fontId="0" fillId="37" borderId="14" xfId="0" applyNumberFormat="1" applyFill="1" applyBorder="1" applyAlignment="1" applyProtection="1">
      <alignment horizontal="center" vertical="center" wrapText="1"/>
      <protection locked="0"/>
    </xf>
    <xf numFmtId="0" fontId="8" fillId="35" borderId="14" xfId="54" applyFont="1" applyFill="1" applyBorder="1" applyAlignment="1">
      <alignment horizontal="center" vertical="center" wrapText="1"/>
      <protection/>
    </xf>
    <xf numFmtId="0" fontId="8" fillId="35" borderId="0" xfId="52" applyNumberFormat="1" applyFont="1" applyFill="1" applyBorder="1" applyAlignment="1" applyProtection="1">
      <alignment horizontal="left" vertical="center" wrapText="1"/>
      <protection locked="0"/>
    </xf>
    <xf numFmtId="49" fontId="9" fillId="35" borderId="14" xfId="54" applyNumberFormat="1" applyFont="1" applyFill="1" applyBorder="1" applyAlignment="1">
      <alignment vertical="center" wrapText="1"/>
      <protection/>
    </xf>
    <xf numFmtId="0" fontId="8" fillId="35" borderId="14" xfId="54" applyFont="1" applyFill="1" applyBorder="1" applyAlignment="1">
      <alignment vertical="center" wrapText="1"/>
      <protection/>
    </xf>
    <xf numFmtId="0" fontId="8" fillId="35" borderId="0" xfId="0" applyNumberFormat="1" applyFont="1" applyFill="1" applyBorder="1" applyAlignment="1" applyProtection="1">
      <alignment horizontal="left" vertical="center" wrapText="1"/>
      <protection locked="0"/>
    </xf>
    <xf numFmtId="3" fontId="8" fillId="35" borderId="14" xfId="54" applyNumberFormat="1" applyFont="1" applyFill="1" applyBorder="1" applyAlignment="1">
      <alignment horizontal="center" vertical="center" wrapText="1"/>
      <protection/>
    </xf>
    <xf numFmtId="174" fontId="9" fillId="35" borderId="14" xfId="54" applyNumberFormat="1" applyFont="1" applyFill="1" applyBorder="1" applyAlignment="1">
      <alignment horizontal="right" vertical="top" wrapText="1"/>
      <protection/>
    </xf>
    <xf numFmtId="49" fontId="8" fillId="35" borderId="14" xfId="54" applyNumberFormat="1" applyFont="1" applyFill="1" applyBorder="1" applyAlignment="1">
      <alignment vertical="center" wrapText="1"/>
      <protection/>
    </xf>
    <xf numFmtId="0" fontId="9" fillId="35" borderId="14" xfId="54" applyFont="1" applyFill="1" applyBorder="1" applyAlignment="1">
      <alignment vertical="center" wrapText="1"/>
      <protection/>
    </xf>
    <xf numFmtId="167" fontId="24" fillId="35" borderId="14" xfId="54" applyNumberFormat="1" applyFont="1" applyFill="1" applyBorder="1" applyAlignment="1">
      <alignment horizontal="left" vertical="center" wrapText="1"/>
      <protection/>
    </xf>
    <xf numFmtId="0" fontId="8" fillId="35" borderId="14" xfId="54" applyFont="1" applyFill="1" applyBorder="1" applyAlignment="1">
      <alignment horizontal="center" vertical="center"/>
      <protection/>
    </xf>
    <xf numFmtId="0" fontId="22" fillId="35" borderId="14" xfId="54" applyFont="1" applyFill="1" applyBorder="1" applyAlignment="1">
      <alignment horizontal="center" vertical="center" wrapText="1"/>
      <protection/>
    </xf>
    <xf numFmtId="0" fontId="10" fillId="35" borderId="14" xfId="54" applyFont="1" applyFill="1" applyBorder="1" applyAlignment="1">
      <alignment vertical="center" wrapText="1"/>
      <protection/>
    </xf>
    <xf numFmtId="49" fontId="22" fillId="35" borderId="14" xfId="54" applyNumberFormat="1" applyFont="1" applyFill="1" applyBorder="1" applyAlignment="1">
      <alignment horizontal="center" vertical="center" wrapText="1"/>
      <protection/>
    </xf>
    <xf numFmtId="174" fontId="8" fillId="35" borderId="14" xfId="54" applyNumberFormat="1" applyFont="1" applyFill="1" applyBorder="1" applyAlignment="1">
      <alignment horizontal="right" vertical="top" wrapText="1"/>
      <protection/>
    </xf>
    <xf numFmtId="39" fontId="82" fillId="38" borderId="15" xfId="0" applyNumberFormat="1" applyFont="1" applyFill="1" applyBorder="1" applyAlignment="1">
      <alignment horizontal="center" vertical="center" wrapText="1"/>
    </xf>
    <xf numFmtId="0" fontId="82" fillId="38" borderId="15" xfId="0" applyFont="1" applyFill="1" applyBorder="1" applyAlignment="1">
      <alignment horizontal="center" vertical="center" wrapText="1"/>
    </xf>
    <xf numFmtId="39" fontId="83" fillId="38" borderId="15" xfId="0" applyNumberFormat="1" applyFont="1" applyFill="1" applyBorder="1" applyAlignment="1">
      <alignment horizontal="center" vertical="center" wrapText="1"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Alignment="1">
      <alignment horizontal="center" vertical="center"/>
      <protection/>
    </xf>
    <xf numFmtId="167" fontId="10" fillId="0" borderId="14" xfId="55" applyNumberFormat="1" applyFont="1" applyBorder="1" applyAlignment="1">
      <alignment vertical="center"/>
      <protection/>
    </xf>
    <xf numFmtId="167" fontId="8" fillId="33" borderId="14" xfId="55" applyNumberFormat="1" applyFont="1" applyFill="1" applyBorder="1" applyAlignment="1">
      <alignment vertical="center"/>
      <protection/>
    </xf>
    <xf numFmtId="167" fontId="8" fillId="33" borderId="14" xfId="55" applyNumberFormat="1" applyFont="1" applyFill="1" applyBorder="1" applyAlignment="1">
      <alignment vertical="center" wrapText="1"/>
      <protection/>
    </xf>
    <xf numFmtId="0" fontId="8" fillId="33" borderId="14" xfId="55" applyFont="1" applyFill="1" applyBorder="1" applyAlignment="1">
      <alignment horizontal="center" vertical="center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167" fontId="10" fillId="33" borderId="14" xfId="55" applyNumberFormat="1" applyFont="1" applyFill="1" applyBorder="1" applyAlignment="1">
      <alignment vertical="center"/>
      <protection/>
    </xf>
    <xf numFmtId="0" fontId="10" fillId="33" borderId="14" xfId="55" applyFont="1" applyFill="1" applyBorder="1" applyAlignment="1">
      <alignment horizontal="center" vertical="center"/>
      <protection/>
    </xf>
    <xf numFmtId="0" fontId="10" fillId="33" borderId="14" xfId="55" applyFont="1" applyFill="1" applyBorder="1" applyAlignment="1">
      <alignment horizontal="center" vertical="center" wrapText="1"/>
      <protection/>
    </xf>
    <xf numFmtId="0" fontId="27" fillId="33" borderId="14" xfId="55" applyFont="1" applyFill="1" applyBorder="1" applyAlignment="1">
      <alignment horizontal="center" vertical="center" wrapText="1"/>
      <protection/>
    </xf>
    <xf numFmtId="167" fontId="28" fillId="0" borderId="0" xfId="55" applyNumberFormat="1" applyFont="1">
      <alignment/>
      <protection/>
    </xf>
    <xf numFmtId="167" fontId="10" fillId="33" borderId="14" xfId="55" applyNumberFormat="1" applyFont="1" applyFill="1" applyBorder="1" applyAlignment="1">
      <alignment vertical="center" wrapText="1"/>
      <protection/>
    </xf>
    <xf numFmtId="0" fontId="29" fillId="33" borderId="14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49" fontId="10" fillId="33" borderId="14" xfId="55" applyNumberFormat="1" applyFont="1" applyFill="1" applyBorder="1" applyAlignment="1">
      <alignment horizontal="center" vertical="center" wrapText="1"/>
      <protection/>
    </xf>
    <xf numFmtId="49" fontId="27" fillId="33" borderId="14" xfId="55" applyNumberFormat="1" applyFont="1" applyFill="1" applyBorder="1" applyAlignment="1">
      <alignment horizontal="center" vertical="center" wrapText="1"/>
      <protection/>
    </xf>
    <xf numFmtId="49" fontId="8" fillId="33" borderId="14" xfId="55" applyNumberFormat="1" applyFont="1" applyFill="1" applyBorder="1" applyAlignment="1">
      <alignment horizontal="center" vertical="center" wrapText="1"/>
      <protection/>
    </xf>
    <xf numFmtId="49" fontId="7" fillId="33" borderId="14" xfId="55" applyNumberFormat="1" applyFont="1" applyFill="1" applyBorder="1" applyAlignment="1">
      <alignment horizontal="center" vertical="center" wrapText="1"/>
      <protection/>
    </xf>
    <xf numFmtId="49" fontId="29" fillId="33" borderId="14" xfId="55" applyNumberFormat="1" applyFont="1" applyFill="1" applyBorder="1" applyAlignment="1">
      <alignment horizontal="center" vertical="center" wrapText="1"/>
      <protection/>
    </xf>
    <xf numFmtId="0" fontId="30" fillId="0" borderId="16" xfId="55" applyFont="1" applyBorder="1" applyAlignment="1">
      <alignment horizontal="center" vertical="center" wrapText="1"/>
      <protection/>
    </xf>
    <xf numFmtId="0" fontId="22" fillId="0" borderId="14" xfId="55" applyFont="1" applyBorder="1" applyAlignment="1">
      <alignment horizontal="center" vertical="center" wrapText="1"/>
      <protection/>
    </xf>
    <xf numFmtId="0" fontId="22" fillId="0" borderId="17" xfId="55" applyFont="1" applyBorder="1" applyAlignment="1">
      <alignment horizontal="center" vertical="center" wrapText="1"/>
      <protection/>
    </xf>
    <xf numFmtId="0" fontId="22" fillId="0" borderId="18" xfId="55" applyFont="1" applyBorder="1" applyAlignment="1">
      <alignment horizontal="center" vertical="center" wrapText="1"/>
      <protection/>
    </xf>
    <xf numFmtId="0" fontId="31" fillId="0" borderId="0" xfId="55" applyFont="1" applyAlignment="1">
      <alignment horizontal="center"/>
      <protection/>
    </xf>
    <xf numFmtId="0" fontId="32" fillId="0" borderId="0" xfId="55" applyFont="1" applyAlignment="1">
      <alignment horizontal="center" vertical="center"/>
      <protection/>
    </xf>
    <xf numFmtId="0" fontId="33" fillId="0" borderId="0" xfId="55" applyFont="1" applyAlignment="1">
      <alignment vertical="center" wrapText="1"/>
      <protection/>
    </xf>
    <xf numFmtId="167" fontId="12" fillId="33" borderId="14" xfId="54" applyNumberFormat="1" applyFont="1" applyFill="1" applyBorder="1" applyAlignment="1">
      <alignment horizontal="right" vertical="center" wrapText="1"/>
      <protection/>
    </xf>
    <xf numFmtId="0" fontId="7" fillId="33" borderId="14" xfId="54" applyFont="1" applyFill="1" applyBorder="1" applyAlignment="1">
      <alignment vertical="center"/>
      <protection/>
    </xf>
    <xf numFmtId="167" fontId="7" fillId="33" borderId="14" xfId="54" applyNumberFormat="1" applyFont="1" applyFill="1" applyBorder="1" applyAlignment="1">
      <alignment horizontal="right" vertical="center" wrapText="1"/>
      <protection/>
    </xf>
    <xf numFmtId="0" fontId="7" fillId="33" borderId="14" xfId="54" applyFont="1" applyFill="1" applyBorder="1" applyAlignment="1">
      <alignment horizontal="left" vertical="center" wrapText="1"/>
      <protection/>
    </xf>
    <xf numFmtId="0" fontId="7" fillId="33" borderId="14" xfId="54" applyFont="1" applyFill="1" applyBorder="1" applyAlignment="1">
      <alignment horizontal="center" vertical="center" wrapText="1"/>
      <protection/>
    </xf>
    <xf numFmtId="3" fontId="12" fillId="33" borderId="19" xfId="54" applyNumberFormat="1" applyFont="1" applyFill="1" applyBorder="1" applyAlignment="1">
      <alignment horizontal="right" vertical="center" wrapText="1"/>
      <protection/>
    </xf>
    <xf numFmtId="3" fontId="7" fillId="33" borderId="14" xfId="54" applyNumberFormat="1" applyFont="1" applyFill="1" applyBorder="1" applyAlignment="1">
      <alignment vertical="center"/>
      <protection/>
    </xf>
    <xf numFmtId="0" fontId="7" fillId="33" borderId="14" xfId="54" applyFont="1" applyFill="1" applyBorder="1" applyAlignment="1">
      <alignment horizontal="center" vertical="center"/>
      <protection/>
    </xf>
    <xf numFmtId="0" fontId="9" fillId="33" borderId="14" xfId="54" applyFont="1" applyFill="1" applyBorder="1" applyAlignment="1">
      <alignment horizontal="left" vertical="center" wrapText="1"/>
      <protection/>
    </xf>
    <xf numFmtId="167" fontId="12" fillId="33" borderId="19" xfId="54" applyNumberFormat="1" applyFont="1" applyFill="1" applyBorder="1" applyAlignment="1">
      <alignment horizontal="right" vertical="center" wrapText="1"/>
      <protection/>
    </xf>
    <xf numFmtId="0" fontId="24" fillId="33" borderId="14" xfId="54" applyFont="1" applyFill="1" applyBorder="1" applyAlignment="1">
      <alignment horizontal="center" vertical="center"/>
      <protection/>
    </xf>
    <xf numFmtId="0" fontId="26" fillId="33" borderId="14" xfId="54" applyFont="1" applyFill="1" applyBorder="1" applyAlignment="1">
      <alignment horizontal="center" vertical="center" wrapText="1"/>
      <protection/>
    </xf>
    <xf numFmtId="0" fontId="26" fillId="33" borderId="14" xfId="54" applyFont="1" applyFill="1" applyBorder="1" applyAlignment="1">
      <alignment horizontal="center" vertical="center"/>
      <protection/>
    </xf>
    <xf numFmtId="0" fontId="8" fillId="33" borderId="0" xfId="54" applyFont="1" applyFill="1" applyAlignment="1">
      <alignment horizontal="right" vertical="center"/>
      <protection/>
    </xf>
    <xf numFmtId="0" fontId="7" fillId="33" borderId="0" xfId="54" applyFont="1" applyFill="1">
      <alignment/>
      <protection/>
    </xf>
    <xf numFmtId="3" fontId="26" fillId="33" borderId="14" xfId="54" applyNumberFormat="1" applyFont="1" applyFill="1" applyBorder="1" applyAlignment="1">
      <alignment vertical="center"/>
      <protection/>
    </xf>
    <xf numFmtId="0" fontId="23" fillId="33" borderId="18" xfId="54" applyFont="1" applyFill="1" applyBorder="1" applyAlignment="1">
      <alignment horizontal="center" vertical="center"/>
      <protection/>
    </xf>
    <xf numFmtId="3" fontId="12" fillId="33" borderId="19" xfId="54" applyNumberFormat="1" applyFont="1" applyFill="1" applyBorder="1">
      <alignment/>
      <protection/>
    </xf>
    <xf numFmtId="0" fontId="14" fillId="33" borderId="14" xfId="54" applyFont="1" applyFill="1" applyBorder="1" applyAlignment="1">
      <alignment horizontal="left" vertical="center" wrapText="1"/>
      <protection/>
    </xf>
    <xf numFmtId="0" fontId="2" fillId="0" borderId="0" xfId="54" applyAlignment="1">
      <alignment vertical="center"/>
      <protection/>
    </xf>
    <xf numFmtId="167" fontId="2" fillId="0" borderId="0" xfId="54" applyNumberFormat="1" applyAlignment="1">
      <alignment vertical="center"/>
      <protection/>
    </xf>
    <xf numFmtId="0" fontId="7" fillId="0" borderId="0" xfId="54" applyFont="1" applyAlignment="1">
      <alignment vertical="center"/>
      <protection/>
    </xf>
    <xf numFmtId="167" fontId="8" fillId="0" borderId="0" xfId="54" applyNumberFormat="1" applyFont="1" applyAlignment="1">
      <alignment vertical="center"/>
      <protection/>
    </xf>
    <xf numFmtId="0" fontId="24" fillId="33" borderId="14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1" fillId="33" borderId="0" xfId="54" applyFont="1" applyFill="1" applyAlignment="1">
      <alignment horizontal="center" vertical="center" wrapText="1"/>
      <protection/>
    </xf>
    <xf numFmtId="0" fontId="60" fillId="0" borderId="0" xfId="54" applyFont="1" applyAlignment="1">
      <alignment vertical="center"/>
      <protection/>
    </xf>
    <xf numFmtId="166" fontId="8" fillId="35" borderId="14" xfId="54" applyNumberFormat="1" applyFont="1" applyFill="1" applyBorder="1" applyAlignment="1">
      <alignment horizontal="center" vertical="center" wrapText="1"/>
      <protection/>
    </xf>
    <xf numFmtId="165" fontId="4" fillId="34" borderId="10" xfId="54" applyNumberFormat="1" applyFont="1" applyFill="1" applyBorder="1" applyAlignment="1">
      <alignment horizontal="center" vertical="center" wrapText="1"/>
      <protection/>
    </xf>
    <xf numFmtId="165" fontId="8" fillId="34" borderId="11" xfId="54" applyNumberFormat="1" applyFont="1" applyFill="1" applyBorder="1" applyAlignment="1">
      <alignment horizontal="center" vertical="center" wrapText="1"/>
      <protection/>
    </xf>
    <xf numFmtId="165" fontId="8" fillId="34" borderId="10" xfId="54" applyNumberFormat="1" applyFont="1" applyFill="1" applyBorder="1" applyAlignment="1">
      <alignment horizontal="center" vertical="center" wrapText="1"/>
      <protection/>
    </xf>
    <xf numFmtId="166" fontId="10" fillId="35" borderId="14" xfId="54" applyNumberFormat="1" applyFont="1" applyFill="1" applyBorder="1" applyAlignment="1">
      <alignment horizontal="center" vertical="center" wrapText="1"/>
      <protection/>
    </xf>
    <xf numFmtId="49" fontId="3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35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36" fillId="37" borderId="18" xfId="0" applyNumberFormat="1" applyFont="1" applyFill="1" applyBorder="1" applyAlignment="1" applyProtection="1">
      <alignment horizontal="right" vertical="center" wrapText="1"/>
      <protection locked="0"/>
    </xf>
    <xf numFmtId="49" fontId="36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38" fillId="37" borderId="14" xfId="0" applyNumberFormat="1" applyFont="1" applyFill="1" applyBorder="1" applyAlignment="1" applyProtection="1">
      <alignment horizontal="right" vertical="center" wrapText="1"/>
      <protection locked="0"/>
    </xf>
    <xf numFmtId="0" fontId="84" fillId="38" borderId="15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left" vertical="top" wrapText="1"/>
    </xf>
    <xf numFmtId="0" fontId="25" fillId="0" borderId="0" xfId="53" applyNumberFormat="1" applyFont="1" applyFill="1" applyBorder="1" applyAlignment="1" applyProtection="1">
      <alignment horizontal="left"/>
      <protection locked="0"/>
    </xf>
    <xf numFmtId="1" fontId="25" fillId="36" borderId="0" xfId="53" applyNumberFormat="1" applyFont="1" applyFill="1" applyAlignment="1" applyProtection="1">
      <alignment horizontal="center" vertical="center" wrapText="1" shrinkToFit="1"/>
      <protection locked="0"/>
    </xf>
    <xf numFmtId="0" fontId="25" fillId="0" borderId="0" xfId="53" applyNumberFormat="1" applyFont="1" applyFill="1" applyBorder="1" applyAlignment="1" applyProtection="1">
      <alignment/>
      <protection locked="0"/>
    </xf>
    <xf numFmtId="166" fontId="9" fillId="35" borderId="14" xfId="54" applyNumberFormat="1" applyFont="1" applyFill="1" applyBorder="1" applyAlignment="1">
      <alignment horizontal="center" vertical="center" wrapText="1"/>
      <protection/>
    </xf>
    <xf numFmtId="0" fontId="9" fillId="34" borderId="12" xfId="54" applyFont="1" applyFill="1" applyBorder="1" applyAlignment="1">
      <alignment horizontal="left" vertical="center" wrapText="1"/>
      <protection/>
    </xf>
    <xf numFmtId="0" fontId="9" fillId="34" borderId="13" xfId="54" applyFont="1" applyFill="1" applyBorder="1" applyAlignment="1">
      <alignment horizontal="left" vertical="center" wrapText="1"/>
      <protection/>
    </xf>
    <xf numFmtId="0" fontId="8" fillId="34" borderId="20" xfId="0" applyFont="1" applyFill="1" applyBorder="1" applyAlignment="1">
      <alignment vertical="center" wrapText="1"/>
    </xf>
    <xf numFmtId="3" fontId="8" fillId="34" borderId="21" xfId="0" applyNumberFormat="1" applyFont="1" applyFill="1" applyBorder="1" applyAlignment="1">
      <alignment horizontal="center" vertical="center" wrapText="1"/>
    </xf>
    <xf numFmtId="167" fontId="9" fillId="35" borderId="14" xfId="54" applyNumberFormat="1" applyFont="1" applyFill="1" applyBorder="1" applyAlignment="1">
      <alignment vertical="center"/>
      <protection/>
    </xf>
    <xf numFmtId="167" fontId="9" fillId="35" borderId="14" xfId="54" applyNumberFormat="1" applyFont="1" applyFill="1" applyBorder="1" applyAlignment="1">
      <alignment vertical="center" wrapText="1"/>
      <protection/>
    </xf>
    <xf numFmtId="167" fontId="9" fillId="35" borderId="14" xfId="54" applyNumberFormat="1" applyFont="1" applyFill="1" applyBorder="1" applyAlignment="1">
      <alignment horizontal="left" vertical="center" wrapText="1"/>
      <protection/>
    </xf>
    <xf numFmtId="0" fontId="8" fillId="34" borderId="22" xfId="0" applyFont="1" applyFill="1" applyBorder="1" applyAlignment="1">
      <alignment vertical="center" wrapText="1"/>
    </xf>
    <xf numFmtId="3" fontId="8" fillId="34" borderId="23" xfId="0" applyNumberFormat="1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left" vertical="center" wrapText="1"/>
    </xf>
    <xf numFmtId="167" fontId="8" fillId="35" borderId="14" xfId="54" applyNumberFormat="1" applyFont="1" applyFill="1" applyBorder="1" applyAlignment="1">
      <alignment vertical="center"/>
      <protection/>
    </xf>
    <xf numFmtId="0" fontId="28" fillId="34" borderId="10" xfId="54" applyFont="1" applyFill="1" applyBorder="1" applyAlignment="1">
      <alignment horizontal="center" vertical="center"/>
      <protection/>
    </xf>
    <xf numFmtId="0" fontId="19" fillId="34" borderId="10" xfId="54" applyFont="1" applyFill="1" applyBorder="1" applyAlignment="1">
      <alignment vertical="center" wrapText="1"/>
      <protection/>
    </xf>
    <xf numFmtId="168" fontId="19" fillId="34" borderId="10" xfId="54" applyNumberFormat="1" applyFont="1" applyFill="1" applyBorder="1" applyAlignment="1">
      <alignment vertical="center"/>
      <protection/>
    </xf>
    <xf numFmtId="164" fontId="19" fillId="34" borderId="10" xfId="54" applyNumberFormat="1" applyFont="1" applyFill="1" applyBorder="1" applyAlignment="1">
      <alignment vertical="center"/>
      <protection/>
    </xf>
    <xf numFmtId="164" fontId="19" fillId="34" borderId="10" xfId="54" applyNumberFormat="1" applyFont="1" applyFill="1" applyBorder="1" applyAlignment="1">
      <alignment vertical="center" wrapText="1"/>
      <protection/>
    </xf>
    <xf numFmtId="164" fontId="19" fillId="34" borderId="10" xfId="54" applyNumberFormat="1" applyFont="1" applyFill="1" applyBorder="1" applyAlignment="1">
      <alignment horizontal="left" vertical="center" wrapText="1"/>
      <protection/>
    </xf>
    <xf numFmtId="167" fontId="10" fillId="35" borderId="14" xfId="54" applyNumberFormat="1" applyFont="1" applyFill="1" applyBorder="1" applyAlignment="1">
      <alignment vertical="center"/>
      <protection/>
    </xf>
    <xf numFmtId="167" fontId="22" fillId="35" borderId="14" xfId="54" applyNumberFormat="1" applyFont="1" applyFill="1" applyBorder="1" applyAlignment="1">
      <alignment vertical="center"/>
      <protection/>
    </xf>
    <xf numFmtId="167" fontId="22" fillId="35" borderId="14" xfId="54" applyNumberFormat="1" applyFont="1" applyFill="1" applyBorder="1" applyAlignment="1">
      <alignment vertical="center" wrapText="1"/>
      <protection/>
    </xf>
    <xf numFmtId="0" fontId="22" fillId="35" borderId="14" xfId="54" applyFont="1" applyFill="1" applyBorder="1" applyAlignment="1">
      <alignment horizontal="center" vertical="center"/>
      <protection/>
    </xf>
    <xf numFmtId="174" fontId="15" fillId="35" borderId="14" xfId="54" applyNumberFormat="1" applyFont="1" applyFill="1" applyBorder="1" applyAlignment="1">
      <alignment vertical="center"/>
      <protection/>
    </xf>
    <xf numFmtId="174" fontId="14" fillId="35" borderId="14" xfId="54" applyNumberFormat="1" applyFont="1" applyFill="1" applyBorder="1" applyAlignment="1">
      <alignment vertical="center"/>
      <protection/>
    </xf>
    <xf numFmtId="0" fontId="27" fillId="35" borderId="14" xfId="55" applyFont="1" applyFill="1" applyBorder="1" applyAlignment="1">
      <alignment horizontal="center" vertical="center" wrapText="1"/>
      <protection/>
    </xf>
    <xf numFmtId="0" fontId="10" fillId="35" borderId="14" xfId="55" applyFont="1" applyFill="1" applyBorder="1" applyAlignment="1">
      <alignment horizontal="center" vertical="center" wrapText="1"/>
      <protection/>
    </xf>
    <xf numFmtId="0" fontId="10" fillId="35" borderId="14" xfId="55" applyFont="1" applyFill="1" applyBorder="1" applyAlignment="1">
      <alignment horizontal="center" vertical="center"/>
      <protection/>
    </xf>
    <xf numFmtId="167" fontId="10" fillId="35" borderId="14" xfId="55" applyNumberFormat="1" applyFont="1" applyFill="1" applyBorder="1" applyAlignment="1">
      <alignment vertical="center"/>
      <protection/>
    </xf>
    <xf numFmtId="0" fontId="7" fillId="35" borderId="14" xfId="55" applyFont="1" applyFill="1" applyBorder="1" applyAlignment="1">
      <alignment horizontal="center" vertical="center" wrapText="1"/>
      <protection/>
    </xf>
    <xf numFmtId="0" fontId="8" fillId="35" borderId="14" xfId="55" applyFont="1" applyFill="1" applyBorder="1" applyAlignment="1">
      <alignment horizontal="center" vertical="center" wrapText="1"/>
      <protection/>
    </xf>
    <xf numFmtId="0" fontId="8" fillId="35" borderId="14" xfId="55" applyFont="1" applyFill="1" applyBorder="1" applyAlignment="1">
      <alignment horizontal="center" vertical="center"/>
      <protection/>
    </xf>
    <xf numFmtId="167" fontId="8" fillId="35" borderId="14" xfId="55" applyNumberFormat="1" applyFont="1" applyFill="1" applyBorder="1" applyAlignment="1">
      <alignment vertical="center"/>
      <protection/>
    </xf>
    <xf numFmtId="167" fontId="8" fillId="35" borderId="14" xfId="55" applyNumberFormat="1" applyFont="1" applyFill="1" applyBorder="1" applyAlignment="1">
      <alignment vertical="center" wrapText="1"/>
      <protection/>
    </xf>
    <xf numFmtId="0" fontId="7" fillId="35" borderId="14" xfId="54" applyFont="1" applyFill="1" applyBorder="1" applyAlignment="1">
      <alignment horizontal="center" vertical="center"/>
      <protection/>
    </xf>
    <xf numFmtId="0" fontId="7" fillId="35" borderId="14" xfId="54" applyFont="1" applyFill="1" applyBorder="1" applyAlignment="1">
      <alignment horizontal="left" vertical="center" wrapText="1"/>
      <protection/>
    </xf>
    <xf numFmtId="3" fontId="7" fillId="35" borderId="14" xfId="54" applyNumberFormat="1" applyFont="1" applyFill="1" applyBorder="1" applyAlignment="1">
      <alignment vertical="center"/>
      <protection/>
    </xf>
    <xf numFmtId="0" fontId="7" fillId="35" borderId="14" xfId="54" applyFont="1" applyFill="1" applyBorder="1" applyAlignment="1">
      <alignment horizontal="center" vertical="center" wrapText="1"/>
      <protection/>
    </xf>
    <xf numFmtId="49" fontId="35" fillId="37" borderId="14" xfId="0" applyNumberFormat="1" applyFont="1" applyFill="1" applyBorder="1" applyAlignment="1" applyProtection="1">
      <alignment horizontal="left" vertical="center" wrapText="1"/>
      <protection locked="0"/>
    </xf>
    <xf numFmtId="49" fontId="35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3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36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21" fillId="0" borderId="0" xfId="53" applyNumberFormat="1" applyFont="1" applyFill="1" applyBorder="1" applyAlignment="1" applyProtection="1">
      <alignment horizontal="center"/>
      <protection locked="0"/>
    </xf>
    <xf numFmtId="49" fontId="0" fillId="37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3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36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36" fillId="37" borderId="24" xfId="0" applyNumberFormat="1" applyFont="1" applyFill="1" applyBorder="1" applyAlignment="1" applyProtection="1">
      <alignment horizontal="right" vertical="center" wrapText="1"/>
      <protection locked="0"/>
    </xf>
    <xf numFmtId="49" fontId="35" fillId="37" borderId="0" xfId="0" applyNumberFormat="1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left"/>
      <protection locked="0"/>
    </xf>
    <xf numFmtId="49" fontId="38" fillId="37" borderId="14" xfId="0" applyNumberFormat="1" applyFont="1" applyFill="1" applyBorder="1" applyAlignment="1" applyProtection="1">
      <alignment horizontal="left" vertical="center" wrapText="1"/>
      <protection locked="0"/>
    </xf>
    <xf numFmtId="49" fontId="38" fillId="37" borderId="14" xfId="0" applyNumberFormat="1" applyFont="1" applyFill="1" applyBorder="1" applyAlignment="1" applyProtection="1">
      <alignment horizontal="right" vertical="center" wrapText="1"/>
      <protection locked="0"/>
    </xf>
    <xf numFmtId="0" fontId="82" fillId="38" borderId="15" xfId="0" applyFont="1" applyFill="1" applyBorder="1" applyAlignment="1">
      <alignment horizontal="left" vertical="center" wrapText="1"/>
    </xf>
    <xf numFmtId="39" fontId="83" fillId="38" borderId="15" xfId="0" applyNumberFormat="1" applyFont="1" applyFill="1" applyBorder="1" applyAlignment="1">
      <alignment horizontal="center" vertical="center" wrapText="1"/>
    </xf>
    <xf numFmtId="39" fontId="82" fillId="38" borderId="15" xfId="0" applyNumberFormat="1" applyFont="1" applyFill="1" applyBorder="1" applyAlignment="1">
      <alignment horizontal="center" vertical="center" wrapText="1"/>
    </xf>
    <xf numFmtId="0" fontId="82" fillId="38" borderId="15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39" fillId="36" borderId="0" xfId="53" applyFont="1" applyFill="1" applyAlignment="1" applyProtection="1">
      <alignment horizontal="center" vertical="center" wrapText="1" shrinkToFit="1"/>
      <protection locked="0"/>
    </xf>
    <xf numFmtId="0" fontId="84" fillId="38" borderId="15" xfId="0" applyFont="1" applyFill="1" applyBorder="1" applyAlignment="1">
      <alignment horizontal="center" vertical="center" wrapText="1"/>
    </xf>
    <xf numFmtId="0" fontId="83" fillId="38" borderId="15" xfId="0" applyFont="1" applyFill="1" applyBorder="1" applyAlignment="1">
      <alignment horizontal="center" vertical="center" wrapText="1"/>
    </xf>
    <xf numFmtId="0" fontId="8" fillId="33" borderId="0" xfId="52" applyNumberFormat="1" applyFont="1" applyFill="1" applyBorder="1" applyAlignment="1" applyProtection="1">
      <alignment horizontal="right" vertical="top" wrapText="1"/>
      <protection locked="0"/>
    </xf>
    <xf numFmtId="0" fontId="23" fillId="33" borderId="0" xfId="54" applyFont="1" applyFill="1" applyBorder="1" applyAlignment="1">
      <alignment horizontal="center" vertical="center" wrapText="1"/>
      <protection/>
    </xf>
    <xf numFmtId="0" fontId="8" fillId="33" borderId="25" xfId="54" applyFont="1" applyFill="1" applyBorder="1" applyAlignment="1">
      <alignment horizontal="center" vertical="center" wrapText="1"/>
      <protection/>
    </xf>
    <xf numFmtId="0" fontId="10" fillId="35" borderId="14" xfId="54" applyFont="1" applyFill="1" applyBorder="1" applyAlignment="1">
      <alignment vertical="center" wrapText="1"/>
      <protection/>
    </xf>
    <xf numFmtId="0" fontId="10" fillId="35" borderId="14" xfId="54" applyFont="1" applyFill="1" applyBorder="1" applyAlignment="1">
      <alignment horizontal="center" vertical="center" wrapText="1"/>
      <protection/>
    </xf>
    <xf numFmtId="0" fontId="22" fillId="35" borderId="14" xfId="54" applyFont="1" applyFill="1" applyBorder="1" applyAlignment="1">
      <alignment horizontal="center" vertical="center" wrapText="1"/>
      <protection/>
    </xf>
    <xf numFmtId="0" fontId="62" fillId="35" borderId="14" xfId="54" applyFont="1" applyFill="1" applyBorder="1" applyAlignment="1">
      <alignment horizontal="center" vertical="center" wrapText="1"/>
      <protection/>
    </xf>
    <xf numFmtId="0" fontId="62" fillId="35" borderId="14" xfId="54" applyFont="1" applyFill="1" applyBorder="1" applyAlignment="1">
      <alignment vertical="center" wrapText="1"/>
      <protection/>
    </xf>
    <xf numFmtId="0" fontId="9" fillId="35" borderId="14" xfId="54" applyFont="1" applyFill="1" applyBorder="1" applyAlignment="1">
      <alignment horizontal="left" vertical="center" wrapText="1"/>
      <protection/>
    </xf>
    <xf numFmtId="166" fontId="9" fillId="35" borderId="14" xfId="54" applyNumberFormat="1" applyFont="1" applyFill="1" applyBorder="1" applyAlignment="1">
      <alignment horizontal="center" vertical="center" wrapText="1"/>
      <protection/>
    </xf>
    <xf numFmtId="0" fontId="8" fillId="35" borderId="14" xfId="54" applyFont="1" applyFill="1" applyBorder="1" applyAlignment="1">
      <alignment horizontal="center" vertical="center" wrapText="1"/>
      <protection/>
    </xf>
    <xf numFmtId="0" fontId="19" fillId="34" borderId="12" xfId="54" applyFont="1" applyFill="1" applyBorder="1" applyAlignment="1">
      <alignment horizontal="left" vertical="center" wrapText="1"/>
      <protection/>
    </xf>
    <xf numFmtId="0" fontId="19" fillId="34" borderId="13" xfId="54" applyFont="1" applyFill="1" applyBorder="1" applyAlignment="1">
      <alignment horizontal="left" vertical="center" wrapText="1"/>
      <protection/>
    </xf>
    <xf numFmtId="165" fontId="18" fillId="34" borderId="12" xfId="54" applyNumberFormat="1" applyFont="1" applyFill="1" applyBorder="1" applyAlignment="1">
      <alignment horizontal="center" vertical="center" wrapText="1"/>
      <protection/>
    </xf>
    <xf numFmtId="165" fontId="18" fillId="34" borderId="13" xfId="54" applyNumberFormat="1" applyFont="1" applyFill="1" applyBorder="1" applyAlignment="1">
      <alignment horizontal="center" vertical="center" wrapText="1"/>
      <protection/>
    </xf>
    <xf numFmtId="0" fontId="9" fillId="34" borderId="12" xfId="54" applyFont="1" applyFill="1" applyBorder="1" applyAlignment="1">
      <alignment horizontal="left" vertical="center" wrapText="1"/>
      <protection/>
    </xf>
    <xf numFmtId="0" fontId="9" fillId="34" borderId="13" xfId="54" applyFont="1" applyFill="1" applyBorder="1" applyAlignment="1">
      <alignment horizontal="left" vertical="center" wrapText="1"/>
      <protection/>
    </xf>
    <xf numFmtId="166" fontId="10" fillId="35" borderId="14" xfId="54" applyNumberFormat="1" applyFont="1" applyFill="1" applyBorder="1" applyAlignment="1">
      <alignment horizontal="right" vertical="center" wrapText="1"/>
      <protection/>
    </xf>
    <xf numFmtId="4" fontId="10" fillId="35" borderId="14" xfId="54" applyNumberFormat="1" applyFont="1" applyFill="1" applyBorder="1" applyAlignment="1">
      <alignment horizontal="right" vertical="center" wrapText="1"/>
      <protection/>
    </xf>
    <xf numFmtId="0" fontId="8" fillId="33" borderId="26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vertical="center" wrapText="1"/>
      <protection/>
    </xf>
    <xf numFmtId="0" fontId="8" fillId="33" borderId="0" xfId="54" applyFont="1" applyFill="1" applyBorder="1" applyAlignment="1">
      <alignment horizontal="left" vertical="center" wrapText="1"/>
      <protection/>
    </xf>
    <xf numFmtId="0" fontId="11" fillId="33" borderId="0" xfId="54" applyFont="1" applyFill="1" applyAlignment="1">
      <alignment horizontal="center" vertical="center" wrapText="1"/>
      <protection/>
    </xf>
    <xf numFmtId="0" fontId="8" fillId="0" borderId="25" xfId="54" applyFont="1" applyBorder="1" applyAlignment="1">
      <alignment horizontal="center" vertical="center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5" borderId="14" xfId="54" applyFont="1" applyFill="1" applyBorder="1" applyAlignment="1">
      <alignment horizontal="center" vertical="center"/>
      <protection/>
    </xf>
    <xf numFmtId="0" fontId="22" fillId="33" borderId="14" xfId="54" applyFont="1" applyFill="1" applyBorder="1" applyAlignment="1">
      <alignment horizontal="center" vertical="center" wrapText="1"/>
      <protection/>
    </xf>
    <xf numFmtId="0" fontId="10" fillId="33" borderId="24" xfId="54" applyFont="1" applyFill="1" applyBorder="1" applyAlignment="1">
      <alignment horizontal="center" vertical="center" wrapText="1"/>
      <protection/>
    </xf>
    <xf numFmtId="0" fontId="62" fillId="33" borderId="14" xfId="54" applyFont="1" applyFill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14" xfId="54" applyFont="1" applyFill="1" applyBorder="1" applyAlignment="1">
      <alignment horizontal="center" vertical="center"/>
      <protection/>
    </xf>
    <xf numFmtId="0" fontId="12" fillId="33" borderId="14" xfId="54" applyFont="1" applyFill="1" applyBorder="1" applyAlignment="1">
      <alignment horizontal="center" vertical="center" wrapText="1"/>
      <protection/>
    </xf>
    <xf numFmtId="0" fontId="12" fillId="33" borderId="14" xfId="0" applyFont="1" applyFill="1" applyBorder="1" applyAlignment="1">
      <alignment horizontal="center" vertical="center" wrapText="1"/>
    </xf>
    <xf numFmtId="0" fontId="15" fillId="0" borderId="14" xfId="54" applyFont="1" applyBorder="1" applyAlignment="1">
      <alignment horizontal="center"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22" fillId="0" borderId="14" xfId="55" applyFont="1" applyBorder="1" applyAlignment="1">
      <alignment horizontal="center" vertical="center" wrapText="1"/>
      <protection/>
    </xf>
    <xf numFmtId="0" fontId="26" fillId="0" borderId="14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/>
      <protection/>
    </xf>
    <xf numFmtId="0" fontId="22" fillId="0" borderId="24" xfId="55" applyFont="1" applyBorder="1" applyAlignment="1">
      <alignment horizontal="center" vertical="center" wrapText="1"/>
      <protection/>
    </xf>
    <xf numFmtId="0" fontId="11" fillId="33" borderId="0" xfId="54" applyFont="1" applyFill="1" applyAlignment="1">
      <alignment horizontal="center" vertical="center" wrapText="1"/>
      <protection/>
    </xf>
    <xf numFmtId="0" fontId="34" fillId="33" borderId="14" xfId="54" applyFont="1" applyFill="1" applyBorder="1" applyAlignment="1">
      <alignment horizontal="left" vertical="center"/>
      <protection/>
    </xf>
    <xf numFmtId="0" fontId="26" fillId="33" borderId="14" xfId="54" applyFont="1" applyFill="1" applyBorder="1" applyAlignment="1">
      <alignment horizontal="center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156</xdr:row>
      <xdr:rowOff>0</xdr:rowOff>
    </xdr:from>
    <xdr:to>
      <xdr:col>8</xdr:col>
      <xdr:colOff>476250</xdr:colOff>
      <xdr:row>156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67366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476250</xdr:colOff>
      <xdr:row>156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67366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476250</xdr:colOff>
      <xdr:row>159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72224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476250</xdr:colOff>
      <xdr:row>159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72224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2"/>
  <sheetViews>
    <sheetView showGridLines="0" tabSelected="1" zoomScalePageLayoutView="0" workbookViewId="0" topLeftCell="A1">
      <selection activeCell="Y20" sqref="Y20"/>
    </sheetView>
  </sheetViews>
  <sheetFormatPr defaultColWidth="9.33203125" defaultRowHeight="11.25"/>
  <cols>
    <col min="1" max="1" width="7.33203125" style="46" customWidth="1"/>
    <col min="2" max="2" width="6.66015625" style="46" customWidth="1"/>
    <col min="3" max="3" width="9.83203125" style="46" customWidth="1"/>
    <col min="4" max="4" width="5" style="46" customWidth="1"/>
    <col min="5" max="5" width="4.33203125" style="46" customWidth="1"/>
    <col min="6" max="6" width="21" style="46" customWidth="1"/>
    <col min="7" max="7" width="9.33203125" style="46" customWidth="1"/>
    <col min="8" max="8" width="9.66015625" style="46" customWidth="1"/>
    <col min="9" max="9" width="12.16015625" style="46" customWidth="1"/>
    <col min="10" max="10" width="8.16015625" style="46" customWidth="1"/>
    <col min="11" max="11" width="19.16015625" style="46" customWidth="1"/>
    <col min="12" max="12" width="20.5" style="46" customWidth="1"/>
    <col min="13" max="13" width="5.66015625" style="46" customWidth="1"/>
    <col min="14" max="14" width="9" style="46" customWidth="1"/>
    <col min="15" max="15" width="2.66015625" style="46" customWidth="1"/>
    <col min="16" max="16" width="4.66015625" style="46" customWidth="1"/>
    <col min="17" max="17" width="0.65625" style="46" customWidth="1"/>
    <col min="18" max="16384" width="9.33203125" style="46" customWidth="1"/>
  </cols>
  <sheetData>
    <row r="1" spans="1:17" ht="36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195" t="s">
        <v>437</v>
      </c>
      <c r="L1" s="195"/>
      <c r="M1" s="195"/>
      <c r="N1" s="195"/>
      <c r="O1" s="195"/>
      <c r="P1" s="195"/>
      <c r="Q1" s="48"/>
    </row>
    <row r="2" spans="1:17" ht="16.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48"/>
    </row>
    <row r="3" spans="1:17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 t="s">
        <v>1</v>
      </c>
      <c r="O3" s="198"/>
      <c r="P3" s="198"/>
      <c r="Q3" s="48"/>
    </row>
    <row r="4" spans="1:17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8"/>
    </row>
    <row r="5" spans="1:17" ht="34.5" customHeight="1">
      <c r="A5" s="47"/>
      <c r="B5" s="57" t="s">
        <v>2</v>
      </c>
      <c r="C5" s="57" t="s">
        <v>3</v>
      </c>
      <c r="D5" s="197" t="s">
        <v>4</v>
      </c>
      <c r="E5" s="197"/>
      <c r="F5" s="197" t="s">
        <v>5</v>
      </c>
      <c r="G5" s="197"/>
      <c r="H5" s="197"/>
      <c r="I5" s="197" t="s">
        <v>228</v>
      </c>
      <c r="J5" s="197"/>
      <c r="K5" s="57" t="s">
        <v>229</v>
      </c>
      <c r="L5" s="57" t="s">
        <v>230</v>
      </c>
      <c r="M5" s="197" t="s">
        <v>231</v>
      </c>
      <c r="N5" s="197"/>
      <c r="O5" s="197"/>
      <c r="P5" s="197"/>
      <c r="Q5" s="197"/>
    </row>
    <row r="6" spans="1:17" ht="11.25" customHeight="1">
      <c r="A6" s="47"/>
      <c r="B6" s="143" t="s">
        <v>6</v>
      </c>
      <c r="C6" s="143" t="s">
        <v>7</v>
      </c>
      <c r="D6" s="193" t="s">
        <v>8</v>
      </c>
      <c r="E6" s="193"/>
      <c r="F6" s="193" t="s">
        <v>9</v>
      </c>
      <c r="G6" s="193"/>
      <c r="H6" s="193"/>
      <c r="I6" s="193" t="s">
        <v>10</v>
      </c>
      <c r="J6" s="193"/>
      <c r="K6" s="143" t="s">
        <v>207</v>
      </c>
      <c r="L6" s="143" t="s">
        <v>208</v>
      </c>
      <c r="M6" s="193" t="s">
        <v>209</v>
      </c>
      <c r="N6" s="193"/>
      <c r="O6" s="193"/>
      <c r="P6" s="193"/>
      <c r="Q6" s="193"/>
    </row>
    <row r="7" spans="1:17" ht="18.75" customHeight="1">
      <c r="A7" s="47"/>
      <c r="B7" s="194" t="s">
        <v>11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28.5" customHeight="1">
      <c r="A8" s="47"/>
      <c r="B8" s="143" t="s">
        <v>14</v>
      </c>
      <c r="C8" s="144"/>
      <c r="D8" s="199"/>
      <c r="E8" s="199"/>
      <c r="F8" s="191" t="s">
        <v>15</v>
      </c>
      <c r="G8" s="191"/>
      <c r="H8" s="191"/>
      <c r="I8" s="192" t="s">
        <v>325</v>
      </c>
      <c r="J8" s="192"/>
      <c r="K8" s="145" t="s">
        <v>13</v>
      </c>
      <c r="L8" s="145" t="s">
        <v>326</v>
      </c>
      <c r="M8" s="192" t="s">
        <v>327</v>
      </c>
      <c r="N8" s="192"/>
      <c r="O8" s="192"/>
      <c r="P8" s="192"/>
      <c r="Q8" s="192"/>
    </row>
    <row r="9" spans="1:17" ht="27.75" customHeight="1">
      <c r="A9" s="47"/>
      <c r="B9" s="57"/>
      <c r="C9" s="144"/>
      <c r="D9" s="199"/>
      <c r="E9" s="199"/>
      <c r="F9" s="191" t="s">
        <v>12</v>
      </c>
      <c r="G9" s="191"/>
      <c r="H9" s="191"/>
      <c r="I9" s="192" t="s">
        <v>13</v>
      </c>
      <c r="J9" s="192"/>
      <c r="K9" s="145" t="s">
        <v>13</v>
      </c>
      <c r="L9" s="145" t="s">
        <v>13</v>
      </c>
      <c r="M9" s="192" t="s">
        <v>13</v>
      </c>
      <c r="N9" s="192"/>
      <c r="O9" s="192"/>
      <c r="P9" s="192"/>
      <c r="Q9" s="192"/>
    </row>
    <row r="10" spans="1:17" ht="21.75" customHeight="1">
      <c r="A10" s="47"/>
      <c r="B10" s="144"/>
      <c r="C10" s="143" t="s">
        <v>328</v>
      </c>
      <c r="D10" s="199"/>
      <c r="E10" s="199"/>
      <c r="F10" s="191" t="s">
        <v>329</v>
      </c>
      <c r="G10" s="191"/>
      <c r="H10" s="191"/>
      <c r="I10" s="192" t="s">
        <v>13</v>
      </c>
      <c r="J10" s="192"/>
      <c r="K10" s="145" t="s">
        <v>13</v>
      </c>
      <c r="L10" s="145" t="s">
        <v>326</v>
      </c>
      <c r="M10" s="192" t="s">
        <v>326</v>
      </c>
      <c r="N10" s="192"/>
      <c r="O10" s="192"/>
      <c r="P10" s="192"/>
      <c r="Q10" s="192"/>
    </row>
    <row r="11" spans="1:17" ht="28.5" customHeight="1">
      <c r="A11" s="47"/>
      <c r="B11" s="144"/>
      <c r="C11" s="57"/>
      <c r="D11" s="199"/>
      <c r="E11" s="199"/>
      <c r="F11" s="191" t="s">
        <v>12</v>
      </c>
      <c r="G11" s="191"/>
      <c r="H11" s="191"/>
      <c r="I11" s="192" t="s">
        <v>13</v>
      </c>
      <c r="J11" s="192"/>
      <c r="K11" s="145" t="s">
        <v>13</v>
      </c>
      <c r="L11" s="145" t="s">
        <v>13</v>
      </c>
      <c r="M11" s="192" t="s">
        <v>13</v>
      </c>
      <c r="N11" s="192"/>
      <c r="O11" s="192"/>
      <c r="P11" s="192"/>
      <c r="Q11" s="192"/>
    </row>
    <row r="12" spans="1:17" ht="39.75" customHeight="1">
      <c r="A12" s="47"/>
      <c r="B12" s="144"/>
      <c r="C12" s="144"/>
      <c r="D12" s="193" t="s">
        <v>330</v>
      </c>
      <c r="E12" s="193"/>
      <c r="F12" s="191" t="s">
        <v>331</v>
      </c>
      <c r="G12" s="191"/>
      <c r="H12" s="191"/>
      <c r="I12" s="192" t="s">
        <v>13</v>
      </c>
      <c r="J12" s="192"/>
      <c r="K12" s="145" t="s">
        <v>13</v>
      </c>
      <c r="L12" s="145" t="s">
        <v>326</v>
      </c>
      <c r="M12" s="192" t="s">
        <v>326</v>
      </c>
      <c r="N12" s="192"/>
      <c r="O12" s="192"/>
      <c r="P12" s="192"/>
      <c r="Q12" s="192"/>
    </row>
    <row r="13" spans="1:17" ht="17.25" customHeight="1">
      <c r="A13" s="47"/>
      <c r="B13" s="143" t="s">
        <v>332</v>
      </c>
      <c r="C13" s="144"/>
      <c r="D13" s="199"/>
      <c r="E13" s="199"/>
      <c r="F13" s="191" t="s">
        <v>333</v>
      </c>
      <c r="G13" s="191"/>
      <c r="H13" s="191"/>
      <c r="I13" s="192" t="s">
        <v>334</v>
      </c>
      <c r="J13" s="192"/>
      <c r="K13" s="145" t="s">
        <v>13</v>
      </c>
      <c r="L13" s="145" t="s">
        <v>335</v>
      </c>
      <c r="M13" s="192" t="s">
        <v>336</v>
      </c>
      <c r="N13" s="192"/>
      <c r="O13" s="192"/>
      <c r="P13" s="192"/>
      <c r="Q13" s="192"/>
    </row>
    <row r="14" spans="1:17" ht="29.25" customHeight="1">
      <c r="A14" s="47"/>
      <c r="B14" s="57"/>
      <c r="C14" s="144"/>
      <c r="D14" s="199"/>
      <c r="E14" s="199"/>
      <c r="F14" s="191" t="s">
        <v>12</v>
      </c>
      <c r="G14" s="191"/>
      <c r="H14" s="191"/>
      <c r="I14" s="192" t="s">
        <v>13</v>
      </c>
      <c r="J14" s="192"/>
      <c r="K14" s="145" t="s">
        <v>13</v>
      </c>
      <c r="L14" s="145" t="s">
        <v>13</v>
      </c>
      <c r="M14" s="192" t="s">
        <v>13</v>
      </c>
      <c r="N14" s="192"/>
      <c r="O14" s="192"/>
      <c r="P14" s="192"/>
      <c r="Q14" s="192"/>
    </row>
    <row r="15" spans="1:17" ht="15.75" customHeight="1">
      <c r="A15" s="47"/>
      <c r="B15" s="144"/>
      <c r="C15" s="143" t="s">
        <v>337</v>
      </c>
      <c r="D15" s="199"/>
      <c r="E15" s="199"/>
      <c r="F15" s="191" t="s">
        <v>338</v>
      </c>
      <c r="G15" s="191"/>
      <c r="H15" s="191"/>
      <c r="I15" s="192" t="s">
        <v>339</v>
      </c>
      <c r="J15" s="192"/>
      <c r="K15" s="145" t="s">
        <v>13</v>
      </c>
      <c r="L15" s="145" t="s">
        <v>335</v>
      </c>
      <c r="M15" s="192" t="s">
        <v>340</v>
      </c>
      <c r="N15" s="192"/>
      <c r="O15" s="192"/>
      <c r="P15" s="192"/>
      <c r="Q15" s="192"/>
    </row>
    <row r="16" spans="1:17" ht="29.25" customHeight="1">
      <c r="A16" s="47"/>
      <c r="B16" s="144"/>
      <c r="C16" s="57"/>
      <c r="D16" s="199"/>
      <c r="E16" s="199"/>
      <c r="F16" s="191" t="s">
        <v>12</v>
      </c>
      <c r="G16" s="191"/>
      <c r="H16" s="191"/>
      <c r="I16" s="192" t="s">
        <v>13</v>
      </c>
      <c r="J16" s="192"/>
      <c r="K16" s="145" t="s">
        <v>13</v>
      </c>
      <c r="L16" s="145" t="s">
        <v>13</v>
      </c>
      <c r="M16" s="192" t="s">
        <v>13</v>
      </c>
      <c r="N16" s="192"/>
      <c r="O16" s="192"/>
      <c r="P16" s="192"/>
      <c r="Q16" s="192"/>
    </row>
    <row r="17" spans="1:17" ht="18.75" customHeight="1">
      <c r="A17" s="47"/>
      <c r="B17" s="144"/>
      <c r="C17" s="144"/>
      <c r="D17" s="193" t="s">
        <v>341</v>
      </c>
      <c r="E17" s="193"/>
      <c r="F17" s="191" t="s">
        <v>342</v>
      </c>
      <c r="G17" s="191"/>
      <c r="H17" s="191"/>
      <c r="I17" s="192" t="s">
        <v>339</v>
      </c>
      <c r="J17" s="192"/>
      <c r="K17" s="145" t="s">
        <v>13</v>
      </c>
      <c r="L17" s="145" t="s">
        <v>343</v>
      </c>
      <c r="M17" s="192" t="s">
        <v>344</v>
      </c>
      <c r="N17" s="192"/>
      <c r="O17" s="192"/>
      <c r="P17" s="192"/>
      <c r="Q17" s="192"/>
    </row>
    <row r="18" spans="1:17" ht="42" customHeight="1">
      <c r="A18" s="47"/>
      <c r="B18" s="144"/>
      <c r="C18" s="144"/>
      <c r="D18" s="193" t="s">
        <v>345</v>
      </c>
      <c r="E18" s="193"/>
      <c r="F18" s="191" t="s">
        <v>346</v>
      </c>
      <c r="G18" s="191"/>
      <c r="H18" s="191"/>
      <c r="I18" s="192" t="s">
        <v>13</v>
      </c>
      <c r="J18" s="192"/>
      <c r="K18" s="145" t="s">
        <v>13</v>
      </c>
      <c r="L18" s="145" t="s">
        <v>347</v>
      </c>
      <c r="M18" s="192" t="s">
        <v>347</v>
      </c>
      <c r="N18" s="192"/>
      <c r="O18" s="192"/>
      <c r="P18" s="192"/>
      <c r="Q18" s="192"/>
    </row>
    <row r="19" spans="1:17" ht="19.5" customHeight="1">
      <c r="A19" s="47"/>
      <c r="B19" s="143" t="s">
        <v>348</v>
      </c>
      <c r="C19" s="144"/>
      <c r="D19" s="199"/>
      <c r="E19" s="199"/>
      <c r="F19" s="191" t="s">
        <v>349</v>
      </c>
      <c r="G19" s="191"/>
      <c r="H19" s="191"/>
      <c r="I19" s="192" t="s">
        <v>350</v>
      </c>
      <c r="J19" s="192"/>
      <c r="K19" s="145" t="s">
        <v>13</v>
      </c>
      <c r="L19" s="145" t="s">
        <v>351</v>
      </c>
      <c r="M19" s="192" t="s">
        <v>352</v>
      </c>
      <c r="N19" s="192"/>
      <c r="O19" s="192"/>
      <c r="P19" s="192"/>
      <c r="Q19" s="192"/>
    </row>
    <row r="20" spans="1:17" ht="25.5" customHeight="1">
      <c r="A20" s="47"/>
      <c r="B20" s="57"/>
      <c r="C20" s="144"/>
      <c r="D20" s="199"/>
      <c r="E20" s="199"/>
      <c r="F20" s="191" t="s">
        <v>12</v>
      </c>
      <c r="G20" s="191"/>
      <c r="H20" s="191"/>
      <c r="I20" s="192" t="s">
        <v>13</v>
      </c>
      <c r="J20" s="192"/>
      <c r="K20" s="145" t="s">
        <v>13</v>
      </c>
      <c r="L20" s="145" t="s">
        <v>13</v>
      </c>
      <c r="M20" s="192" t="s">
        <v>13</v>
      </c>
      <c r="N20" s="192"/>
      <c r="O20" s="192"/>
      <c r="P20" s="192"/>
      <c r="Q20" s="192"/>
    </row>
    <row r="21" spans="1:17" ht="14.25" customHeight="1">
      <c r="A21" s="47"/>
      <c r="B21" s="144"/>
      <c r="C21" s="143" t="s">
        <v>353</v>
      </c>
      <c r="D21" s="199"/>
      <c r="E21" s="199"/>
      <c r="F21" s="191" t="s">
        <v>354</v>
      </c>
      <c r="G21" s="191"/>
      <c r="H21" s="191"/>
      <c r="I21" s="192" t="s">
        <v>355</v>
      </c>
      <c r="J21" s="192"/>
      <c r="K21" s="145" t="s">
        <v>13</v>
      </c>
      <c r="L21" s="145" t="s">
        <v>351</v>
      </c>
      <c r="M21" s="192" t="s">
        <v>356</v>
      </c>
      <c r="N21" s="192"/>
      <c r="O21" s="192"/>
      <c r="P21" s="192"/>
      <c r="Q21" s="192"/>
    </row>
    <row r="22" spans="2:17" ht="27" customHeight="1">
      <c r="B22" s="144"/>
      <c r="C22" s="57"/>
      <c r="D22" s="199"/>
      <c r="E22" s="199"/>
      <c r="F22" s="191" t="s">
        <v>12</v>
      </c>
      <c r="G22" s="191"/>
      <c r="H22" s="191"/>
      <c r="I22" s="192" t="s">
        <v>13</v>
      </c>
      <c r="J22" s="192"/>
      <c r="K22" s="145" t="s">
        <v>13</v>
      </c>
      <c r="L22" s="145" t="s">
        <v>13</v>
      </c>
      <c r="M22" s="192" t="s">
        <v>13</v>
      </c>
      <c r="N22" s="192"/>
      <c r="O22" s="192"/>
      <c r="P22" s="192"/>
      <c r="Q22" s="192"/>
    </row>
    <row r="23" spans="2:17" ht="28.5" customHeight="1">
      <c r="B23" s="144"/>
      <c r="C23" s="144"/>
      <c r="D23" s="193" t="s">
        <v>357</v>
      </c>
      <c r="E23" s="193"/>
      <c r="F23" s="191" t="s">
        <v>358</v>
      </c>
      <c r="G23" s="191"/>
      <c r="H23" s="191"/>
      <c r="I23" s="192" t="s">
        <v>359</v>
      </c>
      <c r="J23" s="192"/>
      <c r="K23" s="145" t="s">
        <v>13</v>
      </c>
      <c r="L23" s="145" t="s">
        <v>351</v>
      </c>
      <c r="M23" s="192" t="s">
        <v>360</v>
      </c>
      <c r="N23" s="192"/>
      <c r="O23" s="192"/>
      <c r="P23" s="192"/>
      <c r="Q23" s="192"/>
    </row>
    <row r="24" spans="2:17" ht="17.25" customHeight="1">
      <c r="B24" s="143" t="s">
        <v>25</v>
      </c>
      <c r="C24" s="144"/>
      <c r="D24" s="199"/>
      <c r="E24" s="199"/>
      <c r="F24" s="191" t="s">
        <v>26</v>
      </c>
      <c r="G24" s="191"/>
      <c r="H24" s="191"/>
      <c r="I24" s="192" t="s">
        <v>232</v>
      </c>
      <c r="J24" s="192"/>
      <c r="K24" s="145" t="s">
        <v>13</v>
      </c>
      <c r="L24" s="145" t="s">
        <v>361</v>
      </c>
      <c r="M24" s="192" t="s">
        <v>362</v>
      </c>
      <c r="N24" s="192"/>
      <c r="O24" s="192"/>
      <c r="P24" s="192"/>
      <c r="Q24" s="192"/>
    </row>
    <row r="25" spans="2:17" ht="29.25" customHeight="1">
      <c r="B25" s="57"/>
      <c r="C25" s="144"/>
      <c r="D25" s="199"/>
      <c r="E25" s="199"/>
      <c r="F25" s="191" t="s">
        <v>12</v>
      </c>
      <c r="G25" s="191"/>
      <c r="H25" s="191"/>
      <c r="I25" s="192" t="s">
        <v>233</v>
      </c>
      <c r="J25" s="192"/>
      <c r="K25" s="145" t="s">
        <v>13</v>
      </c>
      <c r="L25" s="145" t="s">
        <v>13</v>
      </c>
      <c r="M25" s="192" t="s">
        <v>233</v>
      </c>
      <c r="N25" s="192"/>
      <c r="O25" s="192"/>
      <c r="P25" s="192"/>
      <c r="Q25" s="192"/>
    </row>
    <row r="26" spans="2:17" ht="21.75" customHeight="1">
      <c r="B26" s="144"/>
      <c r="C26" s="143" t="s">
        <v>363</v>
      </c>
      <c r="D26" s="199"/>
      <c r="E26" s="199"/>
      <c r="F26" s="191" t="s">
        <v>364</v>
      </c>
      <c r="G26" s="191"/>
      <c r="H26" s="191"/>
      <c r="I26" s="192" t="s">
        <v>365</v>
      </c>
      <c r="J26" s="192"/>
      <c r="K26" s="145" t="s">
        <v>13</v>
      </c>
      <c r="L26" s="145" t="s">
        <v>361</v>
      </c>
      <c r="M26" s="192" t="s">
        <v>366</v>
      </c>
      <c r="N26" s="192"/>
      <c r="O26" s="192"/>
      <c r="P26" s="192"/>
      <c r="Q26" s="192"/>
    </row>
    <row r="27" spans="2:17" ht="27.75" customHeight="1">
      <c r="B27" s="144"/>
      <c r="C27" s="57"/>
      <c r="D27" s="199"/>
      <c r="E27" s="199"/>
      <c r="F27" s="191" t="s">
        <v>12</v>
      </c>
      <c r="G27" s="191"/>
      <c r="H27" s="191"/>
      <c r="I27" s="192" t="s">
        <v>13</v>
      </c>
      <c r="J27" s="192"/>
      <c r="K27" s="145" t="s">
        <v>13</v>
      </c>
      <c r="L27" s="145" t="s">
        <v>13</v>
      </c>
      <c r="M27" s="192" t="s">
        <v>13</v>
      </c>
      <c r="N27" s="192"/>
      <c r="O27" s="192"/>
      <c r="P27" s="192"/>
      <c r="Q27" s="192"/>
    </row>
    <row r="28" spans="2:17" ht="32.25" customHeight="1">
      <c r="B28" s="144"/>
      <c r="C28" s="144"/>
      <c r="D28" s="193" t="s">
        <v>367</v>
      </c>
      <c r="E28" s="193"/>
      <c r="F28" s="191" t="s">
        <v>368</v>
      </c>
      <c r="G28" s="191"/>
      <c r="H28" s="191"/>
      <c r="I28" s="192" t="s">
        <v>365</v>
      </c>
      <c r="J28" s="192"/>
      <c r="K28" s="145" t="s">
        <v>13</v>
      </c>
      <c r="L28" s="145" t="s">
        <v>361</v>
      </c>
      <c r="M28" s="192" t="s">
        <v>366</v>
      </c>
      <c r="N28" s="192"/>
      <c r="O28" s="192"/>
      <c r="P28" s="192"/>
      <c r="Q28" s="192"/>
    </row>
    <row r="29" spans="2:17" ht="20.25" customHeight="1">
      <c r="B29" s="143" t="s">
        <v>369</v>
      </c>
      <c r="C29" s="144"/>
      <c r="D29" s="199"/>
      <c r="E29" s="199"/>
      <c r="F29" s="191" t="s">
        <v>370</v>
      </c>
      <c r="G29" s="191"/>
      <c r="H29" s="191"/>
      <c r="I29" s="192" t="s">
        <v>371</v>
      </c>
      <c r="J29" s="192"/>
      <c r="K29" s="145" t="s">
        <v>13</v>
      </c>
      <c r="L29" s="145" t="s">
        <v>372</v>
      </c>
      <c r="M29" s="192" t="s">
        <v>373</v>
      </c>
      <c r="N29" s="192"/>
      <c r="O29" s="192"/>
      <c r="P29" s="192"/>
      <c r="Q29" s="192"/>
    </row>
    <row r="30" spans="2:17" ht="25.5" customHeight="1">
      <c r="B30" s="57"/>
      <c r="C30" s="144"/>
      <c r="D30" s="199"/>
      <c r="E30" s="199"/>
      <c r="F30" s="191" t="s">
        <v>12</v>
      </c>
      <c r="G30" s="191"/>
      <c r="H30" s="191"/>
      <c r="I30" s="192" t="s">
        <v>13</v>
      </c>
      <c r="J30" s="192"/>
      <c r="K30" s="145" t="s">
        <v>13</v>
      </c>
      <c r="L30" s="145" t="s">
        <v>13</v>
      </c>
      <c r="M30" s="192" t="s">
        <v>13</v>
      </c>
      <c r="N30" s="192"/>
      <c r="O30" s="192"/>
      <c r="P30" s="192"/>
      <c r="Q30" s="192"/>
    </row>
    <row r="31" spans="2:17" ht="25.5" customHeight="1">
      <c r="B31" s="144"/>
      <c r="C31" s="143" t="s">
        <v>374</v>
      </c>
      <c r="D31" s="199"/>
      <c r="E31" s="199"/>
      <c r="F31" s="191" t="s">
        <v>375</v>
      </c>
      <c r="G31" s="191"/>
      <c r="H31" s="191"/>
      <c r="I31" s="192" t="s">
        <v>371</v>
      </c>
      <c r="J31" s="192"/>
      <c r="K31" s="145" t="s">
        <v>13</v>
      </c>
      <c r="L31" s="145" t="s">
        <v>372</v>
      </c>
      <c r="M31" s="192" t="s">
        <v>373</v>
      </c>
      <c r="N31" s="192"/>
      <c r="O31" s="192"/>
      <c r="P31" s="192"/>
      <c r="Q31" s="192"/>
    </row>
    <row r="32" spans="2:17" ht="28.5" customHeight="1">
      <c r="B32" s="144"/>
      <c r="C32" s="57"/>
      <c r="D32" s="199"/>
      <c r="E32" s="199"/>
      <c r="F32" s="191" t="s">
        <v>12</v>
      </c>
      <c r="G32" s="191"/>
      <c r="H32" s="191"/>
      <c r="I32" s="192" t="s">
        <v>13</v>
      </c>
      <c r="J32" s="192"/>
      <c r="K32" s="145" t="s">
        <v>13</v>
      </c>
      <c r="L32" s="145" t="s">
        <v>13</v>
      </c>
      <c r="M32" s="192" t="s">
        <v>13</v>
      </c>
      <c r="N32" s="192"/>
      <c r="O32" s="192"/>
      <c r="P32" s="192"/>
      <c r="Q32" s="192"/>
    </row>
    <row r="33" spans="2:17" ht="50.25" customHeight="1">
      <c r="B33" s="144"/>
      <c r="C33" s="144"/>
      <c r="D33" s="193" t="s">
        <v>376</v>
      </c>
      <c r="E33" s="193"/>
      <c r="F33" s="191" t="s">
        <v>377</v>
      </c>
      <c r="G33" s="191"/>
      <c r="H33" s="191"/>
      <c r="I33" s="192" t="s">
        <v>13</v>
      </c>
      <c r="J33" s="192"/>
      <c r="K33" s="145" t="s">
        <v>13</v>
      </c>
      <c r="L33" s="145" t="s">
        <v>378</v>
      </c>
      <c r="M33" s="192" t="s">
        <v>378</v>
      </c>
      <c r="N33" s="192"/>
      <c r="O33" s="192"/>
      <c r="P33" s="192"/>
      <c r="Q33" s="192"/>
    </row>
    <row r="34" spans="2:17" ht="24" customHeight="1">
      <c r="B34" s="144"/>
      <c r="C34" s="144"/>
      <c r="D34" s="193" t="s">
        <v>379</v>
      </c>
      <c r="E34" s="193"/>
      <c r="F34" s="191" t="s">
        <v>380</v>
      </c>
      <c r="G34" s="191"/>
      <c r="H34" s="191"/>
      <c r="I34" s="192" t="s">
        <v>365</v>
      </c>
      <c r="J34" s="192"/>
      <c r="K34" s="145" t="s">
        <v>13</v>
      </c>
      <c r="L34" s="145" t="s">
        <v>381</v>
      </c>
      <c r="M34" s="192" t="s">
        <v>382</v>
      </c>
      <c r="N34" s="192"/>
      <c r="O34" s="192"/>
      <c r="P34" s="192"/>
      <c r="Q34" s="192"/>
    </row>
    <row r="35" spans="2:17" ht="12.75" customHeight="1">
      <c r="B35" s="201" t="s">
        <v>11</v>
      </c>
      <c r="C35" s="201"/>
      <c r="D35" s="201"/>
      <c r="E35" s="201"/>
      <c r="F35" s="201"/>
      <c r="G35" s="201"/>
      <c r="H35" s="146" t="s">
        <v>31</v>
      </c>
      <c r="I35" s="200" t="s">
        <v>235</v>
      </c>
      <c r="J35" s="200"/>
      <c r="K35" s="147" t="s">
        <v>13</v>
      </c>
      <c r="L35" s="147" t="s">
        <v>383</v>
      </c>
      <c r="M35" s="200" t="s">
        <v>384</v>
      </c>
      <c r="N35" s="200"/>
      <c r="O35" s="200"/>
      <c r="P35" s="200"/>
      <c r="Q35" s="200"/>
    </row>
    <row r="36" spans="2:17" ht="42.75" customHeight="1">
      <c r="B36" s="199"/>
      <c r="C36" s="199"/>
      <c r="D36" s="199"/>
      <c r="E36" s="199"/>
      <c r="F36" s="191" t="s">
        <v>12</v>
      </c>
      <c r="G36" s="191"/>
      <c r="H36" s="191"/>
      <c r="I36" s="192" t="s">
        <v>236</v>
      </c>
      <c r="J36" s="192"/>
      <c r="K36" s="145" t="s">
        <v>13</v>
      </c>
      <c r="L36" s="145" t="s">
        <v>13</v>
      </c>
      <c r="M36" s="192" t="s">
        <v>236</v>
      </c>
      <c r="N36" s="192"/>
      <c r="O36" s="192"/>
      <c r="P36" s="192"/>
      <c r="Q36" s="192"/>
    </row>
    <row r="37" spans="2:17" ht="12.75" customHeight="1">
      <c r="B37" s="194" t="s">
        <v>32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</row>
    <row r="38" spans="2:17" ht="24" customHeight="1">
      <c r="B38" s="143" t="s">
        <v>14</v>
      </c>
      <c r="C38" s="144"/>
      <c r="D38" s="199"/>
      <c r="E38" s="199"/>
      <c r="F38" s="191" t="s">
        <v>15</v>
      </c>
      <c r="G38" s="191"/>
      <c r="H38" s="191"/>
      <c r="I38" s="192" t="s">
        <v>13</v>
      </c>
      <c r="J38" s="192"/>
      <c r="K38" s="145" t="s">
        <v>13</v>
      </c>
      <c r="L38" s="145" t="s">
        <v>385</v>
      </c>
      <c r="M38" s="192" t="s">
        <v>385</v>
      </c>
      <c r="N38" s="192"/>
      <c r="O38" s="192"/>
      <c r="P38" s="192"/>
      <c r="Q38" s="192"/>
    </row>
    <row r="39" spans="2:17" ht="30" customHeight="1">
      <c r="B39" s="57"/>
      <c r="C39" s="144"/>
      <c r="D39" s="199"/>
      <c r="E39" s="199"/>
      <c r="F39" s="191" t="s">
        <v>12</v>
      </c>
      <c r="G39" s="191"/>
      <c r="H39" s="191"/>
      <c r="I39" s="192" t="s">
        <v>13</v>
      </c>
      <c r="J39" s="192"/>
      <c r="K39" s="145" t="s">
        <v>13</v>
      </c>
      <c r="L39" s="145" t="s">
        <v>13</v>
      </c>
      <c r="M39" s="192" t="s">
        <v>13</v>
      </c>
      <c r="N39" s="192"/>
      <c r="O39" s="192"/>
      <c r="P39" s="192"/>
      <c r="Q39" s="192"/>
    </row>
    <row r="40" spans="2:17" ht="24" customHeight="1">
      <c r="B40" s="144"/>
      <c r="C40" s="143" t="s">
        <v>328</v>
      </c>
      <c r="D40" s="199"/>
      <c r="E40" s="199"/>
      <c r="F40" s="191" t="s">
        <v>329</v>
      </c>
      <c r="G40" s="191"/>
      <c r="H40" s="191"/>
      <c r="I40" s="192" t="s">
        <v>13</v>
      </c>
      <c r="J40" s="192"/>
      <c r="K40" s="145" t="s">
        <v>13</v>
      </c>
      <c r="L40" s="145" t="s">
        <v>385</v>
      </c>
      <c r="M40" s="192" t="s">
        <v>385</v>
      </c>
      <c r="N40" s="192"/>
      <c r="O40" s="192"/>
      <c r="P40" s="192"/>
      <c r="Q40" s="192"/>
    </row>
    <row r="41" spans="2:17" ht="25.5" customHeight="1">
      <c r="B41" s="144"/>
      <c r="C41" s="57"/>
      <c r="D41" s="199"/>
      <c r="E41" s="199"/>
      <c r="F41" s="191" t="s">
        <v>12</v>
      </c>
      <c r="G41" s="191"/>
      <c r="H41" s="191"/>
      <c r="I41" s="192" t="s">
        <v>13</v>
      </c>
      <c r="J41" s="192"/>
      <c r="K41" s="145" t="s">
        <v>13</v>
      </c>
      <c r="L41" s="145" t="s">
        <v>13</v>
      </c>
      <c r="M41" s="192" t="s">
        <v>13</v>
      </c>
      <c r="N41" s="192"/>
      <c r="O41" s="192"/>
      <c r="P41" s="192"/>
      <c r="Q41" s="192"/>
    </row>
    <row r="42" spans="2:17" ht="45" customHeight="1">
      <c r="B42" s="144"/>
      <c r="C42" s="144"/>
      <c r="D42" s="193" t="s">
        <v>386</v>
      </c>
      <c r="E42" s="193"/>
      <c r="F42" s="191" t="s">
        <v>387</v>
      </c>
      <c r="G42" s="191"/>
      <c r="H42" s="191"/>
      <c r="I42" s="192" t="s">
        <v>13</v>
      </c>
      <c r="J42" s="192"/>
      <c r="K42" s="145" t="s">
        <v>13</v>
      </c>
      <c r="L42" s="145" t="s">
        <v>385</v>
      </c>
      <c r="M42" s="192" t="s">
        <v>385</v>
      </c>
      <c r="N42" s="192"/>
      <c r="O42" s="192"/>
      <c r="P42" s="192"/>
      <c r="Q42" s="192"/>
    </row>
    <row r="43" spans="2:17" ht="24.75" customHeight="1">
      <c r="B43" s="143" t="s">
        <v>27</v>
      </c>
      <c r="C43" s="144"/>
      <c r="D43" s="199"/>
      <c r="E43" s="199"/>
      <c r="F43" s="191" t="s">
        <v>28</v>
      </c>
      <c r="G43" s="191"/>
      <c r="H43" s="191"/>
      <c r="I43" s="192" t="s">
        <v>388</v>
      </c>
      <c r="J43" s="192"/>
      <c r="K43" s="145" t="s">
        <v>389</v>
      </c>
      <c r="L43" s="145" t="s">
        <v>13</v>
      </c>
      <c r="M43" s="192" t="s">
        <v>390</v>
      </c>
      <c r="N43" s="192"/>
      <c r="O43" s="192"/>
      <c r="P43" s="192"/>
      <c r="Q43" s="192"/>
    </row>
    <row r="44" spans="2:17" ht="24" customHeight="1">
      <c r="B44" s="57"/>
      <c r="C44" s="144"/>
      <c r="D44" s="199"/>
      <c r="E44" s="199"/>
      <c r="F44" s="191" t="s">
        <v>12</v>
      </c>
      <c r="G44" s="191"/>
      <c r="H44" s="191"/>
      <c r="I44" s="192" t="s">
        <v>13</v>
      </c>
      <c r="J44" s="192"/>
      <c r="K44" s="145" t="s">
        <v>13</v>
      </c>
      <c r="L44" s="145" t="s">
        <v>13</v>
      </c>
      <c r="M44" s="192" t="s">
        <v>13</v>
      </c>
      <c r="N44" s="192"/>
      <c r="O44" s="192"/>
      <c r="P44" s="192"/>
      <c r="Q44" s="192"/>
    </row>
    <row r="45" spans="2:17" ht="25.5" customHeight="1">
      <c r="B45" s="144"/>
      <c r="C45" s="143" t="s">
        <v>29</v>
      </c>
      <c r="D45" s="199"/>
      <c r="E45" s="199"/>
      <c r="F45" s="191" t="s">
        <v>30</v>
      </c>
      <c r="G45" s="191"/>
      <c r="H45" s="191"/>
      <c r="I45" s="192" t="s">
        <v>388</v>
      </c>
      <c r="J45" s="192"/>
      <c r="K45" s="145" t="s">
        <v>389</v>
      </c>
      <c r="L45" s="145" t="s">
        <v>13</v>
      </c>
      <c r="M45" s="192" t="s">
        <v>390</v>
      </c>
      <c r="N45" s="192"/>
      <c r="O45" s="192"/>
      <c r="P45" s="192"/>
      <c r="Q45" s="192"/>
    </row>
    <row r="46" spans="2:17" ht="27.75" customHeight="1">
      <c r="B46" s="144"/>
      <c r="C46" s="57"/>
      <c r="D46" s="199"/>
      <c r="E46" s="199"/>
      <c r="F46" s="191" t="s">
        <v>12</v>
      </c>
      <c r="G46" s="191"/>
      <c r="H46" s="191"/>
      <c r="I46" s="192" t="s">
        <v>13</v>
      </c>
      <c r="J46" s="192"/>
      <c r="K46" s="145" t="s">
        <v>13</v>
      </c>
      <c r="L46" s="145" t="s">
        <v>13</v>
      </c>
      <c r="M46" s="192" t="s">
        <v>13</v>
      </c>
      <c r="N46" s="192"/>
      <c r="O46" s="192"/>
      <c r="P46" s="192"/>
      <c r="Q46" s="192"/>
    </row>
    <row r="47" spans="2:17" ht="34.5" customHeight="1">
      <c r="B47" s="144"/>
      <c r="C47" s="144"/>
      <c r="D47" s="193" t="s">
        <v>391</v>
      </c>
      <c r="E47" s="193"/>
      <c r="F47" s="191" t="s">
        <v>392</v>
      </c>
      <c r="G47" s="191"/>
      <c r="H47" s="191"/>
      <c r="I47" s="192" t="s">
        <v>388</v>
      </c>
      <c r="J47" s="192"/>
      <c r="K47" s="145" t="s">
        <v>389</v>
      </c>
      <c r="L47" s="145" t="s">
        <v>13</v>
      </c>
      <c r="M47" s="192" t="s">
        <v>390</v>
      </c>
      <c r="N47" s="192"/>
      <c r="O47" s="192"/>
      <c r="P47" s="192"/>
      <c r="Q47" s="192"/>
    </row>
    <row r="48" spans="2:17" ht="21" customHeight="1">
      <c r="B48" s="201" t="s">
        <v>32</v>
      </c>
      <c r="C48" s="201"/>
      <c r="D48" s="201"/>
      <c r="E48" s="201"/>
      <c r="F48" s="201"/>
      <c r="G48" s="201"/>
      <c r="H48" s="146" t="s">
        <v>31</v>
      </c>
      <c r="I48" s="200" t="s">
        <v>237</v>
      </c>
      <c r="J48" s="200"/>
      <c r="K48" s="147" t="s">
        <v>389</v>
      </c>
      <c r="L48" s="147" t="s">
        <v>385</v>
      </c>
      <c r="M48" s="200" t="s">
        <v>393</v>
      </c>
      <c r="N48" s="200"/>
      <c r="O48" s="200"/>
      <c r="P48" s="200"/>
      <c r="Q48" s="200"/>
    </row>
    <row r="49" spans="2:17" ht="33" customHeight="1">
      <c r="B49" s="199"/>
      <c r="C49" s="199"/>
      <c r="D49" s="199"/>
      <c r="E49" s="199"/>
      <c r="F49" s="191" t="s">
        <v>12</v>
      </c>
      <c r="G49" s="191"/>
      <c r="H49" s="191"/>
      <c r="I49" s="192" t="s">
        <v>238</v>
      </c>
      <c r="J49" s="192"/>
      <c r="K49" s="145" t="s">
        <v>13</v>
      </c>
      <c r="L49" s="145" t="s">
        <v>13</v>
      </c>
      <c r="M49" s="192" t="s">
        <v>238</v>
      </c>
      <c r="N49" s="192"/>
      <c r="O49" s="192"/>
      <c r="P49" s="192"/>
      <c r="Q49" s="192"/>
    </row>
    <row r="50" spans="2:17" ht="22.5" customHeight="1">
      <c r="B50" s="194" t="s">
        <v>33</v>
      </c>
      <c r="C50" s="194"/>
      <c r="D50" s="194"/>
      <c r="E50" s="194"/>
      <c r="F50" s="194"/>
      <c r="G50" s="194"/>
      <c r="H50" s="194"/>
      <c r="I50" s="200" t="s">
        <v>239</v>
      </c>
      <c r="J50" s="200"/>
      <c r="K50" s="147" t="s">
        <v>389</v>
      </c>
      <c r="L50" s="147" t="s">
        <v>394</v>
      </c>
      <c r="M50" s="200" t="s">
        <v>395</v>
      </c>
      <c r="N50" s="200"/>
      <c r="O50" s="200"/>
      <c r="P50" s="200"/>
      <c r="Q50" s="200"/>
    </row>
    <row r="51" spans="2:17" ht="39" customHeight="1">
      <c r="B51" s="194"/>
      <c r="C51" s="194"/>
      <c r="D51" s="194"/>
      <c r="E51" s="194"/>
      <c r="F51" s="204" t="s">
        <v>12</v>
      </c>
      <c r="G51" s="204"/>
      <c r="H51" s="204"/>
      <c r="I51" s="205" t="s">
        <v>240</v>
      </c>
      <c r="J51" s="205"/>
      <c r="K51" s="148" t="s">
        <v>13</v>
      </c>
      <c r="L51" s="148" t="s">
        <v>13</v>
      </c>
      <c r="M51" s="205" t="s">
        <v>240</v>
      </c>
      <c r="N51" s="205"/>
      <c r="O51" s="205"/>
      <c r="P51" s="205"/>
      <c r="Q51" s="205"/>
    </row>
    <row r="52" spans="2:17" ht="12.75">
      <c r="B52" s="202" t="s">
        <v>34</v>
      </c>
      <c r="C52" s="202"/>
      <c r="D52" s="202"/>
      <c r="E52" s="202"/>
      <c r="F52" s="202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</row>
  </sheetData>
  <sheetProtection/>
  <mergeCells count="184">
    <mergeCell ref="B52:F52"/>
    <mergeCell ref="G52:Q52"/>
    <mergeCell ref="B50:H50"/>
    <mergeCell ref="I50:J50"/>
    <mergeCell ref="M50:Q50"/>
    <mergeCell ref="B51:E51"/>
    <mergeCell ref="F51:H51"/>
    <mergeCell ref="I51:J51"/>
    <mergeCell ref="M51:Q51"/>
    <mergeCell ref="B48:G48"/>
    <mergeCell ref="I48:J48"/>
    <mergeCell ref="M48:Q48"/>
    <mergeCell ref="B49:E49"/>
    <mergeCell ref="F49:H49"/>
    <mergeCell ref="I49:J49"/>
    <mergeCell ref="M49:Q49"/>
    <mergeCell ref="D46:E46"/>
    <mergeCell ref="F46:H46"/>
    <mergeCell ref="I46:J46"/>
    <mergeCell ref="M46:Q46"/>
    <mergeCell ref="D47:E47"/>
    <mergeCell ref="F47:H47"/>
    <mergeCell ref="I47:J47"/>
    <mergeCell ref="M47:Q47"/>
    <mergeCell ref="D44:E44"/>
    <mergeCell ref="F44:H44"/>
    <mergeCell ref="I44:J44"/>
    <mergeCell ref="M44:Q44"/>
    <mergeCell ref="D45:E45"/>
    <mergeCell ref="F45:H45"/>
    <mergeCell ref="I45:J45"/>
    <mergeCell ref="M45:Q45"/>
    <mergeCell ref="D42:E42"/>
    <mergeCell ref="F42:H42"/>
    <mergeCell ref="I42:J42"/>
    <mergeCell ref="M42:Q42"/>
    <mergeCell ref="D43:E43"/>
    <mergeCell ref="F43:H43"/>
    <mergeCell ref="I43:J43"/>
    <mergeCell ref="M43:Q43"/>
    <mergeCell ref="D40:E40"/>
    <mergeCell ref="F40:H40"/>
    <mergeCell ref="I40:J40"/>
    <mergeCell ref="M40:Q40"/>
    <mergeCell ref="D41:E41"/>
    <mergeCell ref="F41:H41"/>
    <mergeCell ref="I41:J41"/>
    <mergeCell ref="M41:Q41"/>
    <mergeCell ref="D38:E38"/>
    <mergeCell ref="F38:H38"/>
    <mergeCell ref="I38:J38"/>
    <mergeCell ref="M38:Q38"/>
    <mergeCell ref="D39:E39"/>
    <mergeCell ref="F39:H39"/>
    <mergeCell ref="I39:J39"/>
    <mergeCell ref="M39:Q39"/>
    <mergeCell ref="D20:E20"/>
    <mergeCell ref="D21:E21"/>
    <mergeCell ref="F21:H21"/>
    <mergeCell ref="I21:J21"/>
    <mergeCell ref="M21:Q21"/>
    <mergeCell ref="D33:E33"/>
    <mergeCell ref="F33:H33"/>
    <mergeCell ref="M33:Q33"/>
    <mergeCell ref="D30:E30"/>
    <mergeCell ref="F30:H30"/>
    <mergeCell ref="B36:E36"/>
    <mergeCell ref="F36:H36"/>
    <mergeCell ref="I36:J36"/>
    <mergeCell ref="M36:Q36"/>
    <mergeCell ref="B37:Q37"/>
    <mergeCell ref="D32:E32"/>
    <mergeCell ref="F32:H32"/>
    <mergeCell ref="I32:J32"/>
    <mergeCell ref="M32:Q32"/>
    <mergeCell ref="I33:J33"/>
    <mergeCell ref="I34:J34"/>
    <mergeCell ref="M34:Q34"/>
    <mergeCell ref="I35:J35"/>
    <mergeCell ref="M35:Q35"/>
    <mergeCell ref="F34:H34"/>
    <mergeCell ref="D34:E34"/>
    <mergeCell ref="B35:G35"/>
    <mergeCell ref="I30:J30"/>
    <mergeCell ref="M30:Q30"/>
    <mergeCell ref="D31:E31"/>
    <mergeCell ref="F31:H31"/>
    <mergeCell ref="I31:J31"/>
    <mergeCell ref="M31:Q31"/>
    <mergeCell ref="D28:E28"/>
    <mergeCell ref="F28:H28"/>
    <mergeCell ref="I28:J28"/>
    <mergeCell ref="M28:Q28"/>
    <mergeCell ref="D29:E29"/>
    <mergeCell ref="F29:H29"/>
    <mergeCell ref="I29:J29"/>
    <mergeCell ref="M29:Q29"/>
    <mergeCell ref="D25:E25"/>
    <mergeCell ref="D26:E26"/>
    <mergeCell ref="F26:H26"/>
    <mergeCell ref="I26:J26"/>
    <mergeCell ref="M26:Q26"/>
    <mergeCell ref="D27:E27"/>
    <mergeCell ref="F27:H27"/>
    <mergeCell ref="I27:J27"/>
    <mergeCell ref="M27:Q27"/>
    <mergeCell ref="F25:H25"/>
    <mergeCell ref="D22:E22"/>
    <mergeCell ref="F22:H22"/>
    <mergeCell ref="D23:E23"/>
    <mergeCell ref="D24:E24"/>
    <mergeCell ref="F24:H24"/>
    <mergeCell ref="D13:E13"/>
    <mergeCell ref="F13:H13"/>
    <mergeCell ref="D14:E14"/>
    <mergeCell ref="D15:E15"/>
    <mergeCell ref="F15:H15"/>
    <mergeCell ref="M22:Q22"/>
    <mergeCell ref="I24:J24"/>
    <mergeCell ref="M24:Q24"/>
    <mergeCell ref="M25:Q25"/>
    <mergeCell ref="I23:J23"/>
    <mergeCell ref="M23:Q23"/>
    <mergeCell ref="I25:J25"/>
    <mergeCell ref="F16:H16"/>
    <mergeCell ref="F20:H20"/>
    <mergeCell ref="M18:Q18"/>
    <mergeCell ref="I18:J18"/>
    <mergeCell ref="D18:E18"/>
    <mergeCell ref="I19:J19"/>
    <mergeCell ref="M19:Q19"/>
    <mergeCell ref="D19:E19"/>
    <mergeCell ref="F19:H19"/>
    <mergeCell ref="F18:H18"/>
    <mergeCell ref="F14:H14"/>
    <mergeCell ref="I14:J14"/>
    <mergeCell ref="M14:Q14"/>
    <mergeCell ref="M16:Q16"/>
    <mergeCell ref="D17:E17"/>
    <mergeCell ref="F17:H17"/>
    <mergeCell ref="M17:Q17"/>
    <mergeCell ref="M15:Q15"/>
    <mergeCell ref="I15:J15"/>
    <mergeCell ref="D16:E16"/>
    <mergeCell ref="M13:Q13"/>
    <mergeCell ref="M20:Q20"/>
    <mergeCell ref="I20:J20"/>
    <mergeCell ref="M11:Q11"/>
    <mergeCell ref="I16:J16"/>
    <mergeCell ref="I17:J17"/>
    <mergeCell ref="F11:H11"/>
    <mergeCell ref="I12:J12"/>
    <mergeCell ref="I13:J13"/>
    <mergeCell ref="F12:H12"/>
    <mergeCell ref="I11:J11"/>
    <mergeCell ref="D11:E11"/>
    <mergeCell ref="D12:E12"/>
    <mergeCell ref="D8:E8"/>
    <mergeCell ref="D9:E9"/>
    <mergeCell ref="F9:H9"/>
    <mergeCell ref="M10:Q10"/>
    <mergeCell ref="I8:J8"/>
    <mergeCell ref="D10:E10"/>
    <mergeCell ref="I9:J9"/>
    <mergeCell ref="F8:H8"/>
    <mergeCell ref="F10:H10"/>
    <mergeCell ref="K1:P1"/>
    <mergeCell ref="A2:P2"/>
    <mergeCell ref="D5:E5"/>
    <mergeCell ref="M5:Q5"/>
    <mergeCell ref="D6:E6"/>
    <mergeCell ref="I5:J5"/>
    <mergeCell ref="F5:H5"/>
    <mergeCell ref="O3:P3"/>
    <mergeCell ref="F23:H23"/>
    <mergeCell ref="I22:J22"/>
    <mergeCell ref="I6:J6"/>
    <mergeCell ref="M6:Q6"/>
    <mergeCell ref="F6:H6"/>
    <mergeCell ref="B7:Q7"/>
    <mergeCell ref="M9:Q9"/>
    <mergeCell ref="I10:J10"/>
    <mergeCell ref="M12:Q12"/>
    <mergeCell ref="M8:Q8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0"/>
  <sheetViews>
    <sheetView showGridLines="0" zoomScalePageLayoutView="0" workbookViewId="0" topLeftCell="A1">
      <selection activeCell="A2" sqref="A2:V2"/>
    </sheetView>
  </sheetViews>
  <sheetFormatPr defaultColWidth="9.33203125" defaultRowHeight="11.25"/>
  <cols>
    <col min="1" max="1" width="4.5" style="151" customWidth="1"/>
    <col min="2" max="2" width="5.66015625" style="151" customWidth="1"/>
    <col min="3" max="3" width="5" style="151" customWidth="1"/>
    <col min="4" max="4" width="5.16015625" style="151" customWidth="1"/>
    <col min="5" max="5" width="6.83203125" style="151" customWidth="1"/>
    <col min="6" max="6" width="5.16015625" style="151" customWidth="1"/>
    <col min="7" max="7" width="3.16015625" style="151" customWidth="1"/>
    <col min="8" max="9" width="12" style="151" customWidth="1"/>
    <col min="10" max="10" width="10.83203125" style="151" customWidth="1"/>
    <col min="11" max="12" width="11.33203125" style="151" customWidth="1"/>
    <col min="13" max="13" width="8.66015625" style="151" customWidth="1"/>
    <col min="14" max="14" width="8.83203125" style="151" customWidth="1"/>
    <col min="15" max="15" width="9.16015625" style="151" customWidth="1"/>
    <col min="16" max="16" width="9.33203125" style="151" customWidth="1"/>
    <col min="17" max="17" width="8.66015625" style="151" customWidth="1"/>
    <col min="18" max="18" width="10" style="151" customWidth="1"/>
    <col min="19" max="19" width="9.83203125" style="151" customWidth="1"/>
    <col min="20" max="20" width="4.83203125" style="151" customWidth="1"/>
    <col min="21" max="21" width="4" style="151" customWidth="1"/>
    <col min="22" max="22" width="8.83203125" style="151" customWidth="1"/>
    <col min="23" max="23" width="5.5" style="151" customWidth="1"/>
    <col min="24" max="24" width="2.16015625" style="151" customWidth="1"/>
    <col min="25" max="25" width="1.3359375" style="151" customWidth="1"/>
    <col min="26" max="16384" width="9.33203125" style="151" customWidth="1"/>
  </cols>
  <sheetData>
    <row r="1" spans="1:23" ht="46.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210" t="s">
        <v>438</v>
      </c>
      <c r="O1" s="210"/>
      <c r="P1" s="210"/>
      <c r="Q1" s="210"/>
      <c r="R1" s="210"/>
      <c r="S1" s="210"/>
      <c r="T1" s="210"/>
      <c r="U1" s="153"/>
      <c r="V1" s="153"/>
      <c r="W1" s="152"/>
    </row>
    <row r="2" spans="1:23" ht="21.75" customHeight="1">
      <c r="A2" s="211" t="s">
        <v>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152"/>
    </row>
    <row r="3" ht="6.75" customHeight="1"/>
    <row r="4" spans="1:23" ht="12.75" customHeight="1">
      <c r="A4" s="209" t="s">
        <v>2</v>
      </c>
      <c r="B4" s="209" t="s">
        <v>3</v>
      </c>
      <c r="C4" s="209" t="s">
        <v>431</v>
      </c>
      <c r="D4" s="209" t="s">
        <v>5</v>
      </c>
      <c r="E4" s="209"/>
      <c r="F4" s="209"/>
      <c r="G4" s="209"/>
      <c r="H4" s="209" t="s">
        <v>36</v>
      </c>
      <c r="I4" s="209" t="s">
        <v>37</v>
      </c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2.75" customHeight="1">
      <c r="A5" s="209"/>
      <c r="B5" s="209"/>
      <c r="C5" s="209"/>
      <c r="D5" s="209"/>
      <c r="E5" s="209"/>
      <c r="F5" s="209"/>
      <c r="G5" s="209"/>
      <c r="H5" s="209"/>
      <c r="I5" s="209" t="s">
        <v>38</v>
      </c>
      <c r="J5" s="209" t="s">
        <v>39</v>
      </c>
      <c r="K5" s="209"/>
      <c r="L5" s="209"/>
      <c r="M5" s="209"/>
      <c r="N5" s="209"/>
      <c r="O5" s="209"/>
      <c r="P5" s="209"/>
      <c r="Q5" s="209"/>
      <c r="R5" s="209" t="s">
        <v>40</v>
      </c>
      <c r="S5" s="209" t="s">
        <v>39</v>
      </c>
      <c r="T5" s="209"/>
      <c r="U5" s="209"/>
      <c r="V5" s="209"/>
      <c r="W5" s="209"/>
    </row>
    <row r="6" spans="1:23" ht="12.75" customHeight="1">
      <c r="A6" s="209"/>
      <c r="B6" s="209"/>
      <c r="C6" s="209"/>
      <c r="D6" s="209"/>
      <c r="E6" s="209"/>
      <c r="F6" s="209"/>
      <c r="G6" s="209"/>
      <c r="H6" s="209"/>
      <c r="I6" s="209"/>
      <c r="J6" s="209" t="s">
        <v>226</v>
      </c>
      <c r="K6" s="209" t="s">
        <v>39</v>
      </c>
      <c r="L6" s="209"/>
      <c r="M6" s="209" t="s">
        <v>41</v>
      </c>
      <c r="N6" s="209" t="s">
        <v>42</v>
      </c>
      <c r="O6" s="209" t="s">
        <v>43</v>
      </c>
      <c r="P6" s="209" t="s">
        <v>44</v>
      </c>
      <c r="Q6" s="209" t="s">
        <v>45</v>
      </c>
      <c r="R6" s="209"/>
      <c r="S6" s="209" t="s">
        <v>46</v>
      </c>
      <c r="T6" s="209" t="s">
        <v>47</v>
      </c>
      <c r="U6" s="209"/>
      <c r="V6" s="209" t="s">
        <v>48</v>
      </c>
      <c r="W6" s="209" t="s">
        <v>49</v>
      </c>
    </row>
    <row r="7" spans="1:23" ht="61.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74" t="s">
        <v>50</v>
      </c>
      <c r="L7" s="74" t="s">
        <v>227</v>
      </c>
      <c r="M7" s="209"/>
      <c r="N7" s="209"/>
      <c r="O7" s="209"/>
      <c r="P7" s="209"/>
      <c r="Q7" s="209"/>
      <c r="R7" s="209"/>
      <c r="S7" s="209"/>
      <c r="T7" s="209" t="s">
        <v>51</v>
      </c>
      <c r="U7" s="209"/>
      <c r="V7" s="209"/>
      <c r="W7" s="209"/>
    </row>
    <row r="8" spans="1:23" ht="8.25">
      <c r="A8" s="149" t="s">
        <v>6</v>
      </c>
      <c r="B8" s="149" t="s">
        <v>7</v>
      </c>
      <c r="C8" s="149" t="s">
        <v>8</v>
      </c>
      <c r="D8" s="212" t="s">
        <v>9</v>
      </c>
      <c r="E8" s="212"/>
      <c r="F8" s="212"/>
      <c r="G8" s="212"/>
      <c r="H8" s="149" t="s">
        <v>10</v>
      </c>
      <c r="I8" s="149" t="s">
        <v>207</v>
      </c>
      <c r="J8" s="149" t="s">
        <v>208</v>
      </c>
      <c r="K8" s="149" t="s">
        <v>209</v>
      </c>
      <c r="L8" s="149" t="s">
        <v>210</v>
      </c>
      <c r="M8" s="149" t="s">
        <v>211</v>
      </c>
      <c r="N8" s="149" t="s">
        <v>212</v>
      </c>
      <c r="O8" s="149" t="s">
        <v>213</v>
      </c>
      <c r="P8" s="149" t="s">
        <v>214</v>
      </c>
      <c r="Q8" s="149" t="s">
        <v>215</v>
      </c>
      <c r="R8" s="149" t="s">
        <v>216</v>
      </c>
      <c r="S8" s="149" t="s">
        <v>217</v>
      </c>
      <c r="T8" s="212" t="s">
        <v>218</v>
      </c>
      <c r="U8" s="212"/>
      <c r="V8" s="149" t="s">
        <v>219</v>
      </c>
      <c r="W8" s="149" t="s">
        <v>220</v>
      </c>
    </row>
    <row r="9" spans="1:23" ht="12.75" customHeight="1">
      <c r="A9" s="209" t="s">
        <v>14</v>
      </c>
      <c r="B9" s="209" t="s">
        <v>186</v>
      </c>
      <c r="C9" s="209" t="s">
        <v>186</v>
      </c>
      <c r="D9" s="206" t="s">
        <v>15</v>
      </c>
      <c r="E9" s="206"/>
      <c r="F9" s="206" t="s">
        <v>221</v>
      </c>
      <c r="G9" s="206"/>
      <c r="H9" s="73">
        <v>9716217</v>
      </c>
      <c r="I9" s="73">
        <v>5292010</v>
      </c>
      <c r="J9" s="73">
        <v>4842010</v>
      </c>
      <c r="K9" s="73">
        <v>2041</v>
      </c>
      <c r="L9" s="73">
        <v>4839969</v>
      </c>
      <c r="M9" s="73">
        <v>450000</v>
      </c>
      <c r="N9" s="73">
        <v>0</v>
      </c>
      <c r="O9" s="73">
        <v>0</v>
      </c>
      <c r="P9" s="73">
        <v>0</v>
      </c>
      <c r="Q9" s="73">
        <v>0</v>
      </c>
      <c r="R9" s="73">
        <v>4424207</v>
      </c>
      <c r="S9" s="73">
        <v>4424207</v>
      </c>
      <c r="T9" s="208">
        <v>0</v>
      </c>
      <c r="U9" s="208"/>
      <c r="V9" s="73">
        <v>0</v>
      </c>
      <c r="W9" s="73">
        <v>0</v>
      </c>
    </row>
    <row r="10" spans="1:23" ht="12.75" customHeight="1">
      <c r="A10" s="209"/>
      <c r="B10" s="209"/>
      <c r="C10" s="209"/>
      <c r="D10" s="206"/>
      <c r="E10" s="206"/>
      <c r="F10" s="206" t="s">
        <v>222</v>
      </c>
      <c r="G10" s="206"/>
      <c r="H10" s="73">
        <v>-571</v>
      </c>
      <c r="I10" s="73">
        <v>-571</v>
      </c>
      <c r="J10" s="73">
        <v>-571</v>
      </c>
      <c r="K10" s="73">
        <v>0</v>
      </c>
      <c r="L10" s="73">
        <v>-571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208">
        <v>0</v>
      </c>
      <c r="U10" s="208"/>
      <c r="V10" s="73">
        <v>0</v>
      </c>
      <c r="W10" s="73">
        <v>0</v>
      </c>
    </row>
    <row r="11" spans="1:23" ht="12.75" customHeight="1">
      <c r="A11" s="209"/>
      <c r="B11" s="209"/>
      <c r="C11" s="209"/>
      <c r="D11" s="206"/>
      <c r="E11" s="206"/>
      <c r="F11" s="206" t="s">
        <v>223</v>
      </c>
      <c r="G11" s="206"/>
      <c r="H11" s="73">
        <v>1929984</v>
      </c>
      <c r="I11" s="73">
        <v>749470</v>
      </c>
      <c r="J11" s="73">
        <v>749470</v>
      </c>
      <c r="K11" s="73">
        <v>0</v>
      </c>
      <c r="L11" s="73">
        <v>749470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1180514</v>
      </c>
      <c r="S11" s="73">
        <v>1180514</v>
      </c>
      <c r="T11" s="208">
        <v>0</v>
      </c>
      <c r="U11" s="208"/>
      <c r="V11" s="73">
        <v>0</v>
      </c>
      <c r="W11" s="73">
        <v>0</v>
      </c>
    </row>
    <row r="12" spans="1:23" ht="12.75" customHeight="1">
      <c r="A12" s="209"/>
      <c r="B12" s="209"/>
      <c r="C12" s="209"/>
      <c r="D12" s="206"/>
      <c r="E12" s="206"/>
      <c r="F12" s="206" t="s">
        <v>224</v>
      </c>
      <c r="G12" s="206"/>
      <c r="H12" s="73">
        <v>11645630</v>
      </c>
      <c r="I12" s="73">
        <v>6040909</v>
      </c>
      <c r="J12" s="73">
        <v>5590909</v>
      </c>
      <c r="K12" s="73">
        <v>2041</v>
      </c>
      <c r="L12" s="73">
        <v>5588868</v>
      </c>
      <c r="M12" s="73">
        <v>450000</v>
      </c>
      <c r="N12" s="73">
        <v>0</v>
      </c>
      <c r="O12" s="73">
        <v>0</v>
      </c>
      <c r="P12" s="73">
        <v>0</v>
      </c>
      <c r="Q12" s="73">
        <v>0</v>
      </c>
      <c r="R12" s="73">
        <v>5604721</v>
      </c>
      <c r="S12" s="73">
        <v>5604721</v>
      </c>
      <c r="T12" s="208">
        <v>0</v>
      </c>
      <c r="U12" s="208"/>
      <c r="V12" s="73">
        <v>0</v>
      </c>
      <c r="W12" s="73">
        <v>0</v>
      </c>
    </row>
    <row r="13" spans="1:23" ht="12.75" customHeight="1">
      <c r="A13" s="209" t="s">
        <v>186</v>
      </c>
      <c r="B13" s="209" t="s">
        <v>16</v>
      </c>
      <c r="C13" s="209" t="s">
        <v>186</v>
      </c>
      <c r="D13" s="206" t="s">
        <v>17</v>
      </c>
      <c r="E13" s="206"/>
      <c r="F13" s="206" t="s">
        <v>221</v>
      </c>
      <c r="G13" s="206"/>
      <c r="H13" s="73">
        <v>2996342</v>
      </c>
      <c r="I13" s="73">
        <v>2996342</v>
      </c>
      <c r="J13" s="73">
        <v>2546342</v>
      </c>
      <c r="K13" s="73">
        <v>0</v>
      </c>
      <c r="L13" s="73">
        <v>2546342</v>
      </c>
      <c r="M13" s="73">
        <v>450000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208">
        <v>0</v>
      </c>
      <c r="U13" s="208"/>
      <c r="V13" s="73">
        <v>0</v>
      </c>
      <c r="W13" s="73">
        <v>0</v>
      </c>
    </row>
    <row r="14" spans="1:23" ht="12.75" customHeight="1">
      <c r="A14" s="209"/>
      <c r="B14" s="209"/>
      <c r="C14" s="209"/>
      <c r="D14" s="206"/>
      <c r="E14" s="206"/>
      <c r="F14" s="206" t="s">
        <v>222</v>
      </c>
      <c r="G14" s="206"/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208">
        <v>0</v>
      </c>
      <c r="U14" s="208"/>
      <c r="V14" s="73">
        <v>0</v>
      </c>
      <c r="W14" s="73">
        <v>0</v>
      </c>
    </row>
    <row r="15" spans="1:23" ht="12.75" customHeight="1">
      <c r="A15" s="209"/>
      <c r="B15" s="209"/>
      <c r="C15" s="209"/>
      <c r="D15" s="206"/>
      <c r="E15" s="206"/>
      <c r="F15" s="206" t="s">
        <v>223</v>
      </c>
      <c r="G15" s="206"/>
      <c r="H15" s="73">
        <v>469</v>
      </c>
      <c r="I15" s="73">
        <v>469</v>
      </c>
      <c r="J15" s="73">
        <v>469</v>
      </c>
      <c r="K15" s="73">
        <v>0</v>
      </c>
      <c r="L15" s="73">
        <v>469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208">
        <v>0</v>
      </c>
      <c r="U15" s="208"/>
      <c r="V15" s="73">
        <v>0</v>
      </c>
      <c r="W15" s="73">
        <v>0</v>
      </c>
    </row>
    <row r="16" spans="1:23" ht="12.75" customHeight="1">
      <c r="A16" s="209"/>
      <c r="B16" s="209"/>
      <c r="C16" s="209"/>
      <c r="D16" s="206"/>
      <c r="E16" s="206"/>
      <c r="F16" s="206" t="s">
        <v>224</v>
      </c>
      <c r="G16" s="206"/>
      <c r="H16" s="73">
        <v>2996811</v>
      </c>
      <c r="I16" s="73">
        <v>2996811</v>
      </c>
      <c r="J16" s="73">
        <v>2546811</v>
      </c>
      <c r="K16" s="73">
        <v>0</v>
      </c>
      <c r="L16" s="73">
        <v>2546811</v>
      </c>
      <c r="M16" s="73">
        <v>450000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208">
        <v>0</v>
      </c>
      <c r="U16" s="208"/>
      <c r="V16" s="73">
        <v>0</v>
      </c>
      <c r="W16" s="73">
        <v>0</v>
      </c>
    </row>
    <row r="17" spans="1:23" ht="12.75" customHeight="1">
      <c r="A17" s="209" t="s">
        <v>186</v>
      </c>
      <c r="B17" s="209" t="s">
        <v>328</v>
      </c>
      <c r="C17" s="209" t="s">
        <v>186</v>
      </c>
      <c r="D17" s="206" t="s">
        <v>329</v>
      </c>
      <c r="E17" s="206"/>
      <c r="F17" s="206" t="s">
        <v>221</v>
      </c>
      <c r="G17" s="206"/>
      <c r="H17" s="73">
        <v>6698874</v>
      </c>
      <c r="I17" s="73">
        <v>2274667</v>
      </c>
      <c r="J17" s="73">
        <v>2274667</v>
      </c>
      <c r="K17" s="73">
        <v>0</v>
      </c>
      <c r="L17" s="73">
        <v>2274667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4424207</v>
      </c>
      <c r="S17" s="73">
        <v>4424207</v>
      </c>
      <c r="T17" s="208">
        <v>0</v>
      </c>
      <c r="U17" s="208"/>
      <c r="V17" s="73">
        <v>0</v>
      </c>
      <c r="W17" s="73">
        <v>0</v>
      </c>
    </row>
    <row r="18" spans="1:23" ht="12.75" customHeight="1">
      <c r="A18" s="209"/>
      <c r="B18" s="209"/>
      <c r="C18" s="209"/>
      <c r="D18" s="206"/>
      <c r="E18" s="206"/>
      <c r="F18" s="206" t="s">
        <v>222</v>
      </c>
      <c r="G18" s="206"/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208">
        <v>0</v>
      </c>
      <c r="U18" s="208"/>
      <c r="V18" s="73">
        <v>0</v>
      </c>
      <c r="W18" s="73">
        <v>0</v>
      </c>
    </row>
    <row r="19" spans="1:23" ht="12.75" customHeight="1">
      <c r="A19" s="209"/>
      <c r="B19" s="209"/>
      <c r="C19" s="209"/>
      <c r="D19" s="206"/>
      <c r="E19" s="206"/>
      <c r="F19" s="206" t="s">
        <v>223</v>
      </c>
      <c r="G19" s="206"/>
      <c r="H19" s="73">
        <v>1929515</v>
      </c>
      <c r="I19" s="73">
        <v>749001</v>
      </c>
      <c r="J19" s="73">
        <v>749001</v>
      </c>
      <c r="K19" s="73">
        <v>0</v>
      </c>
      <c r="L19" s="73">
        <v>749001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1180514</v>
      </c>
      <c r="S19" s="73">
        <v>1180514</v>
      </c>
      <c r="T19" s="208">
        <v>0</v>
      </c>
      <c r="U19" s="208"/>
      <c r="V19" s="73">
        <v>0</v>
      </c>
      <c r="W19" s="73">
        <v>0</v>
      </c>
    </row>
    <row r="20" spans="1:23" ht="12.75" customHeight="1">
      <c r="A20" s="209"/>
      <c r="B20" s="209"/>
      <c r="C20" s="209"/>
      <c r="D20" s="206"/>
      <c r="E20" s="206"/>
      <c r="F20" s="206" t="s">
        <v>224</v>
      </c>
      <c r="G20" s="206"/>
      <c r="H20" s="73">
        <v>8628389</v>
      </c>
      <c r="I20" s="73">
        <v>3023668</v>
      </c>
      <c r="J20" s="73">
        <v>3023668</v>
      </c>
      <c r="K20" s="73">
        <v>0</v>
      </c>
      <c r="L20" s="73">
        <v>3023668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5604721</v>
      </c>
      <c r="S20" s="73">
        <v>5604721</v>
      </c>
      <c r="T20" s="208">
        <v>0</v>
      </c>
      <c r="U20" s="208"/>
      <c r="V20" s="73">
        <v>0</v>
      </c>
      <c r="W20" s="73">
        <v>0</v>
      </c>
    </row>
    <row r="21" spans="1:23" ht="12.75" customHeight="1">
      <c r="A21" s="209" t="s">
        <v>186</v>
      </c>
      <c r="B21" s="209" t="s">
        <v>430</v>
      </c>
      <c r="C21" s="209" t="s">
        <v>186</v>
      </c>
      <c r="D21" s="206" t="s">
        <v>18</v>
      </c>
      <c r="E21" s="206"/>
      <c r="F21" s="206" t="s">
        <v>221</v>
      </c>
      <c r="G21" s="206"/>
      <c r="H21" s="73">
        <v>11001</v>
      </c>
      <c r="I21" s="73">
        <v>11001</v>
      </c>
      <c r="J21" s="73">
        <v>11001</v>
      </c>
      <c r="K21" s="73">
        <v>2041</v>
      </c>
      <c r="L21" s="73">
        <v>8960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208">
        <v>0</v>
      </c>
      <c r="U21" s="208"/>
      <c r="V21" s="73">
        <v>0</v>
      </c>
      <c r="W21" s="73">
        <v>0</v>
      </c>
    </row>
    <row r="22" spans="1:23" ht="12.75" customHeight="1">
      <c r="A22" s="209"/>
      <c r="B22" s="209"/>
      <c r="C22" s="209"/>
      <c r="D22" s="206"/>
      <c r="E22" s="206"/>
      <c r="F22" s="206" t="s">
        <v>222</v>
      </c>
      <c r="G22" s="206"/>
      <c r="H22" s="73">
        <v>-571</v>
      </c>
      <c r="I22" s="73">
        <v>-571</v>
      </c>
      <c r="J22" s="73">
        <v>-571</v>
      </c>
      <c r="K22" s="73">
        <v>0</v>
      </c>
      <c r="L22" s="73">
        <v>-571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208">
        <v>0</v>
      </c>
      <c r="U22" s="208"/>
      <c r="V22" s="73">
        <v>0</v>
      </c>
      <c r="W22" s="73">
        <v>0</v>
      </c>
    </row>
    <row r="23" spans="1:23" ht="12.75" customHeight="1">
      <c r="A23" s="209"/>
      <c r="B23" s="209"/>
      <c r="C23" s="209"/>
      <c r="D23" s="206"/>
      <c r="E23" s="206"/>
      <c r="F23" s="206" t="s">
        <v>223</v>
      </c>
      <c r="G23" s="206"/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208">
        <v>0</v>
      </c>
      <c r="U23" s="208"/>
      <c r="V23" s="73">
        <v>0</v>
      </c>
      <c r="W23" s="73">
        <v>0</v>
      </c>
    </row>
    <row r="24" spans="1:23" ht="12.75" customHeight="1">
      <c r="A24" s="209"/>
      <c r="B24" s="209"/>
      <c r="C24" s="209"/>
      <c r="D24" s="206"/>
      <c r="E24" s="206"/>
      <c r="F24" s="206" t="s">
        <v>224</v>
      </c>
      <c r="G24" s="206"/>
      <c r="H24" s="73">
        <v>10430</v>
      </c>
      <c r="I24" s="73">
        <v>10430</v>
      </c>
      <c r="J24" s="73">
        <v>10430</v>
      </c>
      <c r="K24" s="73">
        <v>2041</v>
      </c>
      <c r="L24" s="73">
        <v>8389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208">
        <v>0</v>
      </c>
      <c r="U24" s="208"/>
      <c r="V24" s="73">
        <v>0</v>
      </c>
      <c r="W24" s="73">
        <v>0</v>
      </c>
    </row>
    <row r="25" spans="1:23" ht="12.75" customHeight="1">
      <c r="A25" s="209" t="s">
        <v>19</v>
      </c>
      <c r="B25" s="209" t="s">
        <v>186</v>
      </c>
      <c r="C25" s="209" t="s">
        <v>186</v>
      </c>
      <c r="D25" s="206" t="s">
        <v>20</v>
      </c>
      <c r="E25" s="206"/>
      <c r="F25" s="206" t="s">
        <v>221</v>
      </c>
      <c r="G25" s="206"/>
      <c r="H25" s="73">
        <v>28090741.1</v>
      </c>
      <c r="I25" s="73">
        <v>333524.1</v>
      </c>
      <c r="J25" s="73">
        <v>302188</v>
      </c>
      <c r="K25" s="73">
        <v>58856</v>
      </c>
      <c r="L25" s="73">
        <v>243332</v>
      </c>
      <c r="M25" s="73">
        <v>0</v>
      </c>
      <c r="N25" s="73">
        <v>0</v>
      </c>
      <c r="O25" s="73">
        <v>31336.1</v>
      </c>
      <c r="P25" s="73">
        <v>0</v>
      </c>
      <c r="Q25" s="73">
        <v>0</v>
      </c>
      <c r="R25" s="73">
        <v>27757217</v>
      </c>
      <c r="S25" s="73">
        <v>27757217</v>
      </c>
      <c r="T25" s="208">
        <v>5883915</v>
      </c>
      <c r="U25" s="208"/>
      <c r="V25" s="73">
        <v>0</v>
      </c>
      <c r="W25" s="73">
        <v>0</v>
      </c>
    </row>
    <row r="26" spans="1:23" ht="12.75" customHeight="1">
      <c r="A26" s="209"/>
      <c r="B26" s="209"/>
      <c r="C26" s="209"/>
      <c r="D26" s="206"/>
      <c r="E26" s="206"/>
      <c r="F26" s="206" t="s">
        <v>222</v>
      </c>
      <c r="G26" s="206"/>
      <c r="H26" s="73">
        <v>-1111992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-1111992</v>
      </c>
      <c r="S26" s="73">
        <v>-1111992</v>
      </c>
      <c r="T26" s="208">
        <v>0</v>
      </c>
      <c r="U26" s="208"/>
      <c r="V26" s="73">
        <v>0</v>
      </c>
      <c r="W26" s="73">
        <v>0</v>
      </c>
    </row>
    <row r="27" spans="1:23" ht="12.75" customHeight="1">
      <c r="A27" s="209"/>
      <c r="B27" s="209"/>
      <c r="C27" s="209"/>
      <c r="D27" s="206"/>
      <c r="E27" s="206"/>
      <c r="F27" s="206" t="s">
        <v>223</v>
      </c>
      <c r="G27" s="206"/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208">
        <v>0</v>
      </c>
      <c r="U27" s="208"/>
      <c r="V27" s="73">
        <v>0</v>
      </c>
      <c r="W27" s="73">
        <v>0</v>
      </c>
    </row>
    <row r="28" spans="1:23" ht="12.75" customHeight="1">
      <c r="A28" s="209"/>
      <c r="B28" s="209"/>
      <c r="C28" s="209"/>
      <c r="D28" s="206"/>
      <c r="E28" s="206"/>
      <c r="F28" s="206" t="s">
        <v>224</v>
      </c>
      <c r="G28" s="206"/>
      <c r="H28" s="73">
        <v>26978749.1</v>
      </c>
      <c r="I28" s="73">
        <v>333524.1</v>
      </c>
      <c r="J28" s="73">
        <v>302188</v>
      </c>
      <c r="K28" s="73">
        <v>58856</v>
      </c>
      <c r="L28" s="73">
        <v>243332</v>
      </c>
      <c r="M28" s="73">
        <v>0</v>
      </c>
      <c r="N28" s="73">
        <v>0</v>
      </c>
      <c r="O28" s="73">
        <v>31336.1</v>
      </c>
      <c r="P28" s="73">
        <v>0</v>
      </c>
      <c r="Q28" s="73">
        <v>0</v>
      </c>
      <c r="R28" s="73">
        <v>26645225</v>
      </c>
      <c r="S28" s="73">
        <v>26645225</v>
      </c>
      <c r="T28" s="208">
        <v>5883915</v>
      </c>
      <c r="U28" s="208"/>
      <c r="V28" s="73">
        <v>0</v>
      </c>
      <c r="W28" s="73">
        <v>0</v>
      </c>
    </row>
    <row r="29" spans="1:23" ht="12.75" customHeight="1">
      <c r="A29" s="209" t="s">
        <v>186</v>
      </c>
      <c r="B29" s="209" t="s">
        <v>21</v>
      </c>
      <c r="C29" s="209" t="s">
        <v>186</v>
      </c>
      <c r="D29" s="206" t="s">
        <v>22</v>
      </c>
      <c r="E29" s="206"/>
      <c r="F29" s="206" t="s">
        <v>221</v>
      </c>
      <c r="G29" s="206"/>
      <c r="H29" s="73">
        <v>28090741.1</v>
      </c>
      <c r="I29" s="73">
        <v>333524.1</v>
      </c>
      <c r="J29" s="73">
        <v>302188</v>
      </c>
      <c r="K29" s="73">
        <v>58856</v>
      </c>
      <c r="L29" s="73">
        <v>243332</v>
      </c>
      <c r="M29" s="73">
        <v>0</v>
      </c>
      <c r="N29" s="73">
        <v>0</v>
      </c>
      <c r="O29" s="73">
        <v>31336.1</v>
      </c>
      <c r="P29" s="73">
        <v>0</v>
      </c>
      <c r="Q29" s="73">
        <v>0</v>
      </c>
      <c r="R29" s="73">
        <v>27757217</v>
      </c>
      <c r="S29" s="73">
        <v>27757217</v>
      </c>
      <c r="T29" s="208">
        <v>5883915</v>
      </c>
      <c r="U29" s="208"/>
      <c r="V29" s="73">
        <v>0</v>
      </c>
      <c r="W29" s="73">
        <v>0</v>
      </c>
    </row>
    <row r="30" spans="1:23" ht="12.75" customHeight="1">
      <c r="A30" s="209"/>
      <c r="B30" s="209"/>
      <c r="C30" s="209"/>
      <c r="D30" s="206"/>
      <c r="E30" s="206"/>
      <c r="F30" s="206" t="s">
        <v>222</v>
      </c>
      <c r="G30" s="206"/>
      <c r="H30" s="73">
        <v>-1111992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-1111992</v>
      </c>
      <c r="S30" s="73">
        <v>-1111992</v>
      </c>
      <c r="T30" s="208">
        <v>0</v>
      </c>
      <c r="U30" s="208"/>
      <c r="V30" s="73">
        <v>0</v>
      </c>
      <c r="W30" s="73">
        <v>0</v>
      </c>
    </row>
    <row r="31" spans="1:23" ht="12.75" customHeight="1">
      <c r="A31" s="209"/>
      <c r="B31" s="209"/>
      <c r="C31" s="209"/>
      <c r="D31" s="206"/>
      <c r="E31" s="206"/>
      <c r="F31" s="206" t="s">
        <v>223</v>
      </c>
      <c r="G31" s="206"/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208">
        <v>0</v>
      </c>
      <c r="U31" s="208"/>
      <c r="V31" s="73">
        <v>0</v>
      </c>
      <c r="W31" s="73">
        <v>0</v>
      </c>
    </row>
    <row r="32" spans="1:23" ht="12.75" customHeight="1">
      <c r="A32" s="209"/>
      <c r="B32" s="209"/>
      <c r="C32" s="209"/>
      <c r="D32" s="206"/>
      <c r="E32" s="206"/>
      <c r="F32" s="206" t="s">
        <v>224</v>
      </c>
      <c r="G32" s="206"/>
      <c r="H32" s="73">
        <v>26978749.1</v>
      </c>
      <c r="I32" s="73">
        <v>333524.1</v>
      </c>
      <c r="J32" s="73">
        <v>302188</v>
      </c>
      <c r="K32" s="73">
        <v>58856</v>
      </c>
      <c r="L32" s="73">
        <v>243332</v>
      </c>
      <c r="M32" s="73">
        <v>0</v>
      </c>
      <c r="N32" s="73">
        <v>0</v>
      </c>
      <c r="O32" s="73">
        <v>31336.1</v>
      </c>
      <c r="P32" s="73">
        <v>0</v>
      </c>
      <c r="Q32" s="73">
        <v>0</v>
      </c>
      <c r="R32" s="73">
        <v>26645225</v>
      </c>
      <c r="S32" s="73">
        <v>26645225</v>
      </c>
      <c r="T32" s="208">
        <v>5883915</v>
      </c>
      <c r="U32" s="208"/>
      <c r="V32" s="73">
        <v>0</v>
      </c>
      <c r="W32" s="73">
        <v>0</v>
      </c>
    </row>
    <row r="33" spans="1:23" ht="12.75" customHeight="1">
      <c r="A33" s="209" t="s">
        <v>432</v>
      </c>
      <c r="B33" s="209" t="s">
        <v>186</v>
      </c>
      <c r="C33" s="209" t="s">
        <v>186</v>
      </c>
      <c r="D33" s="206" t="s">
        <v>433</v>
      </c>
      <c r="E33" s="206"/>
      <c r="F33" s="206" t="s">
        <v>221</v>
      </c>
      <c r="G33" s="206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208">
        <v>0</v>
      </c>
      <c r="U33" s="208"/>
      <c r="V33" s="73">
        <v>0</v>
      </c>
      <c r="W33" s="73">
        <v>0</v>
      </c>
    </row>
    <row r="34" spans="1:23" ht="12.75" customHeight="1">
      <c r="A34" s="209"/>
      <c r="B34" s="209"/>
      <c r="C34" s="209"/>
      <c r="D34" s="206"/>
      <c r="E34" s="206"/>
      <c r="F34" s="206" t="s">
        <v>222</v>
      </c>
      <c r="G34" s="206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208">
        <v>0</v>
      </c>
      <c r="U34" s="208"/>
      <c r="V34" s="73">
        <v>0</v>
      </c>
      <c r="W34" s="73">
        <v>0</v>
      </c>
    </row>
    <row r="35" spans="1:23" ht="12.75" customHeight="1">
      <c r="A35" s="209"/>
      <c r="B35" s="209"/>
      <c r="C35" s="209"/>
      <c r="D35" s="206"/>
      <c r="E35" s="206"/>
      <c r="F35" s="206" t="s">
        <v>223</v>
      </c>
      <c r="G35" s="206"/>
      <c r="H35" s="73">
        <v>102</v>
      </c>
      <c r="I35" s="73">
        <v>102</v>
      </c>
      <c r="J35" s="73">
        <v>102</v>
      </c>
      <c r="K35" s="73">
        <v>0</v>
      </c>
      <c r="L35" s="73">
        <v>102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208">
        <v>0</v>
      </c>
      <c r="U35" s="208"/>
      <c r="V35" s="73">
        <v>0</v>
      </c>
      <c r="W35" s="73">
        <v>0</v>
      </c>
    </row>
    <row r="36" spans="1:23" ht="12.75" customHeight="1">
      <c r="A36" s="209"/>
      <c r="B36" s="209"/>
      <c r="C36" s="209"/>
      <c r="D36" s="206"/>
      <c r="E36" s="206"/>
      <c r="F36" s="206" t="s">
        <v>224</v>
      </c>
      <c r="G36" s="206"/>
      <c r="H36" s="73">
        <v>102</v>
      </c>
      <c r="I36" s="73">
        <v>102</v>
      </c>
      <c r="J36" s="73">
        <v>102</v>
      </c>
      <c r="K36" s="73">
        <v>0</v>
      </c>
      <c r="L36" s="73">
        <v>102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208">
        <v>0</v>
      </c>
      <c r="U36" s="208"/>
      <c r="V36" s="73">
        <v>0</v>
      </c>
      <c r="W36" s="73">
        <v>0</v>
      </c>
    </row>
    <row r="37" spans="1:23" ht="12.75" customHeight="1">
      <c r="A37" s="209" t="s">
        <v>186</v>
      </c>
      <c r="B37" s="209" t="s">
        <v>434</v>
      </c>
      <c r="C37" s="209" t="s">
        <v>186</v>
      </c>
      <c r="D37" s="206" t="s">
        <v>18</v>
      </c>
      <c r="E37" s="206"/>
      <c r="F37" s="206" t="s">
        <v>221</v>
      </c>
      <c r="G37" s="206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208">
        <v>0</v>
      </c>
      <c r="U37" s="208"/>
      <c r="V37" s="73">
        <v>0</v>
      </c>
      <c r="W37" s="73">
        <v>0</v>
      </c>
    </row>
    <row r="38" spans="1:23" ht="12.75" customHeight="1">
      <c r="A38" s="209"/>
      <c r="B38" s="209"/>
      <c r="C38" s="209"/>
      <c r="D38" s="206"/>
      <c r="E38" s="206"/>
      <c r="F38" s="206" t="s">
        <v>222</v>
      </c>
      <c r="G38" s="206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208">
        <v>0</v>
      </c>
      <c r="U38" s="208"/>
      <c r="V38" s="73">
        <v>0</v>
      </c>
      <c r="W38" s="73">
        <v>0</v>
      </c>
    </row>
    <row r="39" spans="1:23" ht="12.75" customHeight="1">
      <c r="A39" s="209"/>
      <c r="B39" s="209"/>
      <c r="C39" s="209"/>
      <c r="D39" s="206"/>
      <c r="E39" s="206"/>
      <c r="F39" s="206" t="s">
        <v>223</v>
      </c>
      <c r="G39" s="206"/>
      <c r="H39" s="73">
        <v>102</v>
      </c>
      <c r="I39" s="73">
        <v>102</v>
      </c>
      <c r="J39" s="73">
        <v>102</v>
      </c>
      <c r="K39" s="73">
        <v>0</v>
      </c>
      <c r="L39" s="73">
        <v>102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208">
        <v>0</v>
      </c>
      <c r="U39" s="208"/>
      <c r="V39" s="73">
        <v>0</v>
      </c>
      <c r="W39" s="73">
        <v>0</v>
      </c>
    </row>
    <row r="40" spans="1:23" ht="12.75" customHeight="1">
      <c r="A40" s="209"/>
      <c r="B40" s="209"/>
      <c r="C40" s="209"/>
      <c r="D40" s="206"/>
      <c r="E40" s="206"/>
      <c r="F40" s="206" t="s">
        <v>224</v>
      </c>
      <c r="G40" s="206"/>
      <c r="H40" s="73">
        <v>102</v>
      </c>
      <c r="I40" s="73">
        <v>102</v>
      </c>
      <c r="J40" s="73">
        <v>102</v>
      </c>
      <c r="K40" s="73">
        <v>0</v>
      </c>
      <c r="L40" s="73">
        <v>102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208">
        <v>0</v>
      </c>
      <c r="U40" s="208"/>
      <c r="V40" s="73">
        <v>0</v>
      </c>
      <c r="W40" s="73">
        <v>0</v>
      </c>
    </row>
    <row r="41" spans="1:23" ht="12.75" customHeight="1">
      <c r="A41" s="209" t="s">
        <v>429</v>
      </c>
      <c r="B41" s="209" t="s">
        <v>186</v>
      </c>
      <c r="C41" s="209" t="s">
        <v>186</v>
      </c>
      <c r="D41" s="206" t="s">
        <v>428</v>
      </c>
      <c r="E41" s="206"/>
      <c r="F41" s="206" t="s">
        <v>221</v>
      </c>
      <c r="G41" s="206"/>
      <c r="H41" s="73">
        <v>16397342</v>
      </c>
      <c r="I41" s="73">
        <v>15412005</v>
      </c>
      <c r="J41" s="73">
        <v>14865005</v>
      </c>
      <c r="K41" s="73">
        <v>11200447</v>
      </c>
      <c r="L41" s="73">
        <v>3664558</v>
      </c>
      <c r="M41" s="73">
        <v>0</v>
      </c>
      <c r="N41" s="73">
        <v>547000</v>
      </c>
      <c r="O41" s="73">
        <v>0</v>
      </c>
      <c r="P41" s="73">
        <v>0</v>
      </c>
      <c r="Q41" s="73">
        <v>0</v>
      </c>
      <c r="R41" s="73">
        <v>985337</v>
      </c>
      <c r="S41" s="73">
        <v>985337</v>
      </c>
      <c r="T41" s="208">
        <v>0</v>
      </c>
      <c r="U41" s="208"/>
      <c r="V41" s="73">
        <v>0</v>
      </c>
      <c r="W41" s="73">
        <v>0</v>
      </c>
    </row>
    <row r="42" spans="1:23" ht="12.75" customHeight="1">
      <c r="A42" s="209"/>
      <c r="B42" s="209"/>
      <c r="C42" s="209"/>
      <c r="D42" s="206"/>
      <c r="E42" s="206"/>
      <c r="F42" s="206" t="s">
        <v>222</v>
      </c>
      <c r="G42" s="206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208">
        <v>0</v>
      </c>
      <c r="U42" s="208"/>
      <c r="V42" s="73">
        <v>0</v>
      </c>
      <c r="W42" s="73">
        <v>0</v>
      </c>
    </row>
    <row r="43" spans="1:23" ht="12.75" customHeight="1">
      <c r="A43" s="209"/>
      <c r="B43" s="209"/>
      <c r="C43" s="209"/>
      <c r="D43" s="206"/>
      <c r="E43" s="206"/>
      <c r="F43" s="206" t="s">
        <v>223</v>
      </c>
      <c r="G43" s="206"/>
      <c r="H43" s="73">
        <v>135423</v>
      </c>
      <c r="I43" s="73">
        <v>135423</v>
      </c>
      <c r="J43" s="73">
        <v>135423</v>
      </c>
      <c r="K43" s="73">
        <v>0</v>
      </c>
      <c r="L43" s="73">
        <v>135423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208">
        <v>0</v>
      </c>
      <c r="U43" s="208"/>
      <c r="V43" s="73">
        <v>0</v>
      </c>
      <c r="W43" s="73">
        <v>0</v>
      </c>
    </row>
    <row r="44" spans="1:23" ht="12.75" customHeight="1">
      <c r="A44" s="209"/>
      <c r="B44" s="209"/>
      <c r="C44" s="209"/>
      <c r="D44" s="206"/>
      <c r="E44" s="206"/>
      <c r="F44" s="206" t="s">
        <v>224</v>
      </c>
      <c r="G44" s="206"/>
      <c r="H44" s="73">
        <v>16532765</v>
      </c>
      <c r="I44" s="73">
        <v>15547428</v>
      </c>
      <c r="J44" s="73">
        <v>15000428</v>
      </c>
      <c r="K44" s="73">
        <v>11200447</v>
      </c>
      <c r="L44" s="73">
        <v>3799981</v>
      </c>
      <c r="M44" s="73">
        <v>0</v>
      </c>
      <c r="N44" s="73">
        <v>547000</v>
      </c>
      <c r="O44" s="73">
        <v>0</v>
      </c>
      <c r="P44" s="73">
        <v>0</v>
      </c>
      <c r="Q44" s="73">
        <v>0</v>
      </c>
      <c r="R44" s="73">
        <v>985337</v>
      </c>
      <c r="S44" s="73">
        <v>985337</v>
      </c>
      <c r="T44" s="208">
        <v>0</v>
      </c>
      <c r="U44" s="208"/>
      <c r="V44" s="73">
        <v>0</v>
      </c>
      <c r="W44" s="73">
        <v>0</v>
      </c>
    </row>
    <row r="45" spans="1:23" ht="12.75" customHeight="1">
      <c r="A45" s="209" t="s">
        <v>186</v>
      </c>
      <c r="B45" s="209" t="s">
        <v>427</v>
      </c>
      <c r="C45" s="209" t="s">
        <v>186</v>
      </c>
      <c r="D45" s="206" t="s">
        <v>426</v>
      </c>
      <c r="E45" s="206"/>
      <c r="F45" s="206" t="s">
        <v>221</v>
      </c>
      <c r="G45" s="206"/>
      <c r="H45" s="73">
        <v>14430240</v>
      </c>
      <c r="I45" s="73">
        <v>13444903</v>
      </c>
      <c r="J45" s="73">
        <v>13397903</v>
      </c>
      <c r="K45" s="73">
        <v>11200447</v>
      </c>
      <c r="L45" s="73">
        <v>2197456</v>
      </c>
      <c r="M45" s="73">
        <v>0</v>
      </c>
      <c r="N45" s="73">
        <v>47000</v>
      </c>
      <c r="O45" s="73">
        <v>0</v>
      </c>
      <c r="P45" s="73">
        <v>0</v>
      </c>
      <c r="Q45" s="73">
        <v>0</v>
      </c>
      <c r="R45" s="73">
        <v>985337</v>
      </c>
      <c r="S45" s="73">
        <v>985337</v>
      </c>
      <c r="T45" s="208">
        <v>0</v>
      </c>
      <c r="U45" s="208"/>
      <c r="V45" s="73">
        <v>0</v>
      </c>
      <c r="W45" s="73">
        <v>0</v>
      </c>
    </row>
    <row r="46" spans="1:23" ht="12.75" customHeight="1">
      <c r="A46" s="209"/>
      <c r="B46" s="209"/>
      <c r="C46" s="209"/>
      <c r="D46" s="206"/>
      <c r="E46" s="206"/>
      <c r="F46" s="206" t="s">
        <v>222</v>
      </c>
      <c r="G46" s="206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208">
        <v>0</v>
      </c>
      <c r="U46" s="208"/>
      <c r="V46" s="73">
        <v>0</v>
      </c>
      <c r="W46" s="73">
        <v>0</v>
      </c>
    </row>
    <row r="47" spans="1:23" ht="12.75" customHeight="1">
      <c r="A47" s="209"/>
      <c r="B47" s="209"/>
      <c r="C47" s="209"/>
      <c r="D47" s="206"/>
      <c r="E47" s="206"/>
      <c r="F47" s="206" t="s">
        <v>223</v>
      </c>
      <c r="G47" s="206"/>
      <c r="H47" s="73">
        <v>47000</v>
      </c>
      <c r="I47" s="73">
        <v>47000</v>
      </c>
      <c r="J47" s="73">
        <v>47000</v>
      </c>
      <c r="K47" s="73">
        <v>0</v>
      </c>
      <c r="L47" s="73">
        <v>47000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208">
        <v>0</v>
      </c>
      <c r="U47" s="208"/>
      <c r="V47" s="73">
        <v>0</v>
      </c>
      <c r="W47" s="73">
        <v>0</v>
      </c>
    </row>
    <row r="48" spans="1:23" ht="12.75" customHeight="1">
      <c r="A48" s="209"/>
      <c r="B48" s="209"/>
      <c r="C48" s="209"/>
      <c r="D48" s="206"/>
      <c r="E48" s="206"/>
      <c r="F48" s="206" t="s">
        <v>224</v>
      </c>
      <c r="G48" s="206"/>
      <c r="H48" s="73">
        <v>14477240</v>
      </c>
      <c r="I48" s="73">
        <v>13491903</v>
      </c>
      <c r="J48" s="73">
        <v>13444903</v>
      </c>
      <c r="K48" s="73">
        <v>11200447</v>
      </c>
      <c r="L48" s="73">
        <v>2244456</v>
      </c>
      <c r="M48" s="73">
        <v>0</v>
      </c>
      <c r="N48" s="73">
        <v>47000</v>
      </c>
      <c r="O48" s="73">
        <v>0</v>
      </c>
      <c r="P48" s="73">
        <v>0</v>
      </c>
      <c r="Q48" s="73">
        <v>0</v>
      </c>
      <c r="R48" s="73">
        <v>985337</v>
      </c>
      <c r="S48" s="73">
        <v>985337</v>
      </c>
      <c r="T48" s="208">
        <v>0</v>
      </c>
      <c r="U48" s="208"/>
      <c r="V48" s="73">
        <v>0</v>
      </c>
      <c r="W48" s="73">
        <v>0</v>
      </c>
    </row>
    <row r="49" spans="1:23" ht="12.75" customHeight="1">
      <c r="A49" s="209" t="s">
        <v>186</v>
      </c>
      <c r="B49" s="209" t="s">
        <v>425</v>
      </c>
      <c r="C49" s="209" t="s">
        <v>186</v>
      </c>
      <c r="D49" s="206" t="s">
        <v>18</v>
      </c>
      <c r="E49" s="206"/>
      <c r="F49" s="206" t="s">
        <v>221</v>
      </c>
      <c r="G49" s="206"/>
      <c r="H49" s="73">
        <v>1325789</v>
      </c>
      <c r="I49" s="73">
        <v>1325789</v>
      </c>
      <c r="J49" s="73">
        <v>1325789</v>
      </c>
      <c r="K49" s="73">
        <v>0</v>
      </c>
      <c r="L49" s="73">
        <v>1325789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208">
        <v>0</v>
      </c>
      <c r="U49" s="208"/>
      <c r="V49" s="73">
        <v>0</v>
      </c>
      <c r="W49" s="73">
        <v>0</v>
      </c>
    </row>
    <row r="50" spans="1:23" ht="12.75" customHeight="1">
      <c r="A50" s="209"/>
      <c r="B50" s="209"/>
      <c r="C50" s="209"/>
      <c r="D50" s="206"/>
      <c r="E50" s="206"/>
      <c r="F50" s="206" t="s">
        <v>222</v>
      </c>
      <c r="G50" s="206"/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208">
        <v>0</v>
      </c>
      <c r="U50" s="208"/>
      <c r="V50" s="73">
        <v>0</v>
      </c>
      <c r="W50" s="73">
        <v>0</v>
      </c>
    </row>
    <row r="51" spans="1:23" ht="12.75" customHeight="1">
      <c r="A51" s="209"/>
      <c r="B51" s="209"/>
      <c r="C51" s="209"/>
      <c r="D51" s="206"/>
      <c r="E51" s="206"/>
      <c r="F51" s="206" t="s">
        <v>223</v>
      </c>
      <c r="G51" s="206"/>
      <c r="H51" s="73">
        <v>88423</v>
      </c>
      <c r="I51" s="73">
        <v>88423</v>
      </c>
      <c r="J51" s="73">
        <v>88423</v>
      </c>
      <c r="K51" s="73">
        <v>0</v>
      </c>
      <c r="L51" s="73">
        <v>88423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208">
        <v>0</v>
      </c>
      <c r="U51" s="208"/>
      <c r="V51" s="73">
        <v>0</v>
      </c>
      <c r="W51" s="73">
        <v>0</v>
      </c>
    </row>
    <row r="52" spans="1:23" ht="12.75" customHeight="1">
      <c r="A52" s="209"/>
      <c r="B52" s="209"/>
      <c r="C52" s="209"/>
      <c r="D52" s="206"/>
      <c r="E52" s="206"/>
      <c r="F52" s="206" t="s">
        <v>224</v>
      </c>
      <c r="G52" s="206"/>
      <c r="H52" s="73">
        <v>1414212</v>
      </c>
      <c r="I52" s="73">
        <v>1414212</v>
      </c>
      <c r="J52" s="73">
        <v>1414212</v>
      </c>
      <c r="K52" s="73">
        <v>0</v>
      </c>
      <c r="L52" s="73">
        <v>1414212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208">
        <v>0</v>
      </c>
      <c r="U52" s="208"/>
      <c r="V52" s="73">
        <v>0</v>
      </c>
      <c r="W52" s="73">
        <v>0</v>
      </c>
    </row>
    <row r="53" spans="1:23" ht="12.75" customHeight="1">
      <c r="A53" s="209" t="s">
        <v>424</v>
      </c>
      <c r="B53" s="209" t="s">
        <v>186</v>
      </c>
      <c r="C53" s="209" t="s">
        <v>186</v>
      </c>
      <c r="D53" s="206" t="s">
        <v>423</v>
      </c>
      <c r="E53" s="206"/>
      <c r="F53" s="206" t="s">
        <v>221</v>
      </c>
      <c r="G53" s="206"/>
      <c r="H53" s="73">
        <v>30894140</v>
      </c>
      <c r="I53" s="73">
        <v>30894140</v>
      </c>
      <c r="J53" s="73">
        <v>27781619</v>
      </c>
      <c r="K53" s="73">
        <v>24932977</v>
      </c>
      <c r="L53" s="73">
        <v>2848642</v>
      </c>
      <c r="M53" s="73">
        <v>2549000</v>
      </c>
      <c r="N53" s="73">
        <v>563521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208">
        <v>0</v>
      </c>
      <c r="U53" s="208"/>
      <c r="V53" s="73">
        <v>0</v>
      </c>
      <c r="W53" s="73">
        <v>0</v>
      </c>
    </row>
    <row r="54" spans="1:23" ht="12.75" customHeight="1">
      <c r="A54" s="209"/>
      <c r="B54" s="209"/>
      <c r="C54" s="209"/>
      <c r="D54" s="206"/>
      <c r="E54" s="206"/>
      <c r="F54" s="206" t="s">
        <v>222</v>
      </c>
      <c r="G54" s="206"/>
      <c r="H54" s="73">
        <v>-29770</v>
      </c>
      <c r="I54" s="73">
        <v>-29770</v>
      </c>
      <c r="J54" s="73">
        <v>-29770</v>
      </c>
      <c r="K54" s="73">
        <v>-29770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208">
        <v>0</v>
      </c>
      <c r="U54" s="208"/>
      <c r="V54" s="73">
        <v>0</v>
      </c>
      <c r="W54" s="73">
        <v>0</v>
      </c>
    </row>
    <row r="55" spans="1:23" ht="12.75" customHeight="1">
      <c r="A55" s="209"/>
      <c r="B55" s="209"/>
      <c r="C55" s="209"/>
      <c r="D55" s="206"/>
      <c r="E55" s="206"/>
      <c r="F55" s="206" t="s">
        <v>223</v>
      </c>
      <c r="G55" s="206"/>
      <c r="H55" s="73">
        <v>266262</v>
      </c>
      <c r="I55" s="73">
        <v>130962</v>
      </c>
      <c r="J55" s="73">
        <v>119699</v>
      </c>
      <c r="K55" s="73">
        <v>43400</v>
      </c>
      <c r="L55" s="73">
        <v>76299</v>
      </c>
      <c r="M55" s="73">
        <v>793</v>
      </c>
      <c r="N55" s="73">
        <v>10470</v>
      </c>
      <c r="O55" s="73">
        <v>0</v>
      </c>
      <c r="P55" s="73">
        <v>0</v>
      </c>
      <c r="Q55" s="73">
        <v>0</v>
      </c>
      <c r="R55" s="73">
        <v>135300</v>
      </c>
      <c r="S55" s="73">
        <v>135300</v>
      </c>
      <c r="T55" s="208">
        <v>0</v>
      </c>
      <c r="U55" s="208"/>
      <c r="V55" s="73">
        <v>0</v>
      </c>
      <c r="W55" s="73">
        <v>0</v>
      </c>
    </row>
    <row r="56" spans="1:23" ht="12.75" customHeight="1">
      <c r="A56" s="209"/>
      <c r="B56" s="209"/>
      <c r="C56" s="209"/>
      <c r="D56" s="206"/>
      <c r="E56" s="206"/>
      <c r="F56" s="206" t="s">
        <v>224</v>
      </c>
      <c r="G56" s="206"/>
      <c r="H56" s="73">
        <v>31130632</v>
      </c>
      <c r="I56" s="73">
        <v>30995332</v>
      </c>
      <c r="J56" s="73">
        <v>27871548</v>
      </c>
      <c r="K56" s="73">
        <v>24946607</v>
      </c>
      <c r="L56" s="73">
        <v>2924941</v>
      </c>
      <c r="M56" s="73">
        <v>2549793</v>
      </c>
      <c r="N56" s="73">
        <v>573991</v>
      </c>
      <c r="O56" s="73">
        <v>0</v>
      </c>
      <c r="P56" s="73">
        <v>0</v>
      </c>
      <c r="Q56" s="73">
        <v>0</v>
      </c>
      <c r="R56" s="73">
        <v>135300</v>
      </c>
      <c r="S56" s="73">
        <v>135300</v>
      </c>
      <c r="T56" s="208">
        <v>0</v>
      </c>
      <c r="U56" s="208"/>
      <c r="V56" s="73">
        <v>0</v>
      </c>
      <c r="W56" s="73">
        <v>0</v>
      </c>
    </row>
    <row r="57" spans="1:23" ht="12.75" customHeight="1">
      <c r="A57" s="209" t="s">
        <v>186</v>
      </c>
      <c r="B57" s="209" t="s">
        <v>422</v>
      </c>
      <c r="C57" s="209" t="s">
        <v>186</v>
      </c>
      <c r="D57" s="206" t="s">
        <v>421</v>
      </c>
      <c r="E57" s="206"/>
      <c r="F57" s="206" t="s">
        <v>221</v>
      </c>
      <c r="G57" s="206"/>
      <c r="H57" s="73">
        <v>4084383</v>
      </c>
      <c r="I57" s="73">
        <v>4084383</v>
      </c>
      <c r="J57" s="73">
        <v>3880762</v>
      </c>
      <c r="K57" s="73">
        <v>3729362</v>
      </c>
      <c r="L57" s="73">
        <v>151400</v>
      </c>
      <c r="M57" s="73">
        <v>0</v>
      </c>
      <c r="N57" s="73">
        <v>203621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208">
        <v>0</v>
      </c>
      <c r="U57" s="208"/>
      <c r="V57" s="73">
        <v>0</v>
      </c>
      <c r="W57" s="73">
        <v>0</v>
      </c>
    </row>
    <row r="58" spans="1:23" ht="12.75" customHeight="1">
      <c r="A58" s="209"/>
      <c r="B58" s="209"/>
      <c r="C58" s="209"/>
      <c r="D58" s="206"/>
      <c r="E58" s="206"/>
      <c r="F58" s="206" t="s">
        <v>222</v>
      </c>
      <c r="G58" s="206"/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208">
        <v>0</v>
      </c>
      <c r="U58" s="208"/>
      <c r="V58" s="73">
        <v>0</v>
      </c>
      <c r="W58" s="73">
        <v>0</v>
      </c>
    </row>
    <row r="59" spans="1:23" ht="12.75" customHeight="1">
      <c r="A59" s="209"/>
      <c r="B59" s="209"/>
      <c r="C59" s="209"/>
      <c r="D59" s="206"/>
      <c r="E59" s="206"/>
      <c r="F59" s="206" t="s">
        <v>223</v>
      </c>
      <c r="G59" s="206"/>
      <c r="H59" s="73">
        <v>16494</v>
      </c>
      <c r="I59" s="73">
        <v>16494</v>
      </c>
      <c r="J59" s="73">
        <v>16494</v>
      </c>
      <c r="K59" s="73">
        <v>10700</v>
      </c>
      <c r="L59" s="73">
        <v>5794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208">
        <v>0</v>
      </c>
      <c r="U59" s="208"/>
      <c r="V59" s="73">
        <v>0</v>
      </c>
      <c r="W59" s="73">
        <v>0</v>
      </c>
    </row>
    <row r="60" spans="1:23" ht="12.75" customHeight="1">
      <c r="A60" s="209"/>
      <c r="B60" s="209"/>
      <c r="C60" s="209"/>
      <c r="D60" s="206"/>
      <c r="E60" s="206"/>
      <c r="F60" s="206" t="s">
        <v>224</v>
      </c>
      <c r="G60" s="206"/>
      <c r="H60" s="73">
        <v>4100877</v>
      </c>
      <c r="I60" s="73">
        <v>4100877</v>
      </c>
      <c r="J60" s="73">
        <v>3897256</v>
      </c>
      <c r="K60" s="73">
        <v>3740062</v>
      </c>
      <c r="L60" s="73">
        <v>157194</v>
      </c>
      <c r="M60" s="73">
        <v>0</v>
      </c>
      <c r="N60" s="73">
        <v>203621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208">
        <v>0</v>
      </c>
      <c r="U60" s="208"/>
      <c r="V60" s="73">
        <v>0</v>
      </c>
      <c r="W60" s="73">
        <v>0</v>
      </c>
    </row>
    <row r="61" spans="1:23" ht="12.75" customHeight="1">
      <c r="A61" s="209" t="s">
        <v>186</v>
      </c>
      <c r="B61" s="209" t="s">
        <v>420</v>
      </c>
      <c r="C61" s="209" t="s">
        <v>186</v>
      </c>
      <c r="D61" s="206" t="s">
        <v>419</v>
      </c>
      <c r="E61" s="206"/>
      <c r="F61" s="206" t="s">
        <v>221</v>
      </c>
      <c r="G61" s="206"/>
      <c r="H61" s="73">
        <v>633830</v>
      </c>
      <c r="I61" s="73">
        <v>633830</v>
      </c>
      <c r="J61" s="73">
        <v>598830</v>
      </c>
      <c r="K61" s="73">
        <v>559430</v>
      </c>
      <c r="L61" s="73">
        <v>39400</v>
      </c>
      <c r="M61" s="73">
        <v>0</v>
      </c>
      <c r="N61" s="73">
        <v>35000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208">
        <v>0</v>
      </c>
      <c r="U61" s="208"/>
      <c r="V61" s="73">
        <v>0</v>
      </c>
      <c r="W61" s="73">
        <v>0</v>
      </c>
    </row>
    <row r="62" spans="1:23" ht="12.75" customHeight="1">
      <c r="A62" s="209"/>
      <c r="B62" s="209"/>
      <c r="C62" s="209"/>
      <c r="D62" s="206"/>
      <c r="E62" s="206"/>
      <c r="F62" s="206" t="s">
        <v>222</v>
      </c>
      <c r="G62" s="206"/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208">
        <v>0</v>
      </c>
      <c r="U62" s="208"/>
      <c r="V62" s="73">
        <v>0</v>
      </c>
      <c r="W62" s="73">
        <v>0</v>
      </c>
    </row>
    <row r="63" spans="1:23" ht="12.75" customHeight="1">
      <c r="A63" s="209"/>
      <c r="B63" s="209"/>
      <c r="C63" s="209"/>
      <c r="D63" s="206"/>
      <c r="E63" s="206"/>
      <c r="F63" s="206" t="s">
        <v>223</v>
      </c>
      <c r="G63" s="206"/>
      <c r="H63" s="73">
        <v>7700</v>
      </c>
      <c r="I63" s="73">
        <v>7700</v>
      </c>
      <c r="J63" s="73">
        <v>7700</v>
      </c>
      <c r="K63" s="73">
        <v>7700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208">
        <v>0</v>
      </c>
      <c r="U63" s="208"/>
      <c r="V63" s="73">
        <v>0</v>
      </c>
      <c r="W63" s="73">
        <v>0</v>
      </c>
    </row>
    <row r="64" spans="1:23" ht="12.75" customHeight="1">
      <c r="A64" s="209"/>
      <c r="B64" s="209"/>
      <c r="C64" s="209"/>
      <c r="D64" s="206"/>
      <c r="E64" s="206"/>
      <c r="F64" s="206" t="s">
        <v>224</v>
      </c>
      <c r="G64" s="206"/>
      <c r="H64" s="73">
        <v>641530</v>
      </c>
      <c r="I64" s="73">
        <v>641530</v>
      </c>
      <c r="J64" s="73">
        <v>606530</v>
      </c>
      <c r="K64" s="73">
        <v>567130</v>
      </c>
      <c r="L64" s="73">
        <v>39400</v>
      </c>
      <c r="M64" s="73">
        <v>0</v>
      </c>
      <c r="N64" s="73">
        <v>35000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208">
        <v>0</v>
      </c>
      <c r="U64" s="208"/>
      <c r="V64" s="73">
        <v>0</v>
      </c>
      <c r="W64" s="73">
        <v>0</v>
      </c>
    </row>
    <row r="65" spans="1:23" ht="12.75" customHeight="1">
      <c r="A65" s="209" t="s">
        <v>186</v>
      </c>
      <c r="B65" s="209" t="s">
        <v>418</v>
      </c>
      <c r="C65" s="209" t="s">
        <v>186</v>
      </c>
      <c r="D65" s="206" t="s">
        <v>417</v>
      </c>
      <c r="E65" s="206"/>
      <c r="F65" s="206" t="s">
        <v>221</v>
      </c>
      <c r="G65" s="206"/>
      <c r="H65" s="73">
        <v>12786400</v>
      </c>
      <c r="I65" s="73">
        <v>12786400</v>
      </c>
      <c r="J65" s="73">
        <v>11300400</v>
      </c>
      <c r="K65" s="73">
        <v>10126900</v>
      </c>
      <c r="L65" s="73">
        <v>1173500</v>
      </c>
      <c r="M65" s="73">
        <v>1385000</v>
      </c>
      <c r="N65" s="73">
        <v>101000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208">
        <v>0</v>
      </c>
      <c r="U65" s="208"/>
      <c r="V65" s="73">
        <v>0</v>
      </c>
      <c r="W65" s="73">
        <v>0</v>
      </c>
    </row>
    <row r="66" spans="1:23" ht="12.75" customHeight="1">
      <c r="A66" s="209"/>
      <c r="B66" s="209"/>
      <c r="C66" s="209"/>
      <c r="D66" s="206"/>
      <c r="E66" s="206"/>
      <c r="F66" s="206" t="s">
        <v>222</v>
      </c>
      <c r="G66" s="206"/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208">
        <v>0</v>
      </c>
      <c r="U66" s="208"/>
      <c r="V66" s="73">
        <v>0</v>
      </c>
      <c r="W66" s="73">
        <v>0</v>
      </c>
    </row>
    <row r="67" spans="1:23" ht="12.75" customHeight="1">
      <c r="A67" s="209"/>
      <c r="B67" s="209"/>
      <c r="C67" s="209"/>
      <c r="D67" s="206"/>
      <c r="E67" s="206"/>
      <c r="F67" s="206" t="s">
        <v>223</v>
      </c>
      <c r="G67" s="206"/>
      <c r="H67" s="73">
        <v>81256</v>
      </c>
      <c r="I67" s="73">
        <v>81256</v>
      </c>
      <c r="J67" s="73">
        <v>80463</v>
      </c>
      <c r="K67" s="73">
        <v>25000</v>
      </c>
      <c r="L67" s="73">
        <v>55463</v>
      </c>
      <c r="M67" s="73">
        <v>793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208">
        <v>0</v>
      </c>
      <c r="U67" s="208"/>
      <c r="V67" s="73">
        <v>0</v>
      </c>
      <c r="W67" s="73">
        <v>0</v>
      </c>
    </row>
    <row r="68" spans="1:23" ht="12.75" customHeight="1">
      <c r="A68" s="209"/>
      <c r="B68" s="209"/>
      <c r="C68" s="209"/>
      <c r="D68" s="206"/>
      <c r="E68" s="206"/>
      <c r="F68" s="206" t="s">
        <v>224</v>
      </c>
      <c r="G68" s="206"/>
      <c r="H68" s="73">
        <v>12867656</v>
      </c>
      <c r="I68" s="73">
        <v>12867656</v>
      </c>
      <c r="J68" s="73">
        <v>11380863</v>
      </c>
      <c r="K68" s="73">
        <v>10151900</v>
      </c>
      <c r="L68" s="73">
        <v>1228963</v>
      </c>
      <c r="M68" s="73">
        <v>1385793</v>
      </c>
      <c r="N68" s="73">
        <v>101000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208">
        <v>0</v>
      </c>
      <c r="U68" s="208"/>
      <c r="V68" s="73">
        <v>0</v>
      </c>
      <c r="W68" s="73">
        <v>0</v>
      </c>
    </row>
    <row r="69" spans="1:23" ht="12.75" customHeight="1">
      <c r="A69" s="209" t="s">
        <v>186</v>
      </c>
      <c r="B69" s="209" t="s">
        <v>416</v>
      </c>
      <c r="C69" s="209" t="s">
        <v>186</v>
      </c>
      <c r="D69" s="206" t="s">
        <v>415</v>
      </c>
      <c r="E69" s="206"/>
      <c r="F69" s="206" t="s">
        <v>221</v>
      </c>
      <c r="G69" s="206"/>
      <c r="H69" s="73">
        <v>2034200</v>
      </c>
      <c r="I69" s="73">
        <v>2034200</v>
      </c>
      <c r="J69" s="73">
        <v>1989100</v>
      </c>
      <c r="K69" s="73">
        <v>1600800</v>
      </c>
      <c r="L69" s="73">
        <v>388300</v>
      </c>
      <c r="M69" s="73">
        <v>0</v>
      </c>
      <c r="N69" s="73">
        <v>45100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208">
        <v>0</v>
      </c>
      <c r="U69" s="208"/>
      <c r="V69" s="73">
        <v>0</v>
      </c>
      <c r="W69" s="73">
        <v>0</v>
      </c>
    </row>
    <row r="70" spans="1:23" ht="12.75" customHeight="1">
      <c r="A70" s="209"/>
      <c r="B70" s="209"/>
      <c r="C70" s="209"/>
      <c r="D70" s="206"/>
      <c r="E70" s="206"/>
      <c r="F70" s="206" t="s">
        <v>222</v>
      </c>
      <c r="G70" s="206"/>
      <c r="H70" s="73">
        <v>-5000</v>
      </c>
      <c r="I70" s="73">
        <v>-5000</v>
      </c>
      <c r="J70" s="73">
        <v>-5000</v>
      </c>
      <c r="K70" s="73">
        <v>-5000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208">
        <v>0</v>
      </c>
      <c r="U70" s="208"/>
      <c r="V70" s="73">
        <v>0</v>
      </c>
      <c r="W70" s="73">
        <v>0</v>
      </c>
    </row>
    <row r="71" spans="1:23" ht="12.75" customHeight="1">
      <c r="A71" s="209"/>
      <c r="B71" s="209"/>
      <c r="C71" s="209"/>
      <c r="D71" s="206"/>
      <c r="E71" s="206"/>
      <c r="F71" s="206" t="s">
        <v>223</v>
      </c>
      <c r="G71" s="206"/>
      <c r="H71" s="73">
        <v>732</v>
      </c>
      <c r="I71" s="73">
        <v>732</v>
      </c>
      <c r="J71" s="73">
        <v>732</v>
      </c>
      <c r="K71" s="73">
        <v>0</v>
      </c>
      <c r="L71" s="73">
        <v>732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208">
        <v>0</v>
      </c>
      <c r="U71" s="208"/>
      <c r="V71" s="73">
        <v>0</v>
      </c>
      <c r="W71" s="73">
        <v>0</v>
      </c>
    </row>
    <row r="72" spans="1:23" ht="12.75" customHeight="1">
      <c r="A72" s="209"/>
      <c r="B72" s="209"/>
      <c r="C72" s="209"/>
      <c r="D72" s="206"/>
      <c r="E72" s="206"/>
      <c r="F72" s="206" t="s">
        <v>224</v>
      </c>
      <c r="G72" s="206"/>
      <c r="H72" s="73">
        <v>2029932</v>
      </c>
      <c r="I72" s="73">
        <v>2029932</v>
      </c>
      <c r="J72" s="73">
        <v>1984832</v>
      </c>
      <c r="K72" s="73">
        <v>1595800</v>
      </c>
      <c r="L72" s="73">
        <v>389032</v>
      </c>
      <c r="M72" s="73">
        <v>0</v>
      </c>
      <c r="N72" s="73">
        <v>45100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208">
        <v>0</v>
      </c>
      <c r="U72" s="208"/>
      <c r="V72" s="73">
        <v>0</v>
      </c>
      <c r="W72" s="73">
        <v>0</v>
      </c>
    </row>
    <row r="73" spans="1:23" ht="12.75" customHeight="1">
      <c r="A73" s="209" t="s">
        <v>186</v>
      </c>
      <c r="B73" s="209" t="s">
        <v>414</v>
      </c>
      <c r="C73" s="209" t="s">
        <v>186</v>
      </c>
      <c r="D73" s="206" t="s">
        <v>413</v>
      </c>
      <c r="E73" s="206"/>
      <c r="F73" s="206" t="s">
        <v>221</v>
      </c>
      <c r="G73" s="206"/>
      <c r="H73" s="73">
        <v>5679900</v>
      </c>
      <c r="I73" s="73">
        <v>5679900</v>
      </c>
      <c r="J73" s="73">
        <v>5582400</v>
      </c>
      <c r="K73" s="73">
        <v>5106100</v>
      </c>
      <c r="L73" s="73">
        <v>476300</v>
      </c>
      <c r="M73" s="73">
        <v>54000</v>
      </c>
      <c r="N73" s="73">
        <v>43500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208">
        <v>0</v>
      </c>
      <c r="U73" s="208"/>
      <c r="V73" s="73">
        <v>0</v>
      </c>
      <c r="W73" s="73">
        <v>0</v>
      </c>
    </row>
    <row r="74" spans="1:23" ht="12.75" customHeight="1">
      <c r="A74" s="209"/>
      <c r="B74" s="209"/>
      <c r="C74" s="209"/>
      <c r="D74" s="206"/>
      <c r="E74" s="206"/>
      <c r="F74" s="206" t="s">
        <v>222</v>
      </c>
      <c r="G74" s="206"/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208">
        <v>0</v>
      </c>
      <c r="U74" s="208"/>
      <c r="V74" s="73">
        <v>0</v>
      </c>
      <c r="W74" s="73">
        <v>0</v>
      </c>
    </row>
    <row r="75" spans="1:23" ht="12.75" customHeight="1">
      <c r="A75" s="209"/>
      <c r="B75" s="209"/>
      <c r="C75" s="209"/>
      <c r="D75" s="206"/>
      <c r="E75" s="206"/>
      <c r="F75" s="206" t="s">
        <v>223</v>
      </c>
      <c r="G75" s="206"/>
      <c r="H75" s="73">
        <v>5563</v>
      </c>
      <c r="I75" s="73">
        <v>5563</v>
      </c>
      <c r="J75" s="73">
        <v>5563</v>
      </c>
      <c r="K75" s="73">
        <v>0</v>
      </c>
      <c r="L75" s="73">
        <v>5563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208">
        <v>0</v>
      </c>
      <c r="U75" s="208"/>
      <c r="V75" s="73">
        <v>0</v>
      </c>
      <c r="W75" s="73">
        <v>0</v>
      </c>
    </row>
    <row r="76" spans="1:23" ht="12.75" customHeight="1">
      <c r="A76" s="209"/>
      <c r="B76" s="209"/>
      <c r="C76" s="209"/>
      <c r="D76" s="206"/>
      <c r="E76" s="206"/>
      <c r="F76" s="206" t="s">
        <v>224</v>
      </c>
      <c r="G76" s="206"/>
      <c r="H76" s="73">
        <v>5685463</v>
      </c>
      <c r="I76" s="73">
        <v>5685463</v>
      </c>
      <c r="J76" s="73">
        <v>5587963</v>
      </c>
      <c r="K76" s="73">
        <v>5106100</v>
      </c>
      <c r="L76" s="73">
        <v>481863</v>
      </c>
      <c r="M76" s="73">
        <v>54000</v>
      </c>
      <c r="N76" s="73">
        <v>43500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208">
        <v>0</v>
      </c>
      <c r="U76" s="208"/>
      <c r="V76" s="73">
        <v>0</v>
      </c>
      <c r="W76" s="73">
        <v>0</v>
      </c>
    </row>
    <row r="77" spans="1:23" ht="12.75" customHeight="1">
      <c r="A77" s="209" t="s">
        <v>186</v>
      </c>
      <c r="B77" s="209" t="s">
        <v>412</v>
      </c>
      <c r="C77" s="209" t="s">
        <v>186</v>
      </c>
      <c r="D77" s="206" t="s">
        <v>411</v>
      </c>
      <c r="E77" s="206"/>
      <c r="F77" s="206" t="s">
        <v>221</v>
      </c>
      <c r="G77" s="206"/>
      <c r="H77" s="73">
        <v>2676290</v>
      </c>
      <c r="I77" s="73">
        <v>2676290</v>
      </c>
      <c r="J77" s="73">
        <v>2553490</v>
      </c>
      <c r="K77" s="73">
        <v>2387990</v>
      </c>
      <c r="L77" s="73">
        <v>165500</v>
      </c>
      <c r="M77" s="73">
        <v>0</v>
      </c>
      <c r="N77" s="73">
        <v>122800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208">
        <v>0</v>
      </c>
      <c r="U77" s="208"/>
      <c r="V77" s="73">
        <v>0</v>
      </c>
      <c r="W77" s="73">
        <v>0</v>
      </c>
    </row>
    <row r="78" spans="1:23" ht="12.75" customHeight="1">
      <c r="A78" s="209"/>
      <c r="B78" s="209"/>
      <c r="C78" s="209"/>
      <c r="D78" s="206"/>
      <c r="E78" s="206"/>
      <c r="F78" s="206" t="s">
        <v>222</v>
      </c>
      <c r="G78" s="206"/>
      <c r="H78" s="73">
        <v>-6300</v>
      </c>
      <c r="I78" s="73">
        <v>-6300</v>
      </c>
      <c r="J78" s="73">
        <v>-6300</v>
      </c>
      <c r="K78" s="73">
        <v>-6300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0</v>
      </c>
      <c r="T78" s="208">
        <v>0</v>
      </c>
      <c r="U78" s="208"/>
      <c r="V78" s="73">
        <v>0</v>
      </c>
      <c r="W78" s="73">
        <v>0</v>
      </c>
    </row>
    <row r="79" spans="1:23" ht="12.75" customHeight="1">
      <c r="A79" s="209"/>
      <c r="B79" s="209"/>
      <c r="C79" s="209"/>
      <c r="D79" s="206"/>
      <c r="E79" s="206"/>
      <c r="F79" s="206" t="s">
        <v>223</v>
      </c>
      <c r="G79" s="206"/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208">
        <v>0</v>
      </c>
      <c r="U79" s="208"/>
      <c r="V79" s="73">
        <v>0</v>
      </c>
      <c r="W79" s="73">
        <v>0</v>
      </c>
    </row>
    <row r="80" spans="1:23" ht="12.75" customHeight="1">
      <c r="A80" s="209"/>
      <c r="B80" s="209"/>
      <c r="C80" s="209"/>
      <c r="D80" s="206"/>
      <c r="E80" s="206"/>
      <c r="F80" s="206" t="s">
        <v>224</v>
      </c>
      <c r="G80" s="206"/>
      <c r="H80" s="73">
        <v>2669990</v>
      </c>
      <c r="I80" s="73">
        <v>2669990</v>
      </c>
      <c r="J80" s="73">
        <v>2547190</v>
      </c>
      <c r="K80" s="73">
        <v>2381690</v>
      </c>
      <c r="L80" s="73">
        <v>165500</v>
      </c>
      <c r="M80" s="73">
        <v>0</v>
      </c>
      <c r="N80" s="73">
        <v>122800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208">
        <v>0</v>
      </c>
      <c r="U80" s="208"/>
      <c r="V80" s="73">
        <v>0</v>
      </c>
      <c r="W80" s="73">
        <v>0</v>
      </c>
    </row>
    <row r="81" spans="1:23" ht="12.75" customHeight="1">
      <c r="A81" s="209" t="s">
        <v>186</v>
      </c>
      <c r="B81" s="209" t="s">
        <v>410</v>
      </c>
      <c r="C81" s="209" t="s">
        <v>186</v>
      </c>
      <c r="D81" s="206" t="s">
        <v>409</v>
      </c>
      <c r="E81" s="206"/>
      <c r="F81" s="206" t="s">
        <v>221</v>
      </c>
      <c r="G81" s="206"/>
      <c r="H81" s="73">
        <v>918910</v>
      </c>
      <c r="I81" s="73">
        <v>918910</v>
      </c>
      <c r="J81" s="73">
        <v>915910</v>
      </c>
      <c r="K81" s="73">
        <v>745000</v>
      </c>
      <c r="L81" s="73">
        <v>170910</v>
      </c>
      <c r="M81" s="73">
        <v>0</v>
      </c>
      <c r="N81" s="73">
        <v>3000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208">
        <v>0</v>
      </c>
      <c r="U81" s="208"/>
      <c r="V81" s="73">
        <v>0</v>
      </c>
      <c r="W81" s="73">
        <v>0</v>
      </c>
    </row>
    <row r="82" spans="1:23" ht="12.75" customHeight="1">
      <c r="A82" s="209"/>
      <c r="B82" s="209"/>
      <c r="C82" s="209"/>
      <c r="D82" s="206"/>
      <c r="E82" s="206"/>
      <c r="F82" s="206" t="s">
        <v>222</v>
      </c>
      <c r="G82" s="206"/>
      <c r="H82" s="73">
        <v>-10470</v>
      </c>
      <c r="I82" s="73">
        <v>-10470</v>
      </c>
      <c r="J82" s="73">
        <v>-10470</v>
      </c>
      <c r="K82" s="73">
        <v>-10470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208">
        <v>0</v>
      </c>
      <c r="U82" s="208"/>
      <c r="V82" s="73">
        <v>0</v>
      </c>
      <c r="W82" s="73">
        <v>0</v>
      </c>
    </row>
    <row r="83" spans="1:23" ht="12.75" customHeight="1">
      <c r="A83" s="209"/>
      <c r="B83" s="209"/>
      <c r="C83" s="209"/>
      <c r="D83" s="206"/>
      <c r="E83" s="206"/>
      <c r="F83" s="206" t="s">
        <v>223</v>
      </c>
      <c r="G83" s="206"/>
      <c r="H83" s="73">
        <v>10470</v>
      </c>
      <c r="I83" s="73">
        <v>10470</v>
      </c>
      <c r="J83" s="73">
        <v>0</v>
      </c>
      <c r="K83" s="73">
        <v>0</v>
      </c>
      <c r="L83" s="73">
        <v>0</v>
      </c>
      <c r="M83" s="73">
        <v>0</v>
      </c>
      <c r="N83" s="73">
        <v>10470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208">
        <v>0</v>
      </c>
      <c r="U83" s="208"/>
      <c r="V83" s="73">
        <v>0</v>
      </c>
      <c r="W83" s="73">
        <v>0</v>
      </c>
    </row>
    <row r="84" spans="1:23" ht="12.75" customHeight="1">
      <c r="A84" s="209"/>
      <c r="B84" s="209"/>
      <c r="C84" s="209"/>
      <c r="D84" s="206"/>
      <c r="E84" s="206"/>
      <c r="F84" s="206" t="s">
        <v>224</v>
      </c>
      <c r="G84" s="206"/>
      <c r="H84" s="73">
        <v>918910</v>
      </c>
      <c r="I84" s="73">
        <v>918910</v>
      </c>
      <c r="J84" s="73">
        <v>905440</v>
      </c>
      <c r="K84" s="73">
        <v>734530</v>
      </c>
      <c r="L84" s="73">
        <v>170910</v>
      </c>
      <c r="M84" s="73">
        <v>0</v>
      </c>
      <c r="N84" s="73">
        <v>13470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208">
        <v>0</v>
      </c>
      <c r="U84" s="208"/>
      <c r="V84" s="73">
        <v>0</v>
      </c>
      <c r="W84" s="73">
        <v>0</v>
      </c>
    </row>
    <row r="85" spans="1:23" ht="12.75" customHeight="1">
      <c r="A85" s="209" t="s">
        <v>186</v>
      </c>
      <c r="B85" s="209" t="s">
        <v>408</v>
      </c>
      <c r="C85" s="209" t="s">
        <v>186</v>
      </c>
      <c r="D85" s="206" t="s">
        <v>407</v>
      </c>
      <c r="E85" s="206"/>
      <c r="F85" s="206" t="s">
        <v>221</v>
      </c>
      <c r="G85" s="206"/>
      <c r="H85" s="73">
        <v>271770</v>
      </c>
      <c r="I85" s="73">
        <v>271770</v>
      </c>
      <c r="J85" s="73">
        <v>269770</v>
      </c>
      <c r="K85" s="73">
        <v>241470</v>
      </c>
      <c r="L85" s="73">
        <v>28300</v>
      </c>
      <c r="M85" s="73">
        <v>0</v>
      </c>
      <c r="N85" s="73">
        <v>2000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208">
        <v>0</v>
      </c>
      <c r="U85" s="208"/>
      <c r="V85" s="73">
        <v>0</v>
      </c>
      <c r="W85" s="73">
        <v>0</v>
      </c>
    </row>
    <row r="86" spans="1:23" ht="12.75" customHeight="1">
      <c r="A86" s="209"/>
      <c r="B86" s="209"/>
      <c r="C86" s="209"/>
      <c r="D86" s="206"/>
      <c r="E86" s="206"/>
      <c r="F86" s="206" t="s">
        <v>222</v>
      </c>
      <c r="G86" s="206"/>
      <c r="H86" s="73">
        <v>-4000</v>
      </c>
      <c r="I86" s="73">
        <v>-4000</v>
      </c>
      <c r="J86" s="73">
        <v>-4000</v>
      </c>
      <c r="K86" s="73">
        <v>-4000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208">
        <v>0</v>
      </c>
      <c r="U86" s="208"/>
      <c r="V86" s="73">
        <v>0</v>
      </c>
      <c r="W86" s="73">
        <v>0</v>
      </c>
    </row>
    <row r="87" spans="1:23" ht="12.75" customHeight="1">
      <c r="A87" s="209"/>
      <c r="B87" s="209"/>
      <c r="C87" s="209"/>
      <c r="D87" s="206"/>
      <c r="E87" s="206"/>
      <c r="F87" s="206" t="s">
        <v>223</v>
      </c>
      <c r="G87" s="206"/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208">
        <v>0</v>
      </c>
      <c r="U87" s="208"/>
      <c r="V87" s="73">
        <v>0</v>
      </c>
      <c r="W87" s="73">
        <v>0</v>
      </c>
    </row>
    <row r="88" spans="1:23" ht="12.75" customHeight="1">
      <c r="A88" s="209"/>
      <c r="B88" s="209"/>
      <c r="C88" s="209"/>
      <c r="D88" s="206"/>
      <c r="E88" s="206"/>
      <c r="F88" s="206" t="s">
        <v>224</v>
      </c>
      <c r="G88" s="206"/>
      <c r="H88" s="73">
        <v>267770</v>
      </c>
      <c r="I88" s="73">
        <v>267770</v>
      </c>
      <c r="J88" s="73">
        <v>265770</v>
      </c>
      <c r="K88" s="73">
        <v>237470</v>
      </c>
      <c r="L88" s="73">
        <v>28300</v>
      </c>
      <c r="M88" s="73">
        <v>0</v>
      </c>
      <c r="N88" s="73">
        <v>2000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208">
        <v>0</v>
      </c>
      <c r="U88" s="208"/>
      <c r="V88" s="73">
        <v>0</v>
      </c>
      <c r="W88" s="73">
        <v>0</v>
      </c>
    </row>
    <row r="89" spans="1:23" ht="11.25" customHeight="1">
      <c r="A89" s="209" t="s">
        <v>186</v>
      </c>
      <c r="B89" s="209" t="s">
        <v>406</v>
      </c>
      <c r="C89" s="209" t="s">
        <v>186</v>
      </c>
      <c r="D89" s="206" t="s">
        <v>405</v>
      </c>
      <c r="E89" s="206"/>
      <c r="F89" s="206" t="s">
        <v>221</v>
      </c>
      <c r="G89" s="206"/>
      <c r="H89" s="73">
        <v>163625</v>
      </c>
      <c r="I89" s="73">
        <v>163625</v>
      </c>
      <c r="J89" s="73">
        <v>158625</v>
      </c>
      <c r="K89" s="73">
        <v>150525</v>
      </c>
      <c r="L89" s="73">
        <v>8100</v>
      </c>
      <c r="M89" s="73">
        <v>0</v>
      </c>
      <c r="N89" s="73">
        <v>5000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208">
        <v>0</v>
      </c>
      <c r="U89" s="208"/>
      <c r="V89" s="73">
        <v>0</v>
      </c>
      <c r="W89" s="73">
        <v>0</v>
      </c>
    </row>
    <row r="90" spans="1:23" ht="11.25" customHeight="1">
      <c r="A90" s="209"/>
      <c r="B90" s="209"/>
      <c r="C90" s="209"/>
      <c r="D90" s="206"/>
      <c r="E90" s="206"/>
      <c r="F90" s="206" t="s">
        <v>222</v>
      </c>
      <c r="G90" s="206"/>
      <c r="H90" s="73">
        <v>-4000</v>
      </c>
      <c r="I90" s="73">
        <v>-4000</v>
      </c>
      <c r="J90" s="73">
        <v>-4000</v>
      </c>
      <c r="K90" s="73">
        <v>-4000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208">
        <v>0</v>
      </c>
      <c r="U90" s="208"/>
      <c r="V90" s="73">
        <v>0</v>
      </c>
      <c r="W90" s="73">
        <v>0</v>
      </c>
    </row>
    <row r="91" spans="1:23" ht="12" customHeight="1">
      <c r="A91" s="209"/>
      <c r="B91" s="209"/>
      <c r="C91" s="209"/>
      <c r="D91" s="206"/>
      <c r="E91" s="206"/>
      <c r="F91" s="206" t="s">
        <v>223</v>
      </c>
      <c r="G91" s="206"/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208">
        <v>0</v>
      </c>
      <c r="U91" s="208"/>
      <c r="V91" s="73">
        <v>0</v>
      </c>
      <c r="W91" s="73">
        <v>0</v>
      </c>
    </row>
    <row r="92" spans="1:23" ht="12.75" customHeight="1">
      <c r="A92" s="209"/>
      <c r="B92" s="209"/>
      <c r="C92" s="209"/>
      <c r="D92" s="206"/>
      <c r="E92" s="206"/>
      <c r="F92" s="206" t="s">
        <v>224</v>
      </c>
      <c r="G92" s="206"/>
      <c r="H92" s="73">
        <v>159625</v>
      </c>
      <c r="I92" s="73">
        <v>159625</v>
      </c>
      <c r="J92" s="73">
        <v>154625</v>
      </c>
      <c r="K92" s="73">
        <v>146525</v>
      </c>
      <c r="L92" s="73">
        <v>8100</v>
      </c>
      <c r="M92" s="73">
        <v>0</v>
      </c>
      <c r="N92" s="73">
        <v>5000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208">
        <v>0</v>
      </c>
      <c r="U92" s="208"/>
      <c r="V92" s="73">
        <v>0</v>
      </c>
      <c r="W92" s="73">
        <v>0</v>
      </c>
    </row>
    <row r="93" spans="1:23" ht="12.75" customHeight="1">
      <c r="A93" s="209" t="s">
        <v>186</v>
      </c>
      <c r="B93" s="209" t="s">
        <v>404</v>
      </c>
      <c r="C93" s="209" t="s">
        <v>186</v>
      </c>
      <c r="D93" s="206" t="s">
        <v>18</v>
      </c>
      <c r="E93" s="206"/>
      <c r="F93" s="206" t="s">
        <v>221</v>
      </c>
      <c r="G93" s="206"/>
      <c r="H93" s="73">
        <v>255932</v>
      </c>
      <c r="I93" s="73">
        <v>255932</v>
      </c>
      <c r="J93" s="73">
        <v>255932</v>
      </c>
      <c r="K93" s="73">
        <v>168832</v>
      </c>
      <c r="L93" s="73">
        <v>87100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208">
        <v>0</v>
      </c>
      <c r="U93" s="208"/>
      <c r="V93" s="73">
        <v>0</v>
      </c>
      <c r="W93" s="73">
        <v>0</v>
      </c>
    </row>
    <row r="94" spans="1:23" ht="15" customHeight="1">
      <c r="A94" s="209"/>
      <c r="B94" s="209"/>
      <c r="C94" s="209"/>
      <c r="D94" s="206"/>
      <c r="E94" s="206"/>
      <c r="F94" s="206" t="s">
        <v>222</v>
      </c>
      <c r="G94" s="206"/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208">
        <v>0</v>
      </c>
      <c r="U94" s="208"/>
      <c r="V94" s="73">
        <v>0</v>
      </c>
      <c r="W94" s="73">
        <v>0</v>
      </c>
    </row>
    <row r="95" spans="1:23" ht="13.5" customHeight="1">
      <c r="A95" s="209"/>
      <c r="B95" s="209"/>
      <c r="C95" s="209"/>
      <c r="D95" s="206"/>
      <c r="E95" s="206"/>
      <c r="F95" s="206" t="s">
        <v>223</v>
      </c>
      <c r="G95" s="206"/>
      <c r="H95" s="73">
        <v>144047</v>
      </c>
      <c r="I95" s="73">
        <v>8747</v>
      </c>
      <c r="J95" s="73">
        <v>8747</v>
      </c>
      <c r="K95" s="73">
        <v>0</v>
      </c>
      <c r="L95" s="73">
        <v>8747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135300</v>
      </c>
      <c r="S95" s="73">
        <v>135300</v>
      </c>
      <c r="T95" s="208">
        <v>0</v>
      </c>
      <c r="U95" s="208"/>
      <c r="V95" s="73">
        <v>0</v>
      </c>
      <c r="W95" s="73">
        <v>0</v>
      </c>
    </row>
    <row r="96" spans="1:23" ht="12.75" customHeight="1">
      <c r="A96" s="209"/>
      <c r="B96" s="209"/>
      <c r="C96" s="209"/>
      <c r="D96" s="206"/>
      <c r="E96" s="206"/>
      <c r="F96" s="206" t="s">
        <v>224</v>
      </c>
      <c r="G96" s="206"/>
      <c r="H96" s="73">
        <v>399979</v>
      </c>
      <c r="I96" s="73">
        <v>264679</v>
      </c>
      <c r="J96" s="73">
        <v>264679</v>
      </c>
      <c r="K96" s="73">
        <v>168832</v>
      </c>
      <c r="L96" s="73">
        <v>95847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135300</v>
      </c>
      <c r="S96" s="73">
        <v>135300</v>
      </c>
      <c r="T96" s="208">
        <v>0</v>
      </c>
      <c r="U96" s="208"/>
      <c r="V96" s="73">
        <v>0</v>
      </c>
      <c r="W96" s="73">
        <v>0</v>
      </c>
    </row>
    <row r="97" spans="1:23" ht="12.75" customHeight="1">
      <c r="A97" s="209" t="s">
        <v>23</v>
      </c>
      <c r="B97" s="209" t="s">
        <v>186</v>
      </c>
      <c r="C97" s="209" t="s">
        <v>186</v>
      </c>
      <c r="D97" s="206" t="s">
        <v>24</v>
      </c>
      <c r="E97" s="206"/>
      <c r="F97" s="206" t="s">
        <v>221</v>
      </c>
      <c r="G97" s="206"/>
      <c r="H97" s="73">
        <v>3224736.09</v>
      </c>
      <c r="I97" s="73">
        <v>72000</v>
      </c>
      <c r="J97" s="73">
        <v>72000</v>
      </c>
      <c r="K97" s="73">
        <v>2000</v>
      </c>
      <c r="L97" s="73">
        <v>70000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3152736.09</v>
      </c>
      <c r="S97" s="73">
        <v>3152736.09</v>
      </c>
      <c r="T97" s="208">
        <v>0</v>
      </c>
      <c r="U97" s="208"/>
      <c r="V97" s="73">
        <v>0</v>
      </c>
      <c r="W97" s="73">
        <v>0</v>
      </c>
    </row>
    <row r="98" spans="1:23" ht="12.75" customHeight="1">
      <c r="A98" s="209"/>
      <c r="B98" s="209"/>
      <c r="C98" s="209"/>
      <c r="D98" s="206"/>
      <c r="E98" s="206"/>
      <c r="F98" s="206" t="s">
        <v>222</v>
      </c>
      <c r="G98" s="206"/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208">
        <v>0</v>
      </c>
      <c r="U98" s="208"/>
      <c r="V98" s="73">
        <v>0</v>
      </c>
      <c r="W98" s="73">
        <v>0</v>
      </c>
    </row>
    <row r="99" spans="1:23" ht="14.25" customHeight="1">
      <c r="A99" s="209"/>
      <c r="B99" s="209"/>
      <c r="C99" s="209"/>
      <c r="D99" s="206"/>
      <c r="E99" s="206"/>
      <c r="F99" s="206" t="s">
        <v>223</v>
      </c>
      <c r="G99" s="206"/>
      <c r="H99" s="73">
        <v>1364850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1364850</v>
      </c>
      <c r="S99" s="73">
        <v>1364850</v>
      </c>
      <c r="T99" s="208">
        <v>0</v>
      </c>
      <c r="U99" s="208"/>
      <c r="V99" s="73">
        <v>0</v>
      </c>
      <c r="W99" s="73">
        <v>0</v>
      </c>
    </row>
    <row r="100" spans="1:23" ht="11.25" customHeight="1">
      <c r="A100" s="209"/>
      <c r="B100" s="209"/>
      <c r="C100" s="209"/>
      <c r="D100" s="206"/>
      <c r="E100" s="206"/>
      <c r="F100" s="206" t="s">
        <v>224</v>
      </c>
      <c r="G100" s="206"/>
      <c r="H100" s="73">
        <v>4589586.09</v>
      </c>
      <c r="I100" s="73">
        <v>72000</v>
      </c>
      <c r="J100" s="73">
        <v>72000</v>
      </c>
      <c r="K100" s="73">
        <v>2000</v>
      </c>
      <c r="L100" s="73">
        <v>70000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4517586.09</v>
      </c>
      <c r="S100" s="73">
        <v>4517586.09</v>
      </c>
      <c r="T100" s="208">
        <v>0</v>
      </c>
      <c r="U100" s="208"/>
      <c r="V100" s="73">
        <v>0</v>
      </c>
      <c r="W100" s="73">
        <v>0</v>
      </c>
    </row>
    <row r="101" spans="1:23" ht="12.75" customHeight="1">
      <c r="A101" s="209" t="s">
        <v>186</v>
      </c>
      <c r="B101" s="209" t="s">
        <v>435</v>
      </c>
      <c r="C101" s="209" t="s">
        <v>186</v>
      </c>
      <c r="D101" s="206" t="s">
        <v>436</v>
      </c>
      <c r="E101" s="206"/>
      <c r="F101" s="206" t="s">
        <v>221</v>
      </c>
      <c r="G101" s="206"/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208">
        <v>0</v>
      </c>
      <c r="U101" s="208"/>
      <c r="V101" s="73">
        <v>0</v>
      </c>
      <c r="W101" s="73">
        <v>0</v>
      </c>
    </row>
    <row r="102" spans="1:23" ht="13.5" customHeight="1">
      <c r="A102" s="209"/>
      <c r="B102" s="209"/>
      <c r="C102" s="209"/>
      <c r="D102" s="206"/>
      <c r="E102" s="206"/>
      <c r="F102" s="206" t="s">
        <v>222</v>
      </c>
      <c r="G102" s="206"/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208">
        <v>0</v>
      </c>
      <c r="U102" s="208"/>
      <c r="V102" s="73">
        <v>0</v>
      </c>
      <c r="W102" s="73">
        <v>0</v>
      </c>
    </row>
    <row r="103" spans="1:23" ht="15" customHeight="1">
      <c r="A103" s="209"/>
      <c r="B103" s="209"/>
      <c r="C103" s="209"/>
      <c r="D103" s="206"/>
      <c r="E103" s="206"/>
      <c r="F103" s="206" t="s">
        <v>223</v>
      </c>
      <c r="G103" s="206"/>
      <c r="H103" s="73">
        <v>1111992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1111992</v>
      </c>
      <c r="S103" s="73">
        <v>1111992</v>
      </c>
      <c r="T103" s="208">
        <v>0</v>
      </c>
      <c r="U103" s="208"/>
      <c r="V103" s="73">
        <v>0</v>
      </c>
      <c r="W103" s="73">
        <v>0</v>
      </c>
    </row>
    <row r="104" spans="1:23" ht="15" customHeight="1">
      <c r="A104" s="209"/>
      <c r="B104" s="209"/>
      <c r="C104" s="209"/>
      <c r="D104" s="206"/>
      <c r="E104" s="206"/>
      <c r="F104" s="206" t="s">
        <v>224</v>
      </c>
      <c r="G104" s="206"/>
      <c r="H104" s="73">
        <v>1111992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  <c r="O104" s="73">
        <v>0</v>
      </c>
      <c r="P104" s="73">
        <v>0</v>
      </c>
      <c r="Q104" s="73">
        <v>0</v>
      </c>
      <c r="R104" s="73">
        <v>1111992</v>
      </c>
      <c r="S104" s="73">
        <v>1111992</v>
      </c>
      <c r="T104" s="208">
        <v>0</v>
      </c>
      <c r="U104" s="208"/>
      <c r="V104" s="73">
        <v>0</v>
      </c>
      <c r="W104" s="73">
        <v>0</v>
      </c>
    </row>
    <row r="105" spans="1:23" ht="12.75" customHeight="1">
      <c r="A105" s="209" t="s">
        <v>186</v>
      </c>
      <c r="B105" s="209" t="s">
        <v>52</v>
      </c>
      <c r="C105" s="209" t="s">
        <v>186</v>
      </c>
      <c r="D105" s="206" t="s">
        <v>18</v>
      </c>
      <c r="E105" s="206"/>
      <c r="F105" s="206" t="s">
        <v>221</v>
      </c>
      <c r="G105" s="206"/>
      <c r="H105" s="73">
        <v>3169736.09</v>
      </c>
      <c r="I105" s="73">
        <v>17000</v>
      </c>
      <c r="J105" s="73">
        <v>17000</v>
      </c>
      <c r="K105" s="73">
        <v>2000</v>
      </c>
      <c r="L105" s="73">
        <v>15000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3">
        <v>3152736.09</v>
      </c>
      <c r="S105" s="73">
        <v>3152736.09</v>
      </c>
      <c r="T105" s="208">
        <v>0</v>
      </c>
      <c r="U105" s="208"/>
      <c r="V105" s="73">
        <v>0</v>
      </c>
      <c r="W105" s="73">
        <v>0</v>
      </c>
    </row>
    <row r="106" spans="1:23" ht="13.5" customHeight="1">
      <c r="A106" s="209"/>
      <c r="B106" s="209"/>
      <c r="C106" s="209"/>
      <c r="D106" s="206"/>
      <c r="E106" s="206"/>
      <c r="F106" s="206" t="s">
        <v>222</v>
      </c>
      <c r="G106" s="206"/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73">
        <v>0</v>
      </c>
      <c r="S106" s="73">
        <v>0</v>
      </c>
      <c r="T106" s="208">
        <v>0</v>
      </c>
      <c r="U106" s="208"/>
      <c r="V106" s="73">
        <v>0</v>
      </c>
      <c r="W106" s="73">
        <v>0</v>
      </c>
    </row>
    <row r="107" spans="1:23" ht="12" customHeight="1">
      <c r="A107" s="209"/>
      <c r="B107" s="209"/>
      <c r="C107" s="209"/>
      <c r="D107" s="206"/>
      <c r="E107" s="206"/>
      <c r="F107" s="206" t="s">
        <v>223</v>
      </c>
      <c r="G107" s="206"/>
      <c r="H107" s="73">
        <v>252858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252858</v>
      </c>
      <c r="S107" s="73">
        <v>252858</v>
      </c>
      <c r="T107" s="208">
        <v>0</v>
      </c>
      <c r="U107" s="208"/>
      <c r="V107" s="73">
        <v>0</v>
      </c>
      <c r="W107" s="73">
        <v>0</v>
      </c>
    </row>
    <row r="108" spans="1:23" ht="12.75" customHeight="1">
      <c r="A108" s="209"/>
      <c r="B108" s="209"/>
      <c r="C108" s="209"/>
      <c r="D108" s="206"/>
      <c r="E108" s="206"/>
      <c r="F108" s="206" t="s">
        <v>224</v>
      </c>
      <c r="G108" s="206"/>
      <c r="H108" s="73">
        <v>3422594.09</v>
      </c>
      <c r="I108" s="73">
        <v>17000</v>
      </c>
      <c r="J108" s="73">
        <v>17000</v>
      </c>
      <c r="K108" s="73">
        <v>2000</v>
      </c>
      <c r="L108" s="73">
        <v>15000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3405594.09</v>
      </c>
      <c r="S108" s="73">
        <v>3405594.09</v>
      </c>
      <c r="T108" s="208">
        <v>0</v>
      </c>
      <c r="U108" s="208"/>
      <c r="V108" s="73">
        <v>0</v>
      </c>
      <c r="W108" s="73">
        <v>0</v>
      </c>
    </row>
    <row r="109" spans="1:23" ht="12.75" customHeight="1">
      <c r="A109" s="209" t="s">
        <v>348</v>
      </c>
      <c r="B109" s="209" t="s">
        <v>186</v>
      </c>
      <c r="C109" s="209" t="s">
        <v>186</v>
      </c>
      <c r="D109" s="206" t="s">
        <v>349</v>
      </c>
      <c r="E109" s="206"/>
      <c r="F109" s="206" t="s">
        <v>221</v>
      </c>
      <c r="G109" s="206"/>
      <c r="H109" s="73">
        <v>30502900</v>
      </c>
      <c r="I109" s="73">
        <v>30502900</v>
      </c>
      <c r="J109" s="73">
        <v>30436700</v>
      </c>
      <c r="K109" s="73">
        <v>23293085</v>
      </c>
      <c r="L109" s="73">
        <v>7143615</v>
      </c>
      <c r="M109" s="73">
        <v>0</v>
      </c>
      <c r="N109" s="73">
        <v>66200</v>
      </c>
      <c r="O109" s="73">
        <v>0</v>
      </c>
      <c r="P109" s="73">
        <v>0</v>
      </c>
      <c r="Q109" s="73">
        <v>0</v>
      </c>
      <c r="R109" s="73">
        <v>0</v>
      </c>
      <c r="S109" s="73">
        <v>0</v>
      </c>
      <c r="T109" s="208">
        <v>0</v>
      </c>
      <c r="U109" s="208"/>
      <c r="V109" s="73">
        <v>0</v>
      </c>
      <c r="W109" s="73">
        <v>0</v>
      </c>
    </row>
    <row r="110" spans="1:23" ht="14.25" customHeight="1">
      <c r="A110" s="209"/>
      <c r="B110" s="209"/>
      <c r="C110" s="209"/>
      <c r="D110" s="206"/>
      <c r="E110" s="206"/>
      <c r="F110" s="206" t="s">
        <v>222</v>
      </c>
      <c r="G110" s="206"/>
      <c r="H110" s="73">
        <v>-8000</v>
      </c>
      <c r="I110" s="73">
        <v>-8000</v>
      </c>
      <c r="J110" s="73">
        <v>-8000</v>
      </c>
      <c r="K110" s="73">
        <v>0</v>
      </c>
      <c r="L110" s="73">
        <v>-8000</v>
      </c>
      <c r="M110" s="73">
        <v>0</v>
      </c>
      <c r="N110" s="73">
        <v>0</v>
      </c>
      <c r="O110" s="73">
        <v>0</v>
      </c>
      <c r="P110" s="73">
        <v>0</v>
      </c>
      <c r="Q110" s="73">
        <v>0</v>
      </c>
      <c r="R110" s="73">
        <v>0</v>
      </c>
      <c r="S110" s="73">
        <v>0</v>
      </c>
      <c r="T110" s="208">
        <v>0</v>
      </c>
      <c r="U110" s="208"/>
      <c r="V110" s="73">
        <v>0</v>
      </c>
      <c r="W110" s="73">
        <v>0</v>
      </c>
    </row>
    <row r="111" spans="1:23" ht="14.25" customHeight="1">
      <c r="A111" s="209"/>
      <c r="B111" s="209"/>
      <c r="C111" s="209"/>
      <c r="D111" s="206"/>
      <c r="E111" s="206"/>
      <c r="F111" s="206" t="s">
        <v>223</v>
      </c>
      <c r="G111" s="206"/>
      <c r="H111" s="73">
        <v>425772</v>
      </c>
      <c r="I111" s="73">
        <v>325772</v>
      </c>
      <c r="J111" s="73">
        <v>323972</v>
      </c>
      <c r="K111" s="73">
        <v>133000</v>
      </c>
      <c r="L111" s="73">
        <v>190972</v>
      </c>
      <c r="M111" s="73">
        <v>0</v>
      </c>
      <c r="N111" s="73">
        <v>1800</v>
      </c>
      <c r="O111" s="73">
        <v>0</v>
      </c>
      <c r="P111" s="73">
        <v>0</v>
      </c>
      <c r="Q111" s="73">
        <v>0</v>
      </c>
      <c r="R111" s="73">
        <v>100000</v>
      </c>
      <c r="S111" s="73">
        <v>100000</v>
      </c>
      <c r="T111" s="208">
        <v>0</v>
      </c>
      <c r="U111" s="208"/>
      <c r="V111" s="73">
        <v>0</v>
      </c>
      <c r="W111" s="73">
        <v>0</v>
      </c>
    </row>
    <row r="112" spans="1:23" ht="14.25" customHeight="1">
      <c r="A112" s="209"/>
      <c r="B112" s="209"/>
      <c r="C112" s="209"/>
      <c r="D112" s="206"/>
      <c r="E112" s="206"/>
      <c r="F112" s="206" t="s">
        <v>224</v>
      </c>
      <c r="G112" s="206"/>
      <c r="H112" s="73">
        <v>30920672</v>
      </c>
      <c r="I112" s="73">
        <v>30820672</v>
      </c>
      <c r="J112" s="73">
        <v>30752672</v>
      </c>
      <c r="K112" s="73">
        <v>23426085</v>
      </c>
      <c r="L112" s="73">
        <v>7326587</v>
      </c>
      <c r="M112" s="73">
        <v>0</v>
      </c>
      <c r="N112" s="73">
        <v>68000</v>
      </c>
      <c r="O112" s="73">
        <v>0</v>
      </c>
      <c r="P112" s="73">
        <v>0</v>
      </c>
      <c r="Q112" s="73">
        <v>0</v>
      </c>
      <c r="R112" s="73">
        <v>100000</v>
      </c>
      <c r="S112" s="73">
        <v>100000</v>
      </c>
      <c r="T112" s="208">
        <v>0</v>
      </c>
      <c r="U112" s="208"/>
      <c r="V112" s="73">
        <v>0</v>
      </c>
      <c r="W112" s="73">
        <v>0</v>
      </c>
    </row>
    <row r="113" spans="1:23" ht="12" customHeight="1">
      <c r="A113" s="209" t="s">
        <v>186</v>
      </c>
      <c r="B113" s="209" t="s">
        <v>403</v>
      </c>
      <c r="C113" s="209" t="s">
        <v>186</v>
      </c>
      <c r="D113" s="206" t="s">
        <v>402</v>
      </c>
      <c r="E113" s="206"/>
      <c r="F113" s="206" t="s">
        <v>221</v>
      </c>
      <c r="G113" s="206"/>
      <c r="H113" s="73">
        <v>27292717</v>
      </c>
      <c r="I113" s="73">
        <v>27292717</v>
      </c>
      <c r="J113" s="73">
        <v>27231717</v>
      </c>
      <c r="K113" s="73">
        <v>21067710</v>
      </c>
      <c r="L113" s="73">
        <v>6164007</v>
      </c>
      <c r="M113" s="73">
        <v>0</v>
      </c>
      <c r="N113" s="73">
        <v>61000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208">
        <v>0</v>
      </c>
      <c r="U113" s="208"/>
      <c r="V113" s="73">
        <v>0</v>
      </c>
      <c r="W113" s="73">
        <v>0</v>
      </c>
    </row>
    <row r="114" spans="1:23" ht="13.5" customHeight="1">
      <c r="A114" s="209"/>
      <c r="B114" s="209"/>
      <c r="C114" s="209"/>
      <c r="D114" s="206"/>
      <c r="E114" s="206"/>
      <c r="F114" s="206" t="s">
        <v>222</v>
      </c>
      <c r="G114" s="206"/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208">
        <v>0</v>
      </c>
      <c r="U114" s="208"/>
      <c r="V114" s="73">
        <v>0</v>
      </c>
      <c r="W114" s="73">
        <v>0</v>
      </c>
    </row>
    <row r="115" spans="1:23" ht="12" customHeight="1">
      <c r="A115" s="209"/>
      <c r="B115" s="209"/>
      <c r="C115" s="209"/>
      <c r="D115" s="206"/>
      <c r="E115" s="206"/>
      <c r="F115" s="206" t="s">
        <v>223</v>
      </c>
      <c r="G115" s="206"/>
      <c r="H115" s="73">
        <v>100000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100000</v>
      </c>
      <c r="S115" s="73">
        <v>100000</v>
      </c>
      <c r="T115" s="208">
        <v>0</v>
      </c>
      <c r="U115" s="208"/>
      <c r="V115" s="73">
        <v>0</v>
      </c>
      <c r="W115" s="73">
        <v>0</v>
      </c>
    </row>
    <row r="116" spans="1:23" ht="15" customHeight="1">
      <c r="A116" s="209"/>
      <c r="B116" s="209"/>
      <c r="C116" s="209"/>
      <c r="D116" s="206"/>
      <c r="E116" s="206"/>
      <c r="F116" s="206" t="s">
        <v>224</v>
      </c>
      <c r="G116" s="206"/>
      <c r="H116" s="73">
        <v>27392717</v>
      </c>
      <c r="I116" s="73">
        <v>27292717</v>
      </c>
      <c r="J116" s="73">
        <v>27231717</v>
      </c>
      <c r="K116" s="73">
        <v>21067710</v>
      </c>
      <c r="L116" s="73">
        <v>6164007</v>
      </c>
      <c r="M116" s="73">
        <v>0</v>
      </c>
      <c r="N116" s="73">
        <v>61000</v>
      </c>
      <c r="O116" s="73">
        <v>0</v>
      </c>
      <c r="P116" s="73">
        <v>0</v>
      </c>
      <c r="Q116" s="73">
        <v>0</v>
      </c>
      <c r="R116" s="73">
        <v>100000</v>
      </c>
      <c r="S116" s="73">
        <v>100000</v>
      </c>
      <c r="T116" s="208">
        <v>0</v>
      </c>
      <c r="U116" s="208"/>
      <c r="V116" s="73">
        <v>0</v>
      </c>
      <c r="W116" s="73">
        <v>0</v>
      </c>
    </row>
    <row r="117" spans="1:23" ht="18" customHeight="1">
      <c r="A117" s="209" t="s">
        <v>186</v>
      </c>
      <c r="B117" s="209" t="s">
        <v>353</v>
      </c>
      <c r="C117" s="209" t="s">
        <v>186</v>
      </c>
      <c r="D117" s="206" t="s">
        <v>354</v>
      </c>
      <c r="E117" s="206"/>
      <c r="F117" s="206" t="s">
        <v>221</v>
      </c>
      <c r="G117" s="206"/>
      <c r="H117" s="73">
        <v>1329236</v>
      </c>
      <c r="I117" s="73">
        <v>1329236</v>
      </c>
      <c r="J117" s="73">
        <v>1326036</v>
      </c>
      <c r="K117" s="73">
        <v>874980</v>
      </c>
      <c r="L117" s="73">
        <v>451056</v>
      </c>
      <c r="M117" s="73">
        <v>0</v>
      </c>
      <c r="N117" s="73">
        <v>3200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208">
        <v>0</v>
      </c>
      <c r="U117" s="208"/>
      <c r="V117" s="73">
        <v>0</v>
      </c>
      <c r="W117" s="73">
        <v>0</v>
      </c>
    </row>
    <row r="118" spans="1:23" ht="13.5" customHeight="1">
      <c r="A118" s="209"/>
      <c r="B118" s="209"/>
      <c r="C118" s="209"/>
      <c r="D118" s="206"/>
      <c r="E118" s="206"/>
      <c r="F118" s="206" t="s">
        <v>222</v>
      </c>
      <c r="G118" s="206"/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208">
        <v>0</v>
      </c>
      <c r="U118" s="208"/>
      <c r="V118" s="73">
        <v>0</v>
      </c>
      <c r="W118" s="73">
        <v>0</v>
      </c>
    </row>
    <row r="119" spans="1:23" ht="15.75" customHeight="1">
      <c r="A119" s="209"/>
      <c r="B119" s="209"/>
      <c r="C119" s="209"/>
      <c r="D119" s="206"/>
      <c r="E119" s="206"/>
      <c r="F119" s="206" t="s">
        <v>223</v>
      </c>
      <c r="G119" s="206"/>
      <c r="H119" s="73">
        <v>317772</v>
      </c>
      <c r="I119" s="73">
        <v>317772</v>
      </c>
      <c r="J119" s="73">
        <v>315972</v>
      </c>
      <c r="K119" s="73">
        <v>125000</v>
      </c>
      <c r="L119" s="73">
        <v>190972</v>
      </c>
      <c r="M119" s="73">
        <v>0</v>
      </c>
      <c r="N119" s="73">
        <v>1800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208">
        <v>0</v>
      </c>
      <c r="U119" s="208"/>
      <c r="V119" s="73">
        <v>0</v>
      </c>
      <c r="W119" s="73">
        <v>0</v>
      </c>
    </row>
    <row r="120" spans="1:23" ht="17.25" customHeight="1">
      <c r="A120" s="209"/>
      <c r="B120" s="209"/>
      <c r="C120" s="209"/>
      <c r="D120" s="206"/>
      <c r="E120" s="206"/>
      <c r="F120" s="206" t="s">
        <v>224</v>
      </c>
      <c r="G120" s="206"/>
      <c r="H120" s="73">
        <v>1647008</v>
      </c>
      <c r="I120" s="73">
        <v>1647008</v>
      </c>
      <c r="J120" s="73">
        <v>1642008</v>
      </c>
      <c r="K120" s="73">
        <v>999980</v>
      </c>
      <c r="L120" s="73">
        <v>642028</v>
      </c>
      <c r="M120" s="73">
        <v>0</v>
      </c>
      <c r="N120" s="73">
        <v>5000</v>
      </c>
      <c r="O120" s="73">
        <v>0</v>
      </c>
      <c r="P120" s="73">
        <v>0</v>
      </c>
      <c r="Q120" s="73">
        <v>0</v>
      </c>
      <c r="R120" s="73">
        <v>0</v>
      </c>
      <c r="S120" s="73">
        <v>0</v>
      </c>
      <c r="T120" s="208">
        <v>0</v>
      </c>
      <c r="U120" s="208"/>
      <c r="V120" s="73">
        <v>0</v>
      </c>
      <c r="W120" s="73">
        <v>0</v>
      </c>
    </row>
    <row r="121" spans="1:23" ht="11.25" customHeight="1">
      <c r="A121" s="209" t="s">
        <v>186</v>
      </c>
      <c r="B121" s="209" t="s">
        <v>401</v>
      </c>
      <c r="C121" s="209" t="s">
        <v>186</v>
      </c>
      <c r="D121" s="206" t="s">
        <v>400</v>
      </c>
      <c r="E121" s="206"/>
      <c r="F121" s="206" t="s">
        <v>221</v>
      </c>
      <c r="G121" s="206"/>
      <c r="H121" s="73">
        <v>1135755</v>
      </c>
      <c r="I121" s="73">
        <v>1135755</v>
      </c>
      <c r="J121" s="73">
        <v>1133755</v>
      </c>
      <c r="K121" s="73">
        <v>954255</v>
      </c>
      <c r="L121" s="73">
        <v>179500</v>
      </c>
      <c r="M121" s="73">
        <v>0</v>
      </c>
      <c r="N121" s="73">
        <v>2000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208">
        <v>0</v>
      </c>
      <c r="U121" s="208"/>
      <c r="V121" s="73">
        <v>0</v>
      </c>
      <c r="W121" s="73">
        <v>0</v>
      </c>
    </row>
    <row r="122" spans="1:23" ht="13.5" customHeight="1">
      <c r="A122" s="209"/>
      <c r="B122" s="209"/>
      <c r="C122" s="209"/>
      <c r="D122" s="206"/>
      <c r="E122" s="206"/>
      <c r="F122" s="206" t="s">
        <v>222</v>
      </c>
      <c r="G122" s="206"/>
      <c r="H122" s="73">
        <v>-8000</v>
      </c>
      <c r="I122" s="73">
        <v>-8000</v>
      </c>
      <c r="J122" s="73">
        <v>-8000</v>
      </c>
      <c r="K122" s="73">
        <v>0</v>
      </c>
      <c r="L122" s="73">
        <v>-8000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208">
        <v>0</v>
      </c>
      <c r="U122" s="208"/>
      <c r="V122" s="73">
        <v>0</v>
      </c>
      <c r="W122" s="73">
        <v>0</v>
      </c>
    </row>
    <row r="123" spans="1:23" ht="11.25" customHeight="1">
      <c r="A123" s="209"/>
      <c r="B123" s="209"/>
      <c r="C123" s="209"/>
      <c r="D123" s="206"/>
      <c r="E123" s="206"/>
      <c r="F123" s="206" t="s">
        <v>223</v>
      </c>
      <c r="G123" s="206"/>
      <c r="H123" s="73">
        <v>8000</v>
      </c>
      <c r="I123" s="73">
        <v>8000</v>
      </c>
      <c r="J123" s="73">
        <v>8000</v>
      </c>
      <c r="K123" s="73">
        <v>8000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73">
        <v>0</v>
      </c>
      <c r="S123" s="73">
        <v>0</v>
      </c>
      <c r="T123" s="208">
        <v>0</v>
      </c>
      <c r="U123" s="208"/>
      <c r="V123" s="73">
        <v>0</v>
      </c>
      <c r="W123" s="73">
        <v>0</v>
      </c>
    </row>
    <row r="124" spans="1:23" ht="14.25" customHeight="1">
      <c r="A124" s="209"/>
      <c r="B124" s="209"/>
      <c r="C124" s="209"/>
      <c r="D124" s="206"/>
      <c r="E124" s="206"/>
      <c r="F124" s="206" t="s">
        <v>224</v>
      </c>
      <c r="G124" s="206"/>
      <c r="H124" s="73">
        <v>1135755</v>
      </c>
      <c r="I124" s="73">
        <v>1135755</v>
      </c>
      <c r="J124" s="73">
        <v>1133755</v>
      </c>
      <c r="K124" s="73">
        <v>962255</v>
      </c>
      <c r="L124" s="73">
        <v>171500</v>
      </c>
      <c r="M124" s="73">
        <v>0</v>
      </c>
      <c r="N124" s="73">
        <v>2000</v>
      </c>
      <c r="O124" s="73">
        <v>0</v>
      </c>
      <c r="P124" s="73">
        <v>0</v>
      </c>
      <c r="Q124" s="73">
        <v>0</v>
      </c>
      <c r="R124" s="73">
        <v>0</v>
      </c>
      <c r="S124" s="73">
        <v>0</v>
      </c>
      <c r="T124" s="208">
        <v>0</v>
      </c>
      <c r="U124" s="208"/>
      <c r="V124" s="73">
        <v>0</v>
      </c>
      <c r="W124" s="73">
        <v>0</v>
      </c>
    </row>
    <row r="125" spans="1:23" ht="12.75" customHeight="1">
      <c r="A125" s="209" t="s">
        <v>25</v>
      </c>
      <c r="B125" s="209" t="s">
        <v>186</v>
      </c>
      <c r="C125" s="209" t="s">
        <v>186</v>
      </c>
      <c r="D125" s="206" t="s">
        <v>26</v>
      </c>
      <c r="E125" s="206"/>
      <c r="F125" s="206" t="s">
        <v>221</v>
      </c>
      <c r="G125" s="206"/>
      <c r="H125" s="73">
        <v>4922706</v>
      </c>
      <c r="I125" s="73">
        <v>4609756</v>
      </c>
      <c r="J125" s="73">
        <v>4037773</v>
      </c>
      <c r="K125" s="73">
        <v>3323493</v>
      </c>
      <c r="L125" s="73">
        <v>714280</v>
      </c>
      <c r="M125" s="73">
        <v>538648</v>
      </c>
      <c r="N125" s="73">
        <v>3000</v>
      </c>
      <c r="O125" s="73">
        <v>30335</v>
      </c>
      <c r="P125" s="73">
        <v>0</v>
      </c>
      <c r="Q125" s="73">
        <v>0</v>
      </c>
      <c r="R125" s="73">
        <v>312950</v>
      </c>
      <c r="S125" s="73">
        <v>312950</v>
      </c>
      <c r="T125" s="208">
        <v>217950</v>
      </c>
      <c r="U125" s="208"/>
      <c r="V125" s="73">
        <v>0</v>
      </c>
      <c r="W125" s="73">
        <v>0</v>
      </c>
    </row>
    <row r="126" spans="1:23" ht="14.25" customHeight="1">
      <c r="A126" s="209"/>
      <c r="B126" s="209"/>
      <c r="C126" s="209"/>
      <c r="D126" s="206"/>
      <c r="E126" s="206"/>
      <c r="F126" s="206" t="s">
        <v>222</v>
      </c>
      <c r="G126" s="206"/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3">
        <v>0</v>
      </c>
      <c r="T126" s="208">
        <v>0</v>
      </c>
      <c r="U126" s="208"/>
      <c r="V126" s="73">
        <v>0</v>
      </c>
      <c r="W126" s="73">
        <v>0</v>
      </c>
    </row>
    <row r="127" spans="1:23" ht="12.75" customHeight="1">
      <c r="A127" s="209"/>
      <c r="B127" s="209"/>
      <c r="C127" s="209"/>
      <c r="D127" s="206"/>
      <c r="E127" s="206"/>
      <c r="F127" s="206" t="s">
        <v>223</v>
      </c>
      <c r="G127" s="206"/>
      <c r="H127" s="73">
        <v>114415.3</v>
      </c>
      <c r="I127" s="73">
        <v>114415.3</v>
      </c>
      <c r="J127" s="73">
        <v>114415.3</v>
      </c>
      <c r="K127" s="73">
        <v>0</v>
      </c>
      <c r="L127" s="73">
        <v>114415.3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3">
        <v>0</v>
      </c>
      <c r="T127" s="208">
        <v>0</v>
      </c>
      <c r="U127" s="208"/>
      <c r="V127" s="73">
        <v>0</v>
      </c>
      <c r="W127" s="73">
        <v>0</v>
      </c>
    </row>
    <row r="128" spans="1:23" ht="15" customHeight="1">
      <c r="A128" s="209"/>
      <c r="B128" s="209"/>
      <c r="C128" s="209"/>
      <c r="D128" s="206"/>
      <c r="E128" s="206"/>
      <c r="F128" s="206" t="s">
        <v>224</v>
      </c>
      <c r="G128" s="206"/>
      <c r="H128" s="73">
        <v>5037121.3</v>
      </c>
      <c r="I128" s="73">
        <v>4724171.3</v>
      </c>
      <c r="J128" s="73">
        <v>4152188.3</v>
      </c>
      <c r="K128" s="73">
        <v>3323493</v>
      </c>
      <c r="L128" s="73">
        <v>828695.3</v>
      </c>
      <c r="M128" s="73">
        <v>538648</v>
      </c>
      <c r="N128" s="73">
        <v>3000</v>
      </c>
      <c r="O128" s="73">
        <v>30335</v>
      </c>
      <c r="P128" s="73">
        <v>0</v>
      </c>
      <c r="Q128" s="73">
        <v>0</v>
      </c>
      <c r="R128" s="73">
        <v>312950</v>
      </c>
      <c r="S128" s="73">
        <v>312950</v>
      </c>
      <c r="T128" s="208">
        <v>217950</v>
      </c>
      <c r="U128" s="208"/>
      <c r="V128" s="73">
        <v>0</v>
      </c>
      <c r="W128" s="73">
        <v>0</v>
      </c>
    </row>
    <row r="129" spans="1:23" ht="12.75" customHeight="1">
      <c r="A129" s="209" t="s">
        <v>186</v>
      </c>
      <c r="B129" s="209" t="s">
        <v>53</v>
      </c>
      <c r="C129" s="209" t="s">
        <v>186</v>
      </c>
      <c r="D129" s="206" t="s">
        <v>18</v>
      </c>
      <c r="E129" s="206"/>
      <c r="F129" s="206" t="s">
        <v>221</v>
      </c>
      <c r="G129" s="206"/>
      <c r="H129" s="73">
        <v>248285</v>
      </c>
      <c r="I129" s="73">
        <v>30335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30335</v>
      </c>
      <c r="P129" s="73">
        <v>0</v>
      </c>
      <c r="Q129" s="73">
        <v>0</v>
      </c>
      <c r="R129" s="73">
        <v>217950</v>
      </c>
      <c r="S129" s="73">
        <v>217950</v>
      </c>
      <c r="T129" s="208">
        <v>217950</v>
      </c>
      <c r="U129" s="208"/>
      <c r="V129" s="73">
        <v>0</v>
      </c>
      <c r="W129" s="73">
        <v>0</v>
      </c>
    </row>
    <row r="130" spans="1:23" ht="8.25" customHeight="1">
      <c r="A130" s="209"/>
      <c r="B130" s="209"/>
      <c r="C130" s="209"/>
      <c r="D130" s="206"/>
      <c r="E130" s="206"/>
      <c r="F130" s="206" t="s">
        <v>222</v>
      </c>
      <c r="G130" s="206"/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208">
        <v>0</v>
      </c>
      <c r="U130" s="208"/>
      <c r="V130" s="73">
        <v>0</v>
      </c>
      <c r="W130" s="73">
        <v>0</v>
      </c>
    </row>
    <row r="131" spans="1:23" ht="12.75" customHeight="1">
      <c r="A131" s="209"/>
      <c r="B131" s="209"/>
      <c r="C131" s="209"/>
      <c r="D131" s="206"/>
      <c r="E131" s="206"/>
      <c r="F131" s="206" t="s">
        <v>223</v>
      </c>
      <c r="G131" s="206"/>
      <c r="H131" s="73">
        <v>114415.3</v>
      </c>
      <c r="I131" s="73">
        <v>114415.3</v>
      </c>
      <c r="J131" s="73">
        <v>114415.3</v>
      </c>
      <c r="K131" s="73">
        <v>0</v>
      </c>
      <c r="L131" s="73">
        <v>114415.3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0</v>
      </c>
      <c r="S131" s="73">
        <v>0</v>
      </c>
      <c r="T131" s="208">
        <v>0</v>
      </c>
      <c r="U131" s="208"/>
      <c r="V131" s="73">
        <v>0</v>
      </c>
      <c r="W131" s="73">
        <v>0</v>
      </c>
    </row>
    <row r="132" spans="1:23" ht="12.75" customHeight="1">
      <c r="A132" s="209"/>
      <c r="B132" s="209"/>
      <c r="C132" s="209"/>
      <c r="D132" s="206"/>
      <c r="E132" s="206"/>
      <c r="F132" s="206" t="s">
        <v>224</v>
      </c>
      <c r="G132" s="206"/>
      <c r="H132" s="73">
        <v>362700.3</v>
      </c>
      <c r="I132" s="73">
        <v>144750.3</v>
      </c>
      <c r="J132" s="73">
        <v>114415.3</v>
      </c>
      <c r="K132" s="73">
        <v>0</v>
      </c>
      <c r="L132" s="73">
        <v>114415.3</v>
      </c>
      <c r="M132" s="73">
        <v>0</v>
      </c>
      <c r="N132" s="73">
        <v>0</v>
      </c>
      <c r="O132" s="73">
        <v>30335</v>
      </c>
      <c r="P132" s="73">
        <v>0</v>
      </c>
      <c r="Q132" s="73">
        <v>0</v>
      </c>
      <c r="R132" s="73">
        <v>217950</v>
      </c>
      <c r="S132" s="73">
        <v>217950</v>
      </c>
      <c r="T132" s="208">
        <v>217950</v>
      </c>
      <c r="U132" s="208"/>
      <c r="V132" s="73">
        <v>0</v>
      </c>
      <c r="W132" s="73">
        <v>0</v>
      </c>
    </row>
    <row r="133" spans="1:23" ht="12" customHeight="1">
      <c r="A133" s="209" t="s">
        <v>369</v>
      </c>
      <c r="B133" s="209" t="s">
        <v>186</v>
      </c>
      <c r="C133" s="209" t="s">
        <v>186</v>
      </c>
      <c r="D133" s="206" t="s">
        <v>370</v>
      </c>
      <c r="E133" s="206"/>
      <c r="F133" s="206" t="s">
        <v>221</v>
      </c>
      <c r="G133" s="206"/>
      <c r="H133" s="73">
        <v>9257122</v>
      </c>
      <c r="I133" s="73">
        <v>9257122</v>
      </c>
      <c r="J133" s="73">
        <v>9074614</v>
      </c>
      <c r="K133" s="73">
        <v>7428404</v>
      </c>
      <c r="L133" s="73">
        <v>1646210</v>
      </c>
      <c r="M133" s="73">
        <v>0</v>
      </c>
      <c r="N133" s="73">
        <v>182508</v>
      </c>
      <c r="O133" s="73">
        <v>0</v>
      </c>
      <c r="P133" s="73">
        <v>0</v>
      </c>
      <c r="Q133" s="73">
        <v>0</v>
      </c>
      <c r="R133" s="73">
        <v>0</v>
      </c>
      <c r="S133" s="73">
        <v>0</v>
      </c>
      <c r="T133" s="208">
        <v>0</v>
      </c>
      <c r="U133" s="208"/>
      <c r="V133" s="73">
        <v>0</v>
      </c>
      <c r="W133" s="73">
        <v>0</v>
      </c>
    </row>
    <row r="134" spans="1:23" ht="17.25" customHeight="1">
      <c r="A134" s="209"/>
      <c r="B134" s="209"/>
      <c r="C134" s="209"/>
      <c r="D134" s="206"/>
      <c r="E134" s="206"/>
      <c r="F134" s="206" t="s">
        <v>222</v>
      </c>
      <c r="G134" s="206"/>
      <c r="H134" s="73">
        <v>-12100</v>
      </c>
      <c r="I134" s="73">
        <v>-12100</v>
      </c>
      <c r="J134" s="73">
        <v>-12100</v>
      </c>
      <c r="K134" s="73">
        <v>-12100</v>
      </c>
      <c r="L134" s="73">
        <v>0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0</v>
      </c>
      <c r="S134" s="73">
        <v>0</v>
      </c>
      <c r="T134" s="208">
        <v>0</v>
      </c>
      <c r="U134" s="208"/>
      <c r="V134" s="73">
        <v>0</v>
      </c>
      <c r="W134" s="73">
        <v>0</v>
      </c>
    </row>
    <row r="135" spans="1:23" ht="11.25" customHeight="1">
      <c r="A135" s="209"/>
      <c r="B135" s="209"/>
      <c r="C135" s="209"/>
      <c r="D135" s="206"/>
      <c r="E135" s="206"/>
      <c r="F135" s="206" t="s">
        <v>223</v>
      </c>
      <c r="G135" s="206"/>
      <c r="H135" s="73">
        <v>83950</v>
      </c>
      <c r="I135" s="73">
        <v>83950</v>
      </c>
      <c r="J135" s="73">
        <v>83950</v>
      </c>
      <c r="K135" s="73">
        <v>0</v>
      </c>
      <c r="L135" s="73">
        <v>83950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0</v>
      </c>
      <c r="T135" s="208">
        <v>0</v>
      </c>
      <c r="U135" s="208"/>
      <c r="V135" s="73">
        <v>0</v>
      </c>
      <c r="W135" s="73">
        <v>0</v>
      </c>
    </row>
    <row r="136" spans="1:23" ht="13.5" customHeight="1">
      <c r="A136" s="209"/>
      <c r="B136" s="209"/>
      <c r="C136" s="209"/>
      <c r="D136" s="206"/>
      <c r="E136" s="206"/>
      <c r="F136" s="206" t="s">
        <v>224</v>
      </c>
      <c r="G136" s="206"/>
      <c r="H136" s="73">
        <v>9328972</v>
      </c>
      <c r="I136" s="73">
        <v>9328972</v>
      </c>
      <c r="J136" s="73">
        <v>9146464</v>
      </c>
      <c r="K136" s="73">
        <v>7416304</v>
      </c>
      <c r="L136" s="73">
        <v>1730160</v>
      </c>
      <c r="M136" s="73">
        <v>0</v>
      </c>
      <c r="N136" s="73">
        <v>182508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  <c r="T136" s="208">
        <v>0</v>
      </c>
      <c r="U136" s="208"/>
      <c r="V136" s="73">
        <v>0</v>
      </c>
      <c r="W136" s="73">
        <v>0</v>
      </c>
    </row>
    <row r="137" spans="1:23" ht="12" customHeight="1">
      <c r="A137" s="209" t="s">
        <v>186</v>
      </c>
      <c r="B137" s="209" t="s">
        <v>374</v>
      </c>
      <c r="C137" s="209" t="s">
        <v>186</v>
      </c>
      <c r="D137" s="206" t="s">
        <v>375</v>
      </c>
      <c r="E137" s="206"/>
      <c r="F137" s="206" t="s">
        <v>221</v>
      </c>
      <c r="G137" s="206"/>
      <c r="H137" s="73">
        <v>5700381</v>
      </c>
      <c r="I137" s="73">
        <v>5700381</v>
      </c>
      <c r="J137" s="73">
        <v>5605381</v>
      </c>
      <c r="K137" s="73">
        <v>4478665</v>
      </c>
      <c r="L137" s="73">
        <v>1126716</v>
      </c>
      <c r="M137" s="73">
        <v>0</v>
      </c>
      <c r="N137" s="73">
        <v>95000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208">
        <v>0</v>
      </c>
      <c r="U137" s="208"/>
      <c r="V137" s="73">
        <v>0</v>
      </c>
      <c r="W137" s="73">
        <v>0</v>
      </c>
    </row>
    <row r="138" spans="1:23" ht="12" customHeight="1">
      <c r="A138" s="209"/>
      <c r="B138" s="209"/>
      <c r="C138" s="209"/>
      <c r="D138" s="206"/>
      <c r="E138" s="206"/>
      <c r="F138" s="206" t="s">
        <v>222</v>
      </c>
      <c r="G138" s="206"/>
      <c r="H138" s="73">
        <v>-12100</v>
      </c>
      <c r="I138" s="73">
        <v>-12100</v>
      </c>
      <c r="J138" s="73">
        <v>-12100</v>
      </c>
      <c r="K138" s="73">
        <v>-12100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</v>
      </c>
      <c r="S138" s="73">
        <v>0</v>
      </c>
      <c r="T138" s="208">
        <v>0</v>
      </c>
      <c r="U138" s="208"/>
      <c r="V138" s="73">
        <v>0</v>
      </c>
      <c r="W138" s="73">
        <v>0</v>
      </c>
    </row>
    <row r="139" spans="1:23" ht="12.75" customHeight="1">
      <c r="A139" s="209"/>
      <c r="B139" s="209"/>
      <c r="C139" s="209"/>
      <c r="D139" s="206"/>
      <c r="E139" s="206"/>
      <c r="F139" s="206" t="s">
        <v>223</v>
      </c>
      <c r="G139" s="206"/>
      <c r="H139" s="73">
        <v>61503</v>
      </c>
      <c r="I139" s="73">
        <v>61503</v>
      </c>
      <c r="J139" s="73">
        <v>61503</v>
      </c>
      <c r="K139" s="73">
        <v>0</v>
      </c>
      <c r="L139" s="73">
        <v>61503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208">
        <v>0</v>
      </c>
      <c r="U139" s="208"/>
      <c r="V139" s="73">
        <v>0</v>
      </c>
      <c r="W139" s="73">
        <v>0</v>
      </c>
    </row>
    <row r="140" spans="1:23" ht="14.25" customHeight="1">
      <c r="A140" s="209"/>
      <c r="B140" s="209"/>
      <c r="C140" s="209"/>
      <c r="D140" s="206"/>
      <c r="E140" s="206"/>
      <c r="F140" s="206" t="s">
        <v>224</v>
      </c>
      <c r="G140" s="206"/>
      <c r="H140" s="73">
        <v>5749784</v>
      </c>
      <c r="I140" s="73">
        <v>5749784</v>
      </c>
      <c r="J140" s="73">
        <v>5654784</v>
      </c>
      <c r="K140" s="73">
        <v>4466565</v>
      </c>
      <c r="L140" s="73">
        <v>1188219</v>
      </c>
      <c r="M140" s="73">
        <v>0</v>
      </c>
      <c r="N140" s="73">
        <v>95000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208">
        <v>0</v>
      </c>
      <c r="U140" s="208"/>
      <c r="V140" s="73">
        <v>0</v>
      </c>
      <c r="W140" s="73">
        <v>0</v>
      </c>
    </row>
    <row r="141" spans="1:23" ht="15.75" customHeight="1">
      <c r="A141" s="209" t="s">
        <v>186</v>
      </c>
      <c r="B141" s="209" t="s">
        <v>399</v>
      </c>
      <c r="C141" s="209" t="s">
        <v>186</v>
      </c>
      <c r="D141" s="206" t="s">
        <v>398</v>
      </c>
      <c r="E141" s="206"/>
      <c r="F141" s="206" t="s">
        <v>221</v>
      </c>
      <c r="G141" s="206"/>
      <c r="H141" s="73">
        <v>1335631</v>
      </c>
      <c r="I141" s="73">
        <v>1335631</v>
      </c>
      <c r="J141" s="73">
        <v>1311623</v>
      </c>
      <c r="K141" s="73">
        <v>1148939</v>
      </c>
      <c r="L141" s="73">
        <v>162684</v>
      </c>
      <c r="M141" s="73">
        <v>0</v>
      </c>
      <c r="N141" s="73">
        <v>24008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  <c r="T141" s="208">
        <v>0</v>
      </c>
      <c r="U141" s="208"/>
      <c r="V141" s="73">
        <v>0</v>
      </c>
      <c r="W141" s="73">
        <v>0</v>
      </c>
    </row>
    <row r="142" spans="1:23" ht="12.75" customHeight="1">
      <c r="A142" s="209"/>
      <c r="B142" s="209"/>
      <c r="C142" s="209"/>
      <c r="D142" s="206"/>
      <c r="E142" s="206"/>
      <c r="F142" s="206" t="s">
        <v>222</v>
      </c>
      <c r="G142" s="206"/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73">
        <v>0</v>
      </c>
      <c r="Q142" s="73">
        <v>0</v>
      </c>
      <c r="R142" s="73">
        <v>0</v>
      </c>
      <c r="S142" s="73">
        <v>0</v>
      </c>
      <c r="T142" s="208">
        <v>0</v>
      </c>
      <c r="U142" s="208"/>
      <c r="V142" s="73">
        <v>0</v>
      </c>
      <c r="W142" s="73">
        <v>0</v>
      </c>
    </row>
    <row r="143" spans="1:23" ht="14.25" customHeight="1">
      <c r="A143" s="209"/>
      <c r="B143" s="209"/>
      <c r="C143" s="209"/>
      <c r="D143" s="206"/>
      <c r="E143" s="206"/>
      <c r="F143" s="206" t="s">
        <v>223</v>
      </c>
      <c r="G143" s="206"/>
      <c r="H143" s="73">
        <v>2447</v>
      </c>
      <c r="I143" s="73">
        <v>2447</v>
      </c>
      <c r="J143" s="73">
        <v>2447</v>
      </c>
      <c r="K143" s="73">
        <v>0</v>
      </c>
      <c r="L143" s="73">
        <v>2447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208">
        <v>0</v>
      </c>
      <c r="U143" s="208"/>
      <c r="V143" s="73">
        <v>0</v>
      </c>
      <c r="W143" s="73">
        <v>0</v>
      </c>
    </row>
    <row r="144" spans="1:23" ht="18.75" customHeight="1">
      <c r="A144" s="209"/>
      <c r="B144" s="209"/>
      <c r="C144" s="209"/>
      <c r="D144" s="206"/>
      <c r="E144" s="206"/>
      <c r="F144" s="206" t="s">
        <v>224</v>
      </c>
      <c r="G144" s="206"/>
      <c r="H144" s="73">
        <v>1338078</v>
      </c>
      <c r="I144" s="73">
        <v>1338078</v>
      </c>
      <c r="J144" s="73">
        <v>1314070</v>
      </c>
      <c r="K144" s="73">
        <v>1148939</v>
      </c>
      <c r="L144" s="73">
        <v>165131</v>
      </c>
      <c r="M144" s="73">
        <v>0</v>
      </c>
      <c r="N144" s="73">
        <v>24008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208">
        <v>0</v>
      </c>
      <c r="U144" s="208"/>
      <c r="V144" s="73">
        <v>0</v>
      </c>
      <c r="W144" s="73">
        <v>0</v>
      </c>
    </row>
    <row r="145" spans="1:23" ht="11.25" customHeight="1">
      <c r="A145" s="209" t="s">
        <v>186</v>
      </c>
      <c r="B145" s="209" t="s">
        <v>397</v>
      </c>
      <c r="C145" s="209" t="s">
        <v>186</v>
      </c>
      <c r="D145" s="206" t="s">
        <v>396</v>
      </c>
      <c r="E145" s="206"/>
      <c r="F145" s="206" t="s">
        <v>221</v>
      </c>
      <c r="G145" s="206"/>
      <c r="H145" s="73">
        <v>2181700</v>
      </c>
      <c r="I145" s="73">
        <v>2181700</v>
      </c>
      <c r="J145" s="73">
        <v>2134200</v>
      </c>
      <c r="K145" s="73">
        <v>1794700</v>
      </c>
      <c r="L145" s="73">
        <v>339500</v>
      </c>
      <c r="M145" s="73">
        <v>0</v>
      </c>
      <c r="N145" s="73">
        <v>47500</v>
      </c>
      <c r="O145" s="73">
        <v>0</v>
      </c>
      <c r="P145" s="73">
        <v>0</v>
      </c>
      <c r="Q145" s="73">
        <v>0</v>
      </c>
      <c r="R145" s="73">
        <v>0</v>
      </c>
      <c r="S145" s="73">
        <v>0</v>
      </c>
      <c r="T145" s="208">
        <v>0</v>
      </c>
      <c r="U145" s="208"/>
      <c r="V145" s="73">
        <v>0</v>
      </c>
      <c r="W145" s="73">
        <v>0</v>
      </c>
    </row>
    <row r="146" spans="1:23" ht="8.25" customHeight="1">
      <c r="A146" s="209"/>
      <c r="B146" s="209"/>
      <c r="C146" s="209"/>
      <c r="D146" s="206"/>
      <c r="E146" s="206"/>
      <c r="F146" s="206" t="s">
        <v>222</v>
      </c>
      <c r="G146" s="206"/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  <c r="P146" s="73">
        <v>0</v>
      </c>
      <c r="Q146" s="73">
        <v>0</v>
      </c>
      <c r="R146" s="73">
        <v>0</v>
      </c>
      <c r="S146" s="73">
        <v>0</v>
      </c>
      <c r="T146" s="208">
        <v>0</v>
      </c>
      <c r="U146" s="208"/>
      <c r="V146" s="73">
        <v>0</v>
      </c>
      <c r="W146" s="73">
        <v>0</v>
      </c>
    </row>
    <row r="147" spans="1:23" ht="12" customHeight="1">
      <c r="A147" s="209"/>
      <c r="B147" s="209"/>
      <c r="C147" s="209"/>
      <c r="D147" s="206"/>
      <c r="E147" s="206"/>
      <c r="F147" s="206" t="s">
        <v>223</v>
      </c>
      <c r="G147" s="206"/>
      <c r="H147" s="73">
        <v>20000</v>
      </c>
      <c r="I147" s="73">
        <v>20000</v>
      </c>
      <c r="J147" s="73">
        <v>20000</v>
      </c>
      <c r="K147" s="73">
        <v>0</v>
      </c>
      <c r="L147" s="73">
        <v>20000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0</v>
      </c>
      <c r="S147" s="73">
        <v>0</v>
      </c>
      <c r="T147" s="208">
        <v>0</v>
      </c>
      <c r="U147" s="208"/>
      <c r="V147" s="73">
        <v>0</v>
      </c>
      <c r="W147" s="73">
        <v>0</v>
      </c>
    </row>
    <row r="148" spans="1:23" ht="12.75" customHeight="1">
      <c r="A148" s="209"/>
      <c r="B148" s="209"/>
      <c r="C148" s="209"/>
      <c r="D148" s="206"/>
      <c r="E148" s="206"/>
      <c r="F148" s="206" t="s">
        <v>224</v>
      </c>
      <c r="G148" s="206"/>
      <c r="H148" s="73">
        <v>2201700</v>
      </c>
      <c r="I148" s="73">
        <v>2201700</v>
      </c>
      <c r="J148" s="73">
        <v>2154200</v>
      </c>
      <c r="K148" s="73">
        <v>1794700</v>
      </c>
      <c r="L148" s="73">
        <v>359500</v>
      </c>
      <c r="M148" s="73">
        <v>0</v>
      </c>
      <c r="N148" s="73">
        <v>47500</v>
      </c>
      <c r="O148" s="73">
        <v>0</v>
      </c>
      <c r="P148" s="73">
        <v>0</v>
      </c>
      <c r="Q148" s="73">
        <v>0</v>
      </c>
      <c r="R148" s="73">
        <v>0</v>
      </c>
      <c r="S148" s="73">
        <v>0</v>
      </c>
      <c r="T148" s="208">
        <v>0</v>
      </c>
      <c r="U148" s="208"/>
      <c r="V148" s="73">
        <v>0</v>
      </c>
      <c r="W148" s="73">
        <v>0</v>
      </c>
    </row>
    <row r="149" spans="1:23" ht="13.5" customHeight="1">
      <c r="A149" s="209" t="s">
        <v>27</v>
      </c>
      <c r="B149" s="209" t="s">
        <v>186</v>
      </c>
      <c r="C149" s="209" t="s">
        <v>186</v>
      </c>
      <c r="D149" s="206" t="s">
        <v>28</v>
      </c>
      <c r="E149" s="206"/>
      <c r="F149" s="206" t="s">
        <v>221</v>
      </c>
      <c r="G149" s="206"/>
      <c r="H149" s="73">
        <v>12681714.62</v>
      </c>
      <c r="I149" s="73">
        <v>8436960</v>
      </c>
      <c r="J149" s="73">
        <v>6810162</v>
      </c>
      <c r="K149" s="73">
        <v>4644856</v>
      </c>
      <c r="L149" s="73">
        <v>2165306</v>
      </c>
      <c r="M149" s="73">
        <v>551198</v>
      </c>
      <c r="N149" s="73">
        <v>1075600</v>
      </c>
      <c r="O149" s="73">
        <v>0</v>
      </c>
      <c r="P149" s="73">
        <v>0</v>
      </c>
      <c r="Q149" s="73">
        <v>0</v>
      </c>
      <c r="R149" s="73">
        <v>4244754.62</v>
      </c>
      <c r="S149" s="73">
        <v>4244754.62</v>
      </c>
      <c r="T149" s="208">
        <v>0</v>
      </c>
      <c r="U149" s="208"/>
      <c r="V149" s="73">
        <v>0</v>
      </c>
      <c r="W149" s="73">
        <v>0</v>
      </c>
    </row>
    <row r="150" spans="1:23" ht="14.25" customHeight="1">
      <c r="A150" s="209"/>
      <c r="B150" s="209"/>
      <c r="C150" s="209"/>
      <c r="D150" s="206"/>
      <c r="E150" s="206"/>
      <c r="F150" s="206" t="s">
        <v>222</v>
      </c>
      <c r="G150" s="206"/>
      <c r="H150" s="73">
        <v>-1867306.31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-1867306.31</v>
      </c>
      <c r="S150" s="73">
        <v>-1867306.31</v>
      </c>
      <c r="T150" s="208">
        <v>0</v>
      </c>
      <c r="U150" s="208"/>
      <c r="V150" s="73">
        <v>0</v>
      </c>
      <c r="W150" s="73">
        <v>0</v>
      </c>
    </row>
    <row r="151" spans="1:23" ht="12.75" customHeight="1">
      <c r="A151" s="209"/>
      <c r="B151" s="209"/>
      <c r="C151" s="209"/>
      <c r="D151" s="206"/>
      <c r="E151" s="206"/>
      <c r="F151" s="206" t="s">
        <v>223</v>
      </c>
      <c r="G151" s="206"/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208">
        <v>0</v>
      </c>
      <c r="U151" s="208"/>
      <c r="V151" s="73">
        <v>0</v>
      </c>
      <c r="W151" s="73">
        <v>0</v>
      </c>
    </row>
    <row r="152" spans="1:23" ht="15" customHeight="1">
      <c r="A152" s="209"/>
      <c r="B152" s="209"/>
      <c r="C152" s="209"/>
      <c r="D152" s="206"/>
      <c r="E152" s="206"/>
      <c r="F152" s="206" t="s">
        <v>224</v>
      </c>
      <c r="G152" s="206"/>
      <c r="H152" s="73">
        <v>10814408.31</v>
      </c>
      <c r="I152" s="73">
        <v>8436960</v>
      </c>
      <c r="J152" s="73">
        <v>6810162</v>
      </c>
      <c r="K152" s="73">
        <v>4644856</v>
      </c>
      <c r="L152" s="73">
        <v>2165306</v>
      </c>
      <c r="M152" s="73">
        <v>551198</v>
      </c>
      <c r="N152" s="73">
        <v>1075600</v>
      </c>
      <c r="O152" s="73">
        <v>0</v>
      </c>
      <c r="P152" s="73">
        <v>0</v>
      </c>
      <c r="Q152" s="73">
        <v>0</v>
      </c>
      <c r="R152" s="73">
        <v>2377448.31</v>
      </c>
      <c r="S152" s="73">
        <v>2377448.31</v>
      </c>
      <c r="T152" s="208">
        <v>0</v>
      </c>
      <c r="U152" s="208"/>
      <c r="V152" s="73">
        <v>0</v>
      </c>
      <c r="W152" s="73">
        <v>0</v>
      </c>
    </row>
    <row r="153" spans="1:23" ht="14.25" customHeight="1">
      <c r="A153" s="209" t="s">
        <v>186</v>
      </c>
      <c r="B153" s="209" t="s">
        <v>29</v>
      </c>
      <c r="C153" s="209" t="s">
        <v>186</v>
      </c>
      <c r="D153" s="206" t="s">
        <v>30</v>
      </c>
      <c r="E153" s="206"/>
      <c r="F153" s="206" t="s">
        <v>221</v>
      </c>
      <c r="G153" s="206"/>
      <c r="H153" s="73">
        <v>11167516.62</v>
      </c>
      <c r="I153" s="73">
        <v>6922762</v>
      </c>
      <c r="J153" s="73">
        <v>6747162</v>
      </c>
      <c r="K153" s="73">
        <v>4582356</v>
      </c>
      <c r="L153" s="73">
        <v>2164806</v>
      </c>
      <c r="M153" s="73">
        <v>0</v>
      </c>
      <c r="N153" s="73">
        <v>175600</v>
      </c>
      <c r="O153" s="73">
        <v>0</v>
      </c>
      <c r="P153" s="73">
        <v>0</v>
      </c>
      <c r="Q153" s="73">
        <v>0</v>
      </c>
      <c r="R153" s="73">
        <v>4244754.62</v>
      </c>
      <c r="S153" s="73">
        <v>4244754.62</v>
      </c>
      <c r="T153" s="208">
        <v>0</v>
      </c>
      <c r="U153" s="208"/>
      <c r="V153" s="73">
        <v>0</v>
      </c>
      <c r="W153" s="73">
        <v>0</v>
      </c>
    </row>
    <row r="154" spans="1:23" ht="12.75" customHeight="1">
      <c r="A154" s="209"/>
      <c r="B154" s="209"/>
      <c r="C154" s="209"/>
      <c r="D154" s="206"/>
      <c r="E154" s="206"/>
      <c r="F154" s="206" t="s">
        <v>222</v>
      </c>
      <c r="G154" s="206"/>
      <c r="H154" s="73">
        <v>-1867306.31</v>
      </c>
      <c r="I154" s="73">
        <v>0</v>
      </c>
      <c r="J154" s="73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  <c r="P154" s="73">
        <v>0</v>
      </c>
      <c r="Q154" s="73">
        <v>0</v>
      </c>
      <c r="R154" s="73">
        <v>-1867306.31</v>
      </c>
      <c r="S154" s="73">
        <v>-1867306.31</v>
      </c>
      <c r="T154" s="208">
        <v>0</v>
      </c>
      <c r="U154" s="208"/>
      <c r="V154" s="73">
        <v>0</v>
      </c>
      <c r="W154" s="73">
        <v>0</v>
      </c>
    </row>
    <row r="155" spans="1:23" ht="12" customHeight="1">
      <c r="A155" s="209"/>
      <c r="B155" s="209"/>
      <c r="C155" s="209"/>
      <c r="D155" s="206"/>
      <c r="E155" s="206"/>
      <c r="F155" s="206" t="s">
        <v>223</v>
      </c>
      <c r="G155" s="206"/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0</v>
      </c>
      <c r="S155" s="73">
        <v>0</v>
      </c>
      <c r="T155" s="208">
        <v>0</v>
      </c>
      <c r="U155" s="208"/>
      <c r="V155" s="73">
        <v>0</v>
      </c>
      <c r="W155" s="73">
        <v>0</v>
      </c>
    </row>
    <row r="156" spans="1:23" ht="13.5" customHeight="1">
      <c r="A156" s="209"/>
      <c r="B156" s="209"/>
      <c r="C156" s="209"/>
      <c r="D156" s="206"/>
      <c r="E156" s="206"/>
      <c r="F156" s="206" t="s">
        <v>224</v>
      </c>
      <c r="G156" s="206"/>
      <c r="H156" s="73">
        <v>9300210.31</v>
      </c>
      <c r="I156" s="73">
        <v>6922762</v>
      </c>
      <c r="J156" s="73">
        <v>6747162</v>
      </c>
      <c r="K156" s="73">
        <v>4582356</v>
      </c>
      <c r="L156" s="73">
        <v>2164806</v>
      </c>
      <c r="M156" s="73">
        <v>0</v>
      </c>
      <c r="N156" s="73">
        <v>175600</v>
      </c>
      <c r="O156" s="73">
        <v>0</v>
      </c>
      <c r="P156" s="73">
        <v>0</v>
      </c>
      <c r="Q156" s="73">
        <v>0</v>
      </c>
      <c r="R156" s="73">
        <v>2377448.31</v>
      </c>
      <c r="S156" s="73">
        <v>2377448.31</v>
      </c>
      <c r="T156" s="208">
        <v>0</v>
      </c>
      <c r="U156" s="208"/>
      <c r="V156" s="73">
        <v>0</v>
      </c>
      <c r="W156" s="73">
        <v>0</v>
      </c>
    </row>
    <row r="157" spans="1:23" ht="12" customHeight="1">
      <c r="A157" s="213" t="s">
        <v>225</v>
      </c>
      <c r="B157" s="213"/>
      <c r="C157" s="213"/>
      <c r="D157" s="213"/>
      <c r="E157" s="213"/>
      <c r="F157" s="206" t="s">
        <v>221</v>
      </c>
      <c r="G157" s="206"/>
      <c r="H157" s="75">
        <v>158277389.81</v>
      </c>
      <c r="I157" s="150"/>
      <c r="J157" s="150"/>
      <c r="K157" s="75">
        <v>80670461</v>
      </c>
      <c r="L157" s="75">
        <v>26032116</v>
      </c>
      <c r="M157" s="75">
        <v>4602866</v>
      </c>
      <c r="N157" s="75">
        <v>2742429</v>
      </c>
      <c r="O157" s="75">
        <v>79671.1</v>
      </c>
      <c r="P157" s="75">
        <v>790187</v>
      </c>
      <c r="Q157" s="75">
        <v>0</v>
      </c>
      <c r="R157" s="75">
        <v>43359659.71</v>
      </c>
      <c r="S157" s="75">
        <v>43359659.71</v>
      </c>
      <c r="T157" s="207">
        <v>8208823</v>
      </c>
      <c r="U157" s="207"/>
      <c r="V157" s="75">
        <v>0</v>
      </c>
      <c r="W157" s="73">
        <v>0</v>
      </c>
    </row>
    <row r="158" spans="1:23" ht="12.75" customHeight="1">
      <c r="A158" s="213"/>
      <c r="B158" s="213"/>
      <c r="C158" s="213"/>
      <c r="D158" s="213"/>
      <c r="E158" s="213"/>
      <c r="F158" s="206" t="s">
        <v>222</v>
      </c>
      <c r="G158" s="206"/>
      <c r="H158" s="75">
        <v>-3029739.31</v>
      </c>
      <c r="I158" s="75">
        <v>-50441</v>
      </c>
      <c r="J158" s="75">
        <v>-50441</v>
      </c>
      <c r="K158" s="75">
        <v>-41870</v>
      </c>
      <c r="L158" s="75">
        <v>-8571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5">
        <v>-2979298.31</v>
      </c>
      <c r="S158" s="75">
        <v>-2979298.31</v>
      </c>
      <c r="T158" s="207">
        <v>0</v>
      </c>
      <c r="U158" s="207"/>
      <c r="V158" s="75">
        <v>0</v>
      </c>
      <c r="W158" s="73">
        <v>0</v>
      </c>
    </row>
    <row r="159" spans="1:23" ht="13.5" customHeight="1">
      <c r="A159" s="213"/>
      <c r="B159" s="213"/>
      <c r="C159" s="213"/>
      <c r="D159" s="213"/>
      <c r="E159" s="213"/>
      <c r="F159" s="206" t="s">
        <v>223</v>
      </c>
      <c r="G159" s="206"/>
      <c r="H159" s="75">
        <v>4320758.3</v>
      </c>
      <c r="I159" s="75">
        <v>1540094.3</v>
      </c>
      <c r="J159" s="75">
        <v>1527031.3</v>
      </c>
      <c r="K159" s="75">
        <v>176400</v>
      </c>
      <c r="L159" s="75">
        <v>1350631.3</v>
      </c>
      <c r="M159" s="75">
        <v>793</v>
      </c>
      <c r="N159" s="75">
        <v>12270</v>
      </c>
      <c r="O159" s="75">
        <v>0</v>
      </c>
      <c r="P159" s="75">
        <v>0</v>
      </c>
      <c r="Q159" s="75">
        <v>0</v>
      </c>
      <c r="R159" s="75">
        <v>2780664</v>
      </c>
      <c r="S159" s="75">
        <v>2780664</v>
      </c>
      <c r="T159" s="207">
        <v>0</v>
      </c>
      <c r="U159" s="207"/>
      <c r="V159" s="75">
        <v>0</v>
      </c>
      <c r="W159" s="73">
        <v>0</v>
      </c>
    </row>
    <row r="160" spans="1:23" ht="12.75" customHeight="1">
      <c r="A160" s="213"/>
      <c r="B160" s="213"/>
      <c r="C160" s="213"/>
      <c r="D160" s="213"/>
      <c r="E160" s="213"/>
      <c r="F160" s="206" t="s">
        <v>224</v>
      </c>
      <c r="G160" s="206"/>
      <c r="H160" s="75">
        <v>159568408.8</v>
      </c>
      <c r="I160" s="150"/>
      <c r="J160" s="150"/>
      <c r="K160" s="75">
        <v>80804991</v>
      </c>
      <c r="L160" s="75">
        <v>27374176.3</v>
      </c>
      <c r="M160" s="75">
        <v>4603659</v>
      </c>
      <c r="N160" s="75">
        <v>2754699</v>
      </c>
      <c r="O160" s="75">
        <v>79671.1</v>
      </c>
      <c r="P160" s="75">
        <v>790187</v>
      </c>
      <c r="Q160" s="75">
        <v>0</v>
      </c>
      <c r="R160" s="75">
        <v>43161025.4</v>
      </c>
      <c r="S160" s="75">
        <v>43161025.4</v>
      </c>
      <c r="T160" s="207">
        <v>8208823</v>
      </c>
      <c r="U160" s="207"/>
      <c r="V160" s="75">
        <v>0</v>
      </c>
      <c r="W160" s="73">
        <v>0</v>
      </c>
    </row>
  </sheetData>
  <sheetProtection/>
  <mergeCells count="479">
    <mergeCell ref="A157:E160"/>
    <mergeCell ref="T148:U148"/>
    <mergeCell ref="F145:G145"/>
    <mergeCell ref="F142:G142"/>
    <mergeCell ref="A145:A148"/>
    <mergeCell ref="B145:B148"/>
    <mergeCell ref="C145:C148"/>
    <mergeCell ref="T145:U145"/>
    <mergeCell ref="F146:G146"/>
    <mergeCell ref="T146:U146"/>
    <mergeCell ref="A141:A144"/>
    <mergeCell ref="B141:B144"/>
    <mergeCell ref="C141:C144"/>
    <mergeCell ref="D141:E144"/>
    <mergeCell ref="T142:U142"/>
    <mergeCell ref="F143:G143"/>
    <mergeCell ref="T143:U143"/>
    <mergeCell ref="F144:G144"/>
    <mergeCell ref="T144:U144"/>
    <mergeCell ref="F136:G136"/>
    <mergeCell ref="T136:U136"/>
    <mergeCell ref="F139:G139"/>
    <mergeCell ref="T139:U139"/>
    <mergeCell ref="F140:G140"/>
    <mergeCell ref="F141:G141"/>
    <mergeCell ref="T141:U141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T140:U140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F130:G130"/>
    <mergeCell ref="T130:U130"/>
    <mergeCell ref="F131:G131"/>
    <mergeCell ref="T131:U131"/>
    <mergeCell ref="F132:G132"/>
    <mergeCell ref="T132:U132"/>
    <mergeCell ref="F127:G127"/>
    <mergeCell ref="T127:U127"/>
    <mergeCell ref="F128:G128"/>
    <mergeCell ref="T128:U128"/>
    <mergeCell ref="A129:A132"/>
    <mergeCell ref="B129:B132"/>
    <mergeCell ref="C129:C132"/>
    <mergeCell ref="D129:E132"/>
    <mergeCell ref="F129:G129"/>
    <mergeCell ref="T129:U129"/>
    <mergeCell ref="F124:G124"/>
    <mergeCell ref="T124:U124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1:G121"/>
    <mergeCell ref="T121:U121"/>
    <mergeCell ref="F122:G122"/>
    <mergeCell ref="T122:U122"/>
    <mergeCell ref="F123:G123"/>
    <mergeCell ref="T123:U123"/>
    <mergeCell ref="A117:A120"/>
    <mergeCell ref="B117:B120"/>
    <mergeCell ref="C117:C120"/>
    <mergeCell ref="D117:E120"/>
    <mergeCell ref="A121:A124"/>
    <mergeCell ref="B121:B124"/>
    <mergeCell ref="C121:C124"/>
    <mergeCell ref="D121:E124"/>
    <mergeCell ref="F120:G120"/>
    <mergeCell ref="T120:U120"/>
    <mergeCell ref="B113:B116"/>
    <mergeCell ref="C113:C116"/>
    <mergeCell ref="D113:E116"/>
    <mergeCell ref="F117:G117"/>
    <mergeCell ref="T117:U117"/>
    <mergeCell ref="F118:G118"/>
    <mergeCell ref="T118:U118"/>
    <mergeCell ref="F119:G119"/>
    <mergeCell ref="T119:U119"/>
    <mergeCell ref="F78:G78"/>
    <mergeCell ref="F80:G80"/>
    <mergeCell ref="T78:U78"/>
    <mergeCell ref="F79:G79"/>
    <mergeCell ref="T79:U79"/>
    <mergeCell ref="T84:U84"/>
    <mergeCell ref="T80:U80"/>
    <mergeCell ref="F88:G88"/>
    <mergeCell ref="F86:G86"/>
    <mergeCell ref="T73:U73"/>
    <mergeCell ref="F74:G74"/>
    <mergeCell ref="T74:U74"/>
    <mergeCell ref="F75:G75"/>
    <mergeCell ref="T75:U75"/>
    <mergeCell ref="F73:G73"/>
    <mergeCell ref="F76:G76"/>
    <mergeCell ref="T76:U76"/>
    <mergeCell ref="F77:G77"/>
    <mergeCell ref="T77:U77"/>
    <mergeCell ref="A73:A76"/>
    <mergeCell ref="B73:B76"/>
    <mergeCell ref="C73:C76"/>
    <mergeCell ref="D73:E76"/>
    <mergeCell ref="A77:A80"/>
    <mergeCell ref="B77:B80"/>
    <mergeCell ref="T70:U70"/>
    <mergeCell ref="F71:G71"/>
    <mergeCell ref="T71:U71"/>
    <mergeCell ref="B69:B72"/>
    <mergeCell ref="C69:C72"/>
    <mergeCell ref="D69:E72"/>
    <mergeCell ref="F72:G72"/>
    <mergeCell ref="T72:U72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54:G54"/>
    <mergeCell ref="T54:U54"/>
    <mergeCell ref="F55:G55"/>
    <mergeCell ref="T55:U55"/>
    <mergeCell ref="F56:G56"/>
    <mergeCell ref="T56:U56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2:G42"/>
    <mergeCell ref="T42:U42"/>
    <mergeCell ref="F43:G43"/>
    <mergeCell ref="T43:U43"/>
    <mergeCell ref="F44:G44"/>
    <mergeCell ref="T44:U44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18:G18"/>
    <mergeCell ref="T18:U18"/>
    <mergeCell ref="F19:G19"/>
    <mergeCell ref="T19:U19"/>
    <mergeCell ref="F20:G20"/>
    <mergeCell ref="T20:U20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C77:C80"/>
    <mergeCell ref="D77:E80"/>
    <mergeCell ref="A81:A84"/>
    <mergeCell ref="B81:B84"/>
    <mergeCell ref="C81:C84"/>
    <mergeCell ref="D81:E84"/>
    <mergeCell ref="A85:A88"/>
    <mergeCell ref="F81:G81"/>
    <mergeCell ref="T81:U81"/>
    <mergeCell ref="F82:G82"/>
    <mergeCell ref="T82:U82"/>
    <mergeCell ref="F83:G83"/>
    <mergeCell ref="T83:U83"/>
    <mergeCell ref="F84:G84"/>
    <mergeCell ref="F85:G85"/>
    <mergeCell ref="T85:U85"/>
    <mergeCell ref="T86:U86"/>
    <mergeCell ref="F87:G87"/>
    <mergeCell ref="T87:U87"/>
    <mergeCell ref="B85:B88"/>
    <mergeCell ref="C85:C88"/>
    <mergeCell ref="D85:E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107:G107"/>
    <mergeCell ref="T107:U107"/>
    <mergeCell ref="F108:G108"/>
    <mergeCell ref="T108:U108"/>
    <mergeCell ref="F104:G104"/>
    <mergeCell ref="T104:U104"/>
    <mergeCell ref="F105:G105"/>
    <mergeCell ref="T105:U105"/>
    <mergeCell ref="F106:G106"/>
    <mergeCell ref="T106:U106"/>
    <mergeCell ref="A105:A108"/>
    <mergeCell ref="B105:B108"/>
    <mergeCell ref="C105:C108"/>
    <mergeCell ref="D105:E108"/>
    <mergeCell ref="A109:A112"/>
    <mergeCell ref="B109:B112"/>
    <mergeCell ref="C109:C112"/>
    <mergeCell ref="D109:E112"/>
    <mergeCell ref="T115:U115"/>
    <mergeCell ref="F109:G109"/>
    <mergeCell ref="T109:U109"/>
    <mergeCell ref="F110:G110"/>
    <mergeCell ref="T110:U110"/>
    <mergeCell ref="F111:G111"/>
    <mergeCell ref="T111:U111"/>
    <mergeCell ref="F112:G112"/>
    <mergeCell ref="T112:U112"/>
    <mergeCell ref="F152:G152"/>
    <mergeCell ref="T152:U152"/>
    <mergeCell ref="F116:G116"/>
    <mergeCell ref="T116:U116"/>
    <mergeCell ref="A113:A116"/>
    <mergeCell ref="F113:G113"/>
    <mergeCell ref="T113:U113"/>
    <mergeCell ref="F114:G114"/>
    <mergeCell ref="T114:U114"/>
    <mergeCell ref="F115:G115"/>
    <mergeCell ref="D145:E148"/>
    <mergeCell ref="F149:G149"/>
    <mergeCell ref="T149:U149"/>
    <mergeCell ref="F150:G150"/>
    <mergeCell ref="T150:U150"/>
    <mergeCell ref="F151:G151"/>
    <mergeCell ref="T151:U151"/>
    <mergeCell ref="F147:G147"/>
    <mergeCell ref="T147:U147"/>
    <mergeCell ref="F148:G148"/>
    <mergeCell ref="A149:A152"/>
    <mergeCell ref="B149:B152"/>
    <mergeCell ref="C149:C152"/>
    <mergeCell ref="D149:E152"/>
    <mergeCell ref="A153:A156"/>
    <mergeCell ref="B153:B156"/>
    <mergeCell ref="C153:C156"/>
    <mergeCell ref="D153:E156"/>
    <mergeCell ref="F153:G153"/>
    <mergeCell ref="T153:U153"/>
    <mergeCell ref="F154:G154"/>
    <mergeCell ref="T154:U154"/>
    <mergeCell ref="F155:G155"/>
    <mergeCell ref="T155:U155"/>
    <mergeCell ref="F159:G159"/>
    <mergeCell ref="T159:U159"/>
    <mergeCell ref="F160:G160"/>
    <mergeCell ref="T160:U160"/>
    <mergeCell ref="F156:G156"/>
    <mergeCell ref="T156:U156"/>
    <mergeCell ref="F157:G157"/>
    <mergeCell ref="T157:U157"/>
    <mergeCell ref="F158:G158"/>
    <mergeCell ref="T158:U158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94"/>
  <sheetViews>
    <sheetView zoomScalePageLayoutView="0" workbookViewId="0" topLeftCell="A1">
      <selection activeCell="Z9" sqref="Z9"/>
    </sheetView>
  </sheetViews>
  <sheetFormatPr defaultColWidth="9.33203125" defaultRowHeight="11.25"/>
  <cols>
    <col min="1" max="1" width="4.16015625" style="1" customWidth="1"/>
    <col min="2" max="2" width="5.66015625" style="1" customWidth="1"/>
    <col min="3" max="3" width="8.16015625" style="1" customWidth="1"/>
    <col min="4" max="4" width="22.16015625" style="1" customWidth="1"/>
    <col min="5" max="5" width="15.33203125" style="1" customWidth="1"/>
    <col min="6" max="6" width="14" style="1" customWidth="1"/>
    <col min="7" max="7" width="13.83203125" style="1" customWidth="1"/>
    <col min="8" max="8" width="12.5" style="1" customWidth="1"/>
    <col min="9" max="9" width="10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12" style="1" customWidth="1"/>
    <col min="14" max="14" width="13.33203125" style="1" customWidth="1"/>
    <col min="15" max="16384" width="9.33203125" style="1" customWidth="1"/>
  </cols>
  <sheetData>
    <row r="1" spans="1:15" ht="49.5" customHeight="1">
      <c r="A1" s="9"/>
      <c r="B1" s="9"/>
      <c r="C1" s="9"/>
      <c r="D1" s="9"/>
      <c r="E1" s="9"/>
      <c r="F1" s="9"/>
      <c r="G1" s="9"/>
      <c r="H1" s="9"/>
      <c r="I1" s="9"/>
      <c r="J1" s="214" t="s">
        <v>439</v>
      </c>
      <c r="K1" s="214"/>
      <c r="L1" s="214"/>
      <c r="M1" s="214"/>
      <c r="N1" s="214"/>
      <c r="O1" s="214"/>
    </row>
    <row r="2" spans="1:15" ht="12.75" customHeight="1">
      <c r="A2" s="215" t="s">
        <v>54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10"/>
      <c r="O2" s="10"/>
    </row>
    <row r="3" spans="1:15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16" t="s">
        <v>1</v>
      </c>
      <c r="N3" s="216"/>
      <c r="O3" s="216"/>
    </row>
    <row r="4" spans="1:15" ht="15" customHeight="1">
      <c r="A4" s="217" t="s">
        <v>55</v>
      </c>
      <c r="B4" s="217" t="s">
        <v>2</v>
      </c>
      <c r="C4" s="217" t="s">
        <v>56</v>
      </c>
      <c r="D4" s="217" t="s">
        <v>57</v>
      </c>
      <c r="E4" s="217" t="s">
        <v>58</v>
      </c>
      <c r="F4" s="218" t="s">
        <v>59</v>
      </c>
      <c r="G4" s="218"/>
      <c r="H4" s="218"/>
      <c r="I4" s="218"/>
      <c r="J4" s="218"/>
      <c r="K4" s="218"/>
      <c r="L4" s="218"/>
      <c r="M4" s="218"/>
      <c r="N4" s="218"/>
      <c r="O4" s="217" t="s">
        <v>60</v>
      </c>
    </row>
    <row r="5" spans="1:15" ht="15" customHeight="1">
      <c r="A5" s="217"/>
      <c r="B5" s="217"/>
      <c r="C5" s="217"/>
      <c r="D5" s="217"/>
      <c r="E5" s="217"/>
      <c r="F5" s="217" t="s">
        <v>61</v>
      </c>
      <c r="G5" s="217" t="s">
        <v>62</v>
      </c>
      <c r="H5" s="217"/>
      <c r="I5" s="217"/>
      <c r="J5" s="217"/>
      <c r="K5" s="217"/>
      <c r="L5" s="217"/>
      <c r="M5" s="217"/>
      <c r="N5" s="217"/>
      <c r="O5" s="217"/>
    </row>
    <row r="6" spans="1:15" ht="27.75" customHeight="1">
      <c r="A6" s="217"/>
      <c r="B6" s="217"/>
      <c r="C6" s="217"/>
      <c r="D6" s="217"/>
      <c r="E6" s="217"/>
      <c r="F6" s="217"/>
      <c r="G6" s="217" t="s">
        <v>63</v>
      </c>
      <c r="H6" s="219" t="s">
        <v>189</v>
      </c>
      <c r="I6" s="220" t="s">
        <v>64</v>
      </c>
      <c r="J6" s="217" t="s">
        <v>65</v>
      </c>
      <c r="K6" s="70" t="s">
        <v>47</v>
      </c>
      <c r="L6" s="217" t="s">
        <v>66</v>
      </c>
      <c r="M6" s="217"/>
      <c r="N6" s="217" t="s">
        <v>67</v>
      </c>
      <c r="O6" s="217"/>
    </row>
    <row r="7" spans="1:15" ht="12.75" customHeight="1">
      <c r="A7" s="217"/>
      <c r="B7" s="217"/>
      <c r="C7" s="217"/>
      <c r="D7" s="217"/>
      <c r="E7" s="217"/>
      <c r="F7" s="217"/>
      <c r="G7" s="217"/>
      <c r="H7" s="219"/>
      <c r="I7" s="220"/>
      <c r="J7" s="217"/>
      <c r="K7" s="221" t="s">
        <v>68</v>
      </c>
      <c r="L7" s="217"/>
      <c r="M7" s="217"/>
      <c r="N7" s="217"/>
      <c r="O7" s="217"/>
    </row>
    <row r="8" spans="1:15" ht="12.75">
      <c r="A8" s="217"/>
      <c r="B8" s="217"/>
      <c r="C8" s="217"/>
      <c r="D8" s="217"/>
      <c r="E8" s="217"/>
      <c r="F8" s="217"/>
      <c r="G8" s="217"/>
      <c r="H8" s="219"/>
      <c r="I8" s="220"/>
      <c r="J8" s="217"/>
      <c r="K8" s="221"/>
      <c r="L8" s="217"/>
      <c r="M8" s="217"/>
      <c r="N8" s="217"/>
      <c r="O8" s="217"/>
    </row>
    <row r="9" spans="1:15" ht="61.5" customHeight="1">
      <c r="A9" s="217"/>
      <c r="B9" s="217"/>
      <c r="C9" s="217"/>
      <c r="D9" s="217"/>
      <c r="E9" s="217"/>
      <c r="F9" s="217"/>
      <c r="G9" s="217"/>
      <c r="H9" s="219"/>
      <c r="I9" s="220"/>
      <c r="J9" s="217"/>
      <c r="K9" s="221"/>
      <c r="L9" s="217"/>
      <c r="M9" s="217"/>
      <c r="N9" s="217"/>
      <c r="O9" s="217"/>
    </row>
    <row r="10" spans="1:15" ht="12.7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224">
        <v>12</v>
      </c>
      <c r="M10" s="224"/>
      <c r="N10" s="58">
        <v>13</v>
      </c>
      <c r="O10" s="58">
        <v>14</v>
      </c>
    </row>
    <row r="11" spans="1:15" ht="104.25" customHeight="1">
      <c r="A11" s="58" t="s">
        <v>69</v>
      </c>
      <c r="B11" s="58">
        <v>600</v>
      </c>
      <c r="C11" s="58">
        <v>60014</v>
      </c>
      <c r="D11" s="59" t="s">
        <v>70</v>
      </c>
      <c r="E11" s="138">
        <v>70000</v>
      </c>
      <c r="F11" s="138">
        <v>50000</v>
      </c>
      <c r="G11" s="138">
        <v>50000</v>
      </c>
      <c r="H11" s="138">
        <v>0</v>
      </c>
      <c r="I11" s="138">
        <v>0</v>
      </c>
      <c r="J11" s="138">
        <v>0</v>
      </c>
      <c r="K11" s="138">
        <v>0</v>
      </c>
      <c r="L11" s="222" t="s">
        <v>71</v>
      </c>
      <c r="M11" s="222"/>
      <c r="N11" s="154">
        <v>0</v>
      </c>
      <c r="O11" s="60" t="s">
        <v>72</v>
      </c>
    </row>
    <row r="12" spans="1:15" ht="12.75" customHeight="1">
      <c r="A12" s="58"/>
      <c r="B12" s="58"/>
      <c r="C12" s="58"/>
      <c r="D12" s="61" t="s">
        <v>73</v>
      </c>
      <c r="E12" s="138">
        <v>0</v>
      </c>
      <c r="F12" s="138">
        <f>G12+J12++L12+N12</f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223">
        <v>0</v>
      </c>
      <c r="M12" s="223"/>
      <c r="N12" s="154">
        <v>0</v>
      </c>
      <c r="O12" s="60"/>
    </row>
    <row r="13" spans="1:15" ht="12.75" customHeight="1">
      <c r="A13" s="58"/>
      <c r="B13" s="58"/>
      <c r="C13" s="58"/>
      <c r="D13" s="61" t="s">
        <v>74</v>
      </c>
      <c r="E13" s="138">
        <v>70000</v>
      </c>
      <c r="F13" s="138">
        <v>50000</v>
      </c>
      <c r="G13" s="138">
        <v>50000</v>
      </c>
      <c r="H13" s="138">
        <v>0</v>
      </c>
      <c r="I13" s="138">
        <v>0</v>
      </c>
      <c r="J13" s="138">
        <v>0</v>
      </c>
      <c r="K13" s="138">
        <v>0</v>
      </c>
      <c r="L13" s="223">
        <v>0</v>
      </c>
      <c r="M13" s="223"/>
      <c r="N13" s="154">
        <f>N11</f>
        <v>0</v>
      </c>
      <c r="O13" s="60"/>
    </row>
    <row r="14" spans="1:15" ht="52.5" customHeight="1">
      <c r="A14" s="58" t="s">
        <v>125</v>
      </c>
      <c r="B14" s="58">
        <v>700</v>
      </c>
      <c r="C14" s="58">
        <v>70005</v>
      </c>
      <c r="D14" s="62" t="s">
        <v>78</v>
      </c>
      <c r="E14" s="138">
        <v>37550860</v>
      </c>
      <c r="F14" s="138">
        <v>20726310</v>
      </c>
      <c r="G14" s="138">
        <v>6357810</v>
      </c>
      <c r="H14" s="138">
        <v>0</v>
      </c>
      <c r="I14" s="138">
        <v>0</v>
      </c>
      <c r="J14" s="138">
        <v>0</v>
      </c>
      <c r="K14" s="138">
        <v>0</v>
      </c>
      <c r="L14" s="222" t="s">
        <v>79</v>
      </c>
      <c r="M14" s="222"/>
      <c r="N14" s="154">
        <v>0</v>
      </c>
      <c r="O14" s="60" t="s">
        <v>80</v>
      </c>
    </row>
    <row r="15" spans="1:15" ht="12.75" customHeight="1">
      <c r="A15" s="58"/>
      <c r="B15" s="58"/>
      <c r="C15" s="58"/>
      <c r="D15" s="61" t="s">
        <v>73</v>
      </c>
      <c r="E15" s="138">
        <v>0</v>
      </c>
      <c r="F15" s="138">
        <f>G15+J15++L15+N15</f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223">
        <v>0</v>
      </c>
      <c r="M15" s="223"/>
      <c r="N15" s="154">
        <v>0</v>
      </c>
      <c r="O15" s="60"/>
    </row>
    <row r="16" spans="1:15" ht="12.75" customHeight="1">
      <c r="A16" s="58"/>
      <c r="B16" s="58"/>
      <c r="C16" s="58"/>
      <c r="D16" s="61" t="s">
        <v>74</v>
      </c>
      <c r="E16" s="138">
        <v>37550860</v>
      </c>
      <c r="F16" s="138">
        <v>20726310</v>
      </c>
      <c r="G16" s="138">
        <v>6357810</v>
      </c>
      <c r="H16" s="138">
        <v>0</v>
      </c>
      <c r="I16" s="138">
        <v>0</v>
      </c>
      <c r="J16" s="138">
        <v>0</v>
      </c>
      <c r="K16" s="138">
        <v>0</v>
      </c>
      <c r="L16" s="223">
        <v>14368500</v>
      </c>
      <c r="M16" s="223"/>
      <c r="N16" s="154">
        <f>N14</f>
        <v>0</v>
      </c>
      <c r="O16" s="60"/>
    </row>
    <row r="17" spans="1:15" ht="45" customHeight="1">
      <c r="A17" s="58" t="s">
        <v>126</v>
      </c>
      <c r="B17" s="58">
        <v>700</v>
      </c>
      <c r="C17" s="58">
        <v>70005</v>
      </c>
      <c r="D17" s="61" t="s">
        <v>82</v>
      </c>
      <c r="E17" s="138">
        <v>139550</v>
      </c>
      <c r="F17" s="138">
        <f>G17</f>
        <v>35000</v>
      </c>
      <c r="G17" s="138">
        <f>SUM(G18:G19)</f>
        <v>35000</v>
      </c>
      <c r="H17" s="138">
        <v>0</v>
      </c>
      <c r="I17" s="138">
        <v>0</v>
      </c>
      <c r="J17" s="138">
        <v>0</v>
      </c>
      <c r="K17" s="138">
        <v>0</v>
      </c>
      <c r="L17" s="222" t="s">
        <v>83</v>
      </c>
      <c r="M17" s="222"/>
      <c r="N17" s="154">
        <v>0</v>
      </c>
      <c r="O17" s="60" t="s">
        <v>80</v>
      </c>
    </row>
    <row r="18" spans="1:15" ht="12.75" customHeight="1">
      <c r="A18" s="58"/>
      <c r="B18" s="58"/>
      <c r="C18" s="58"/>
      <c r="D18" s="61" t="s">
        <v>73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223">
        <v>0</v>
      </c>
      <c r="M18" s="223"/>
      <c r="N18" s="154">
        <v>0</v>
      </c>
      <c r="O18" s="60"/>
    </row>
    <row r="19" spans="1:15" ht="12.75" customHeight="1">
      <c r="A19" s="58"/>
      <c r="B19" s="58"/>
      <c r="C19" s="58"/>
      <c r="D19" s="61" t="s">
        <v>74</v>
      </c>
      <c r="E19" s="138">
        <f>E17</f>
        <v>139550</v>
      </c>
      <c r="F19" s="138">
        <f>G19</f>
        <v>35000</v>
      </c>
      <c r="G19" s="138">
        <v>35000</v>
      </c>
      <c r="H19" s="138">
        <v>0</v>
      </c>
      <c r="I19" s="138">
        <v>0</v>
      </c>
      <c r="J19" s="138">
        <v>0</v>
      </c>
      <c r="K19" s="138">
        <v>0</v>
      </c>
      <c r="L19" s="223">
        <v>0</v>
      </c>
      <c r="M19" s="223"/>
      <c r="N19" s="154">
        <f>N17</f>
        <v>0</v>
      </c>
      <c r="O19" s="60"/>
    </row>
    <row r="20" spans="1:15" ht="56.25" customHeight="1">
      <c r="A20" s="58" t="s">
        <v>127</v>
      </c>
      <c r="B20" s="63" t="s">
        <v>85</v>
      </c>
      <c r="C20" s="58" t="s">
        <v>86</v>
      </c>
      <c r="D20" s="61" t="s">
        <v>87</v>
      </c>
      <c r="E20" s="138">
        <f>SUM(E21:E23)</f>
        <v>6810299</v>
      </c>
      <c r="F20" s="138">
        <f>SUM(F21:F23)</f>
        <v>6696715.1</v>
      </c>
      <c r="G20" s="138">
        <f>SUM(G21:G23)</f>
        <v>2856380.8200000003</v>
      </c>
      <c r="H20" s="138">
        <v>0</v>
      </c>
      <c r="I20" s="138">
        <v>0</v>
      </c>
      <c r="J20" s="138">
        <v>0</v>
      </c>
      <c r="K20" s="138">
        <v>0</v>
      </c>
      <c r="L20" s="222" t="s">
        <v>83</v>
      </c>
      <c r="M20" s="222"/>
      <c r="N20" s="154">
        <f>SUM(N21:N23)</f>
        <v>3840334.28</v>
      </c>
      <c r="O20" s="60" t="s">
        <v>80</v>
      </c>
    </row>
    <row r="21" spans="1:15" ht="12.75" customHeight="1">
      <c r="A21" s="58"/>
      <c r="B21" s="58"/>
      <c r="C21" s="58"/>
      <c r="D21" s="61" t="s">
        <v>73</v>
      </c>
      <c r="E21" s="138">
        <v>44404</v>
      </c>
      <c r="F21" s="138">
        <f>G21+H21+N21</f>
        <v>31336.1</v>
      </c>
      <c r="G21" s="72">
        <v>4700.82</v>
      </c>
      <c r="H21" s="138">
        <v>0</v>
      </c>
      <c r="I21" s="138">
        <v>0</v>
      </c>
      <c r="J21" s="138">
        <v>0</v>
      </c>
      <c r="K21" s="138">
        <v>0</v>
      </c>
      <c r="L21" s="223">
        <v>0</v>
      </c>
      <c r="M21" s="223"/>
      <c r="N21" s="64">
        <v>26635.28</v>
      </c>
      <c r="O21" s="65"/>
    </row>
    <row r="22" spans="1:15" ht="22.5" customHeight="1">
      <c r="A22" s="58"/>
      <c r="B22" s="58"/>
      <c r="C22" s="58"/>
      <c r="D22" s="61" t="s">
        <v>88</v>
      </c>
      <c r="E22" s="138">
        <v>5883915</v>
      </c>
      <c r="F22" s="138">
        <f>G22+N22+L22</f>
        <v>5883915</v>
      </c>
      <c r="G22" s="138">
        <v>2070216</v>
      </c>
      <c r="H22" s="138">
        <v>0</v>
      </c>
      <c r="I22" s="138">
        <v>0</v>
      </c>
      <c r="J22" s="138">
        <v>0</v>
      </c>
      <c r="K22" s="138">
        <v>0</v>
      </c>
      <c r="L22" s="223">
        <v>0</v>
      </c>
      <c r="M22" s="223"/>
      <c r="N22" s="154">
        <v>3813699</v>
      </c>
      <c r="O22" s="65"/>
    </row>
    <row r="23" spans="1:15" ht="22.5" customHeight="1">
      <c r="A23" s="58"/>
      <c r="B23" s="58"/>
      <c r="C23" s="58"/>
      <c r="D23" s="61" t="s">
        <v>89</v>
      </c>
      <c r="E23" s="138">
        <v>881980</v>
      </c>
      <c r="F23" s="138">
        <f>G23+H23+L23</f>
        <v>781464</v>
      </c>
      <c r="G23" s="138">
        <v>781464</v>
      </c>
      <c r="H23" s="138">
        <v>0</v>
      </c>
      <c r="I23" s="138">
        <v>0</v>
      </c>
      <c r="J23" s="138">
        <v>0</v>
      </c>
      <c r="K23" s="138">
        <v>0</v>
      </c>
      <c r="L23" s="223">
        <v>0</v>
      </c>
      <c r="M23" s="223"/>
      <c r="N23" s="154">
        <v>0</v>
      </c>
      <c r="O23" s="65"/>
    </row>
    <row r="24" spans="1:15" ht="67.5" customHeight="1">
      <c r="A24" s="58" t="s">
        <v>128</v>
      </c>
      <c r="B24" s="58">
        <v>710</v>
      </c>
      <c r="C24" s="58">
        <v>71012</v>
      </c>
      <c r="D24" s="61" t="s">
        <v>91</v>
      </c>
      <c r="E24" s="138">
        <v>178618</v>
      </c>
      <c r="F24" s="138">
        <f>SUM(F25:F26)</f>
        <v>18681</v>
      </c>
      <c r="G24" s="138">
        <f>SUM(G25:G26)</f>
        <v>18681</v>
      </c>
      <c r="H24" s="138">
        <v>0</v>
      </c>
      <c r="I24" s="138">
        <v>0</v>
      </c>
      <c r="J24" s="138">
        <v>0</v>
      </c>
      <c r="K24" s="138">
        <v>0</v>
      </c>
      <c r="L24" s="222" t="s">
        <v>92</v>
      </c>
      <c r="M24" s="222"/>
      <c r="N24" s="154">
        <f>SUM(N25:N26)</f>
        <v>0</v>
      </c>
      <c r="O24" s="60" t="s">
        <v>80</v>
      </c>
    </row>
    <row r="25" spans="1:15" ht="12.75" customHeight="1">
      <c r="A25" s="58"/>
      <c r="B25" s="58"/>
      <c r="C25" s="58"/>
      <c r="D25" s="61" t="s">
        <v>73</v>
      </c>
      <c r="E25" s="138">
        <v>178618</v>
      </c>
      <c r="F25" s="138">
        <f>G25+J25+N25+L25</f>
        <v>18681</v>
      </c>
      <c r="G25" s="138">
        <v>18681</v>
      </c>
      <c r="H25" s="138">
        <v>0</v>
      </c>
      <c r="I25" s="138">
        <v>0</v>
      </c>
      <c r="J25" s="138">
        <v>0</v>
      </c>
      <c r="K25" s="138">
        <v>0</v>
      </c>
      <c r="L25" s="223">
        <v>0</v>
      </c>
      <c r="M25" s="223"/>
      <c r="N25" s="154">
        <v>0</v>
      </c>
      <c r="O25" s="60"/>
    </row>
    <row r="26" spans="1:15" ht="12.75" customHeight="1">
      <c r="A26" s="58"/>
      <c r="B26" s="58"/>
      <c r="C26" s="58"/>
      <c r="D26" s="61" t="s">
        <v>74</v>
      </c>
      <c r="E26" s="138">
        <v>0</v>
      </c>
      <c r="F26" s="138">
        <f>G26+J26+N26</f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223">
        <v>0</v>
      </c>
      <c r="M26" s="223"/>
      <c r="N26" s="154">
        <v>0</v>
      </c>
      <c r="O26" s="60"/>
    </row>
    <row r="27" spans="1:15" ht="39.75" customHeight="1">
      <c r="A27" s="41" t="s">
        <v>129</v>
      </c>
      <c r="B27" s="12">
        <v>710</v>
      </c>
      <c r="C27" s="12">
        <v>71012</v>
      </c>
      <c r="D27" s="17" t="s">
        <v>206</v>
      </c>
      <c r="E27" s="139">
        <v>50000</v>
      </c>
      <c r="F27" s="139">
        <f>SUM(F28:F29)</f>
        <v>50000</v>
      </c>
      <c r="G27" s="139">
        <f>SUM(G28:G29)</f>
        <v>50000</v>
      </c>
      <c r="H27" s="139">
        <v>0</v>
      </c>
      <c r="I27" s="139">
        <v>0</v>
      </c>
      <c r="J27" s="139">
        <v>0</v>
      </c>
      <c r="K27" s="139">
        <v>0</v>
      </c>
      <c r="L27" s="225" t="s">
        <v>116</v>
      </c>
      <c r="M27" s="226"/>
      <c r="N27" s="42">
        <f>SUM(N28:N29)</f>
        <v>0</v>
      </c>
      <c r="O27" s="43" t="s">
        <v>80</v>
      </c>
    </row>
    <row r="28" spans="1:15" ht="16.5" customHeight="1">
      <c r="A28" s="41"/>
      <c r="B28" s="41"/>
      <c r="C28" s="41"/>
      <c r="D28" s="44" t="s">
        <v>73</v>
      </c>
      <c r="E28" s="139">
        <v>0</v>
      </c>
      <c r="F28" s="139">
        <f>G28+J28+N28+L28</f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227">
        <v>0</v>
      </c>
      <c r="M28" s="228"/>
      <c r="N28" s="42">
        <v>0</v>
      </c>
      <c r="O28" s="43"/>
    </row>
    <row r="29" spans="1:15" ht="18.75" customHeight="1">
      <c r="A29" s="41"/>
      <c r="B29" s="41"/>
      <c r="C29" s="41"/>
      <c r="D29" s="44" t="s">
        <v>74</v>
      </c>
      <c r="E29" s="139">
        <v>50000</v>
      </c>
      <c r="F29" s="139">
        <f>G29+J29+N29</f>
        <v>50000</v>
      </c>
      <c r="G29" s="139">
        <v>50000</v>
      </c>
      <c r="H29" s="139">
        <v>0</v>
      </c>
      <c r="I29" s="139">
        <v>0</v>
      </c>
      <c r="J29" s="139">
        <v>0</v>
      </c>
      <c r="K29" s="139">
        <v>0</v>
      </c>
      <c r="L29" s="227">
        <v>0</v>
      </c>
      <c r="M29" s="228"/>
      <c r="N29" s="42">
        <v>0</v>
      </c>
      <c r="O29" s="43"/>
    </row>
    <row r="30" spans="1:15" ht="67.5" customHeight="1">
      <c r="A30" s="58" t="s">
        <v>130</v>
      </c>
      <c r="B30" s="58">
        <v>710</v>
      </c>
      <c r="C30" s="58">
        <v>71095</v>
      </c>
      <c r="D30" s="61" t="s">
        <v>93</v>
      </c>
      <c r="E30" s="138">
        <f>SUM(E31:E32)</f>
        <v>3002600</v>
      </c>
      <c r="F30" s="138">
        <f>G30+J30+N30</f>
        <v>1343494</v>
      </c>
      <c r="G30" s="138">
        <f>SUM(G31:G32)</f>
        <v>201524</v>
      </c>
      <c r="H30" s="138">
        <v>0</v>
      </c>
      <c r="I30" s="138">
        <v>0</v>
      </c>
      <c r="J30" s="138">
        <v>0</v>
      </c>
      <c r="K30" s="138">
        <v>0</v>
      </c>
      <c r="L30" s="222" t="s">
        <v>83</v>
      </c>
      <c r="M30" s="222"/>
      <c r="N30" s="154">
        <f>SUM(N31:N32)</f>
        <v>1141970</v>
      </c>
      <c r="O30" s="60" t="s">
        <v>80</v>
      </c>
    </row>
    <row r="31" spans="1:15" ht="12.75" customHeight="1">
      <c r="A31" s="58"/>
      <c r="B31" s="58"/>
      <c r="C31" s="58"/>
      <c r="D31" s="61" t="s">
        <v>73</v>
      </c>
      <c r="E31" s="138">
        <v>18000</v>
      </c>
      <c r="F31" s="138">
        <f>G31+J31+N31</f>
        <v>18000</v>
      </c>
      <c r="G31" s="138">
        <v>2700</v>
      </c>
      <c r="H31" s="138">
        <v>0</v>
      </c>
      <c r="I31" s="138">
        <v>0</v>
      </c>
      <c r="J31" s="138">
        <v>0</v>
      </c>
      <c r="K31" s="138">
        <v>0</v>
      </c>
      <c r="L31" s="223">
        <v>0</v>
      </c>
      <c r="M31" s="223"/>
      <c r="N31" s="154">
        <v>15300</v>
      </c>
      <c r="O31" s="60"/>
    </row>
    <row r="32" spans="1:15" ht="19.5" customHeight="1">
      <c r="A32" s="58"/>
      <c r="B32" s="58"/>
      <c r="C32" s="58"/>
      <c r="D32" s="61" t="s">
        <v>74</v>
      </c>
      <c r="E32" s="138">
        <v>2984600</v>
      </c>
      <c r="F32" s="138">
        <f>G32+J32+N32</f>
        <v>1325494</v>
      </c>
      <c r="G32" s="138">
        <v>198824</v>
      </c>
      <c r="H32" s="138">
        <v>0</v>
      </c>
      <c r="I32" s="138">
        <v>0</v>
      </c>
      <c r="J32" s="138">
        <v>0</v>
      </c>
      <c r="K32" s="138">
        <v>0</v>
      </c>
      <c r="L32" s="223">
        <v>0</v>
      </c>
      <c r="M32" s="223"/>
      <c r="N32" s="154">
        <v>1126670</v>
      </c>
      <c r="O32" s="60"/>
    </row>
    <row r="33" spans="1:15" ht="68.25" customHeight="1">
      <c r="A33" s="58" t="s">
        <v>131</v>
      </c>
      <c r="B33" s="58">
        <v>710</v>
      </c>
      <c r="C33" s="58">
        <v>71095</v>
      </c>
      <c r="D33" s="66" t="s">
        <v>95</v>
      </c>
      <c r="E33" s="138">
        <v>5000</v>
      </c>
      <c r="F33" s="138">
        <f>G33+J33+N33</f>
        <v>5000</v>
      </c>
      <c r="G33" s="138">
        <v>5000</v>
      </c>
      <c r="H33" s="138">
        <v>0</v>
      </c>
      <c r="I33" s="138">
        <v>0</v>
      </c>
      <c r="J33" s="138">
        <v>0</v>
      </c>
      <c r="K33" s="138">
        <v>0</v>
      </c>
      <c r="L33" s="222" t="s">
        <v>83</v>
      </c>
      <c r="M33" s="222"/>
      <c r="N33" s="154">
        <v>0</v>
      </c>
      <c r="O33" s="60" t="s">
        <v>80</v>
      </c>
    </row>
    <row r="34" spans="1:15" ht="12.75" customHeight="1">
      <c r="A34" s="58"/>
      <c r="B34" s="58"/>
      <c r="C34" s="58"/>
      <c r="D34" s="61" t="s">
        <v>73</v>
      </c>
      <c r="E34" s="138">
        <f>E33</f>
        <v>5000</v>
      </c>
      <c r="F34" s="138">
        <f>F33</f>
        <v>5000</v>
      </c>
      <c r="G34" s="138">
        <f>G33</f>
        <v>5000</v>
      </c>
      <c r="H34" s="138">
        <v>0</v>
      </c>
      <c r="I34" s="138">
        <v>0</v>
      </c>
      <c r="J34" s="138">
        <v>0</v>
      </c>
      <c r="K34" s="138">
        <v>0</v>
      </c>
      <c r="L34" s="223">
        <v>0</v>
      </c>
      <c r="M34" s="223"/>
      <c r="N34" s="154">
        <v>0</v>
      </c>
      <c r="O34" s="60"/>
    </row>
    <row r="35" spans="1:15" ht="12.75" customHeight="1">
      <c r="A35" s="58"/>
      <c r="B35" s="58"/>
      <c r="C35" s="58"/>
      <c r="D35" s="61" t="s">
        <v>74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223">
        <v>0</v>
      </c>
      <c r="M35" s="223"/>
      <c r="N35" s="154">
        <f>N33</f>
        <v>0</v>
      </c>
      <c r="O35" s="60"/>
    </row>
    <row r="36" spans="1:15" ht="57.75" customHeight="1">
      <c r="A36" s="58" t="s">
        <v>84</v>
      </c>
      <c r="B36" s="58">
        <v>750</v>
      </c>
      <c r="C36" s="58">
        <v>75020</v>
      </c>
      <c r="D36" s="66" t="s">
        <v>96</v>
      </c>
      <c r="E36" s="138">
        <v>1907260</v>
      </c>
      <c r="F36" s="138">
        <f>F38</f>
        <v>925337</v>
      </c>
      <c r="G36" s="138">
        <v>925337</v>
      </c>
      <c r="H36" s="138">
        <v>0</v>
      </c>
      <c r="I36" s="138">
        <v>0</v>
      </c>
      <c r="J36" s="138">
        <v>0</v>
      </c>
      <c r="K36" s="138">
        <v>0</v>
      </c>
      <c r="L36" s="222" t="s">
        <v>71</v>
      </c>
      <c r="M36" s="222"/>
      <c r="N36" s="154">
        <v>0</v>
      </c>
      <c r="O36" s="60" t="s">
        <v>80</v>
      </c>
    </row>
    <row r="37" spans="1:15" ht="12.75" customHeight="1">
      <c r="A37" s="58"/>
      <c r="B37" s="58"/>
      <c r="C37" s="58"/>
      <c r="D37" s="61" t="s">
        <v>73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223">
        <v>0</v>
      </c>
      <c r="M37" s="223"/>
      <c r="N37" s="154">
        <f>N36</f>
        <v>0</v>
      </c>
      <c r="O37" s="60"/>
    </row>
    <row r="38" spans="1:15" ht="12.75" customHeight="1">
      <c r="A38" s="58"/>
      <c r="B38" s="58"/>
      <c r="C38" s="58"/>
      <c r="D38" s="61" t="s">
        <v>74</v>
      </c>
      <c r="E38" s="138">
        <f>E36</f>
        <v>1907260</v>
      </c>
      <c r="F38" s="138">
        <f>G38+J38+L38+N38</f>
        <v>925337</v>
      </c>
      <c r="G38" s="138">
        <f>G36</f>
        <v>925337</v>
      </c>
      <c r="H38" s="138">
        <v>0</v>
      </c>
      <c r="I38" s="138">
        <v>0</v>
      </c>
      <c r="J38" s="138">
        <v>0</v>
      </c>
      <c r="K38" s="138">
        <v>0</v>
      </c>
      <c r="L38" s="223">
        <v>0</v>
      </c>
      <c r="M38" s="223"/>
      <c r="N38" s="154">
        <v>0</v>
      </c>
      <c r="O38" s="60"/>
    </row>
    <row r="39" spans="1:15" ht="90.75" customHeight="1">
      <c r="A39" s="58" t="s">
        <v>90</v>
      </c>
      <c r="B39" s="58">
        <v>801</v>
      </c>
      <c r="C39" s="58">
        <v>80195</v>
      </c>
      <c r="D39" s="61" t="s">
        <v>98</v>
      </c>
      <c r="E39" s="138">
        <v>1032372</v>
      </c>
      <c r="F39" s="138">
        <v>194832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222" t="s">
        <v>99</v>
      </c>
      <c r="M39" s="222"/>
      <c r="N39" s="154">
        <v>0</v>
      </c>
      <c r="O39" s="67" t="s">
        <v>100</v>
      </c>
    </row>
    <row r="40" spans="1:15" ht="12.75" customHeight="1">
      <c r="A40" s="58"/>
      <c r="B40" s="58"/>
      <c r="C40" s="58"/>
      <c r="D40" s="61" t="s">
        <v>73</v>
      </c>
      <c r="E40" s="138">
        <v>1032372</v>
      </c>
      <c r="F40" s="138">
        <f>F39</f>
        <v>194832</v>
      </c>
      <c r="G40" s="138">
        <f>G39</f>
        <v>0</v>
      </c>
      <c r="H40" s="138">
        <v>0</v>
      </c>
      <c r="I40" s="138">
        <v>0</v>
      </c>
      <c r="J40" s="138">
        <v>0</v>
      </c>
      <c r="K40" s="138">
        <v>0</v>
      </c>
      <c r="L40" s="223">
        <v>194832</v>
      </c>
      <c r="M40" s="223"/>
      <c r="N40" s="154">
        <f>N39</f>
        <v>0</v>
      </c>
      <c r="O40" s="60"/>
    </row>
    <row r="41" spans="1:15" ht="12.75" customHeight="1">
      <c r="A41" s="58"/>
      <c r="B41" s="58"/>
      <c r="C41" s="58"/>
      <c r="D41" s="61" t="s">
        <v>74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223">
        <v>0</v>
      </c>
      <c r="M41" s="223"/>
      <c r="N41" s="154">
        <v>0</v>
      </c>
      <c r="O41" s="60"/>
    </row>
    <row r="42" spans="1:15" ht="60.75" customHeight="1">
      <c r="A42" s="58" t="s">
        <v>154</v>
      </c>
      <c r="B42" s="58">
        <v>851</v>
      </c>
      <c r="C42" s="58">
        <v>85111</v>
      </c>
      <c r="D42" s="61" t="s">
        <v>319</v>
      </c>
      <c r="E42" s="138">
        <v>1267956</v>
      </c>
      <c r="F42" s="138">
        <v>1111992</v>
      </c>
      <c r="G42" s="138">
        <v>1111992</v>
      </c>
      <c r="H42" s="138"/>
      <c r="I42" s="138"/>
      <c r="J42" s="138"/>
      <c r="K42" s="138"/>
      <c r="L42" s="222" t="s">
        <v>83</v>
      </c>
      <c r="M42" s="222"/>
      <c r="N42" s="154"/>
      <c r="O42" s="60" t="s">
        <v>80</v>
      </c>
    </row>
    <row r="43" spans="1:15" ht="12.75" customHeight="1">
      <c r="A43" s="58"/>
      <c r="B43" s="58"/>
      <c r="C43" s="58"/>
      <c r="D43" s="61" t="s">
        <v>73</v>
      </c>
      <c r="E43" s="138">
        <v>0</v>
      </c>
      <c r="F43" s="138">
        <f>G43+J43++L43+N43</f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223">
        <v>0</v>
      </c>
      <c r="M43" s="223"/>
      <c r="N43" s="154">
        <v>0</v>
      </c>
      <c r="O43" s="60"/>
    </row>
    <row r="44" spans="1:15" ht="12.75" customHeight="1">
      <c r="A44" s="58"/>
      <c r="B44" s="58"/>
      <c r="C44" s="58"/>
      <c r="D44" s="61" t="s">
        <v>74</v>
      </c>
      <c r="E44" s="138">
        <f>SUM(E42)</f>
        <v>1267956</v>
      </c>
      <c r="F44" s="138">
        <f aca="true" t="shared" si="0" ref="F44:K44">SUM(F42)</f>
        <v>1111992</v>
      </c>
      <c r="G44" s="138">
        <f t="shared" si="0"/>
        <v>1111992</v>
      </c>
      <c r="H44" s="138">
        <f t="shared" si="0"/>
        <v>0</v>
      </c>
      <c r="I44" s="138">
        <f t="shared" si="0"/>
        <v>0</v>
      </c>
      <c r="J44" s="138">
        <f t="shared" si="0"/>
        <v>0</v>
      </c>
      <c r="K44" s="138">
        <f t="shared" si="0"/>
        <v>0</v>
      </c>
      <c r="L44" s="223">
        <v>0</v>
      </c>
      <c r="M44" s="223"/>
      <c r="N44" s="154">
        <f>SUM(N42)</f>
        <v>0</v>
      </c>
      <c r="O44" s="154">
        <f>SUM(O42)</f>
        <v>0</v>
      </c>
    </row>
    <row r="45" spans="1:15" ht="56.25" customHeight="1">
      <c r="A45" s="58" t="s">
        <v>157</v>
      </c>
      <c r="B45" s="58">
        <v>851</v>
      </c>
      <c r="C45" s="58">
        <v>85195</v>
      </c>
      <c r="D45" s="62" t="s">
        <v>101</v>
      </c>
      <c r="E45" s="138">
        <v>3843580.09</v>
      </c>
      <c r="F45" s="138">
        <f>SUM(G45:H45)</f>
        <v>3403594.09</v>
      </c>
      <c r="G45" s="138">
        <v>2715826</v>
      </c>
      <c r="H45" s="138">
        <v>687768.09</v>
      </c>
      <c r="I45" s="138">
        <v>0</v>
      </c>
      <c r="J45" s="138">
        <v>0</v>
      </c>
      <c r="K45" s="138">
        <v>0</v>
      </c>
      <c r="L45" s="222" t="s">
        <v>116</v>
      </c>
      <c r="M45" s="222"/>
      <c r="N45" s="154">
        <v>0</v>
      </c>
      <c r="O45" s="60" t="s">
        <v>80</v>
      </c>
    </row>
    <row r="46" spans="1:15" ht="12.75" customHeight="1">
      <c r="A46" s="58"/>
      <c r="B46" s="58"/>
      <c r="C46" s="58"/>
      <c r="D46" s="61" t="s">
        <v>73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223">
        <v>0</v>
      </c>
      <c r="M46" s="223"/>
      <c r="N46" s="154">
        <v>0</v>
      </c>
      <c r="O46" s="60"/>
    </row>
    <row r="47" spans="1:15" ht="12.75" customHeight="1">
      <c r="A47" s="58"/>
      <c r="B47" s="58"/>
      <c r="C47" s="58"/>
      <c r="D47" s="61" t="s">
        <v>74</v>
      </c>
      <c r="E47" s="138">
        <f>E45</f>
        <v>3843580.09</v>
      </c>
      <c r="F47" s="138">
        <f>F45</f>
        <v>3403594.09</v>
      </c>
      <c r="G47" s="138">
        <f>G45</f>
        <v>2715826</v>
      </c>
      <c r="H47" s="138">
        <f>H45</f>
        <v>687768.09</v>
      </c>
      <c r="I47" s="138">
        <v>0</v>
      </c>
      <c r="J47" s="138">
        <v>0</v>
      </c>
      <c r="K47" s="138">
        <v>0</v>
      </c>
      <c r="L47" s="223"/>
      <c r="M47" s="223"/>
      <c r="N47" s="154">
        <f>N45</f>
        <v>0</v>
      </c>
      <c r="O47" s="60"/>
    </row>
    <row r="48" spans="1:15" ht="72">
      <c r="A48" s="12" t="s">
        <v>159</v>
      </c>
      <c r="B48" s="13">
        <v>851</v>
      </c>
      <c r="C48" s="13">
        <v>85195</v>
      </c>
      <c r="D48" s="14" t="s">
        <v>188</v>
      </c>
      <c r="E48" s="140">
        <v>137300</v>
      </c>
      <c r="F48" s="140">
        <v>2000</v>
      </c>
      <c r="G48" s="140">
        <v>2000</v>
      </c>
      <c r="H48" s="141">
        <v>0</v>
      </c>
      <c r="I48" s="141">
        <v>0</v>
      </c>
      <c r="J48" s="141">
        <v>0</v>
      </c>
      <c r="K48" s="141">
        <v>0</v>
      </c>
      <c r="L48" s="229" t="s">
        <v>102</v>
      </c>
      <c r="M48" s="230"/>
      <c r="N48" s="15">
        <v>0</v>
      </c>
      <c r="O48" s="16" t="s">
        <v>80</v>
      </c>
    </row>
    <row r="49" spans="1:15" ht="12.75">
      <c r="A49" s="12"/>
      <c r="B49" s="12"/>
      <c r="C49" s="12"/>
      <c r="D49" s="17" t="s">
        <v>73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8">
        <v>0</v>
      </c>
      <c r="M49" s="19"/>
      <c r="N49" s="20">
        <v>0</v>
      </c>
      <c r="O49" s="21"/>
    </row>
    <row r="50" spans="1:15" ht="12.75">
      <c r="A50" s="12"/>
      <c r="B50" s="12"/>
      <c r="C50" s="12"/>
      <c r="D50" s="17" t="s">
        <v>74</v>
      </c>
      <c r="E50" s="141">
        <v>137300</v>
      </c>
      <c r="F50" s="141">
        <v>2000</v>
      </c>
      <c r="G50" s="141">
        <v>2000</v>
      </c>
      <c r="H50" s="141"/>
      <c r="I50" s="141"/>
      <c r="J50" s="141"/>
      <c r="K50" s="141"/>
      <c r="L50" s="155"/>
      <c r="M50" s="156"/>
      <c r="N50" s="15"/>
      <c r="O50" s="16"/>
    </row>
    <row r="51" spans="1:15" ht="63" customHeight="1">
      <c r="A51" s="58" t="s">
        <v>161</v>
      </c>
      <c r="B51" s="58">
        <v>852</v>
      </c>
      <c r="C51" s="58">
        <v>85295</v>
      </c>
      <c r="D51" s="61" t="s">
        <v>103</v>
      </c>
      <c r="E51" s="138">
        <f>SUM(E52:E53)</f>
        <v>534077</v>
      </c>
      <c r="F51" s="138">
        <f>F52</f>
        <v>195000</v>
      </c>
      <c r="G51" s="138">
        <v>195000</v>
      </c>
      <c r="H51" s="138">
        <v>0</v>
      </c>
      <c r="I51" s="138">
        <v>0</v>
      </c>
      <c r="J51" s="138">
        <v>0</v>
      </c>
      <c r="K51" s="138">
        <v>0</v>
      </c>
      <c r="L51" s="222" t="s">
        <v>104</v>
      </c>
      <c r="M51" s="222"/>
      <c r="N51" s="154">
        <v>0</v>
      </c>
      <c r="O51" s="60" t="s">
        <v>105</v>
      </c>
    </row>
    <row r="52" spans="1:15" ht="12.75" customHeight="1">
      <c r="A52" s="58"/>
      <c r="B52" s="58"/>
      <c r="C52" s="58"/>
      <c r="D52" s="61" t="s">
        <v>73</v>
      </c>
      <c r="E52" s="138">
        <v>534077</v>
      </c>
      <c r="F52" s="138">
        <f>G52+J52+L52+N52</f>
        <v>195000</v>
      </c>
      <c r="G52" s="138">
        <f>G51</f>
        <v>195000</v>
      </c>
      <c r="H52" s="138">
        <v>0</v>
      </c>
      <c r="I52" s="138">
        <v>0</v>
      </c>
      <c r="J52" s="138">
        <v>0</v>
      </c>
      <c r="K52" s="138">
        <v>0</v>
      </c>
      <c r="L52" s="223">
        <v>0</v>
      </c>
      <c r="M52" s="223"/>
      <c r="N52" s="154">
        <f>N51</f>
        <v>0</v>
      </c>
      <c r="O52" s="60"/>
    </row>
    <row r="53" spans="1:15" ht="12.75" customHeight="1">
      <c r="A53" s="58"/>
      <c r="B53" s="58"/>
      <c r="C53" s="58"/>
      <c r="D53" s="61" t="s">
        <v>74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223">
        <v>0</v>
      </c>
      <c r="M53" s="223"/>
      <c r="N53" s="154">
        <v>0</v>
      </c>
      <c r="O53" s="60"/>
    </row>
    <row r="54" spans="1:15" ht="71.25" customHeight="1">
      <c r="A54" s="58" t="s">
        <v>164</v>
      </c>
      <c r="B54" s="58">
        <v>852</v>
      </c>
      <c r="C54" s="58">
        <v>85295</v>
      </c>
      <c r="D54" s="61" t="s">
        <v>106</v>
      </c>
      <c r="E54" s="138">
        <f>SUM(E55:E56)</f>
        <v>770057</v>
      </c>
      <c r="F54" s="138">
        <f>SUM(F55:F56)</f>
        <v>237600</v>
      </c>
      <c r="G54" s="138">
        <f>SUM(G55:G56)</f>
        <v>237600</v>
      </c>
      <c r="H54" s="138">
        <v>0</v>
      </c>
      <c r="I54" s="138">
        <v>0</v>
      </c>
      <c r="J54" s="138">
        <v>0</v>
      </c>
      <c r="K54" s="138">
        <v>0</v>
      </c>
      <c r="L54" s="222" t="s">
        <v>104</v>
      </c>
      <c r="M54" s="222"/>
      <c r="N54" s="154">
        <v>0</v>
      </c>
      <c r="O54" s="60" t="s">
        <v>107</v>
      </c>
    </row>
    <row r="55" spans="1:15" ht="12.75" customHeight="1">
      <c r="A55" s="58"/>
      <c r="B55" s="58"/>
      <c r="C55" s="58"/>
      <c r="D55" s="61" t="s">
        <v>73</v>
      </c>
      <c r="E55" s="138">
        <v>770057</v>
      </c>
      <c r="F55" s="138">
        <f>G55+J55+L55+N55</f>
        <v>237600</v>
      </c>
      <c r="G55" s="138">
        <v>237600</v>
      </c>
      <c r="H55" s="138">
        <v>0</v>
      </c>
      <c r="I55" s="138">
        <v>0</v>
      </c>
      <c r="J55" s="138">
        <v>0</v>
      </c>
      <c r="K55" s="138">
        <v>0</v>
      </c>
      <c r="L55" s="223">
        <v>0</v>
      </c>
      <c r="M55" s="223"/>
      <c r="N55" s="154">
        <f>N54</f>
        <v>0</v>
      </c>
      <c r="O55" s="60"/>
    </row>
    <row r="56" spans="1:15" ht="12.75" customHeight="1">
      <c r="A56" s="58"/>
      <c r="B56" s="58"/>
      <c r="C56" s="58"/>
      <c r="D56" s="61" t="s">
        <v>74</v>
      </c>
      <c r="E56" s="138">
        <v>0</v>
      </c>
      <c r="F56" s="138">
        <f>G56+J56+L56+N56</f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223">
        <v>0</v>
      </c>
      <c r="M56" s="223"/>
      <c r="N56" s="154">
        <v>0</v>
      </c>
      <c r="O56" s="60"/>
    </row>
    <row r="57" spans="1:15" ht="45" customHeight="1">
      <c r="A57" s="58" t="s">
        <v>97</v>
      </c>
      <c r="B57" s="58">
        <v>852</v>
      </c>
      <c r="C57" s="58">
        <v>85295</v>
      </c>
      <c r="D57" s="61" t="s">
        <v>108</v>
      </c>
      <c r="E57" s="138">
        <f>SUM(E58:E59)</f>
        <v>1922862.6</v>
      </c>
      <c r="F57" s="138">
        <f>SUM(F58:F59)</f>
        <v>247752</v>
      </c>
      <c r="G57" s="138">
        <f>SUM(G58:G59)</f>
        <v>170952</v>
      </c>
      <c r="H57" s="138">
        <v>0</v>
      </c>
      <c r="I57" s="138">
        <v>0</v>
      </c>
      <c r="J57" s="138">
        <v>0</v>
      </c>
      <c r="K57" s="138">
        <v>0</v>
      </c>
      <c r="L57" s="222" t="s">
        <v>109</v>
      </c>
      <c r="M57" s="222"/>
      <c r="N57" s="154">
        <v>0</v>
      </c>
      <c r="O57" s="60" t="s">
        <v>110</v>
      </c>
    </row>
    <row r="58" spans="1:15" ht="12.75" customHeight="1">
      <c r="A58" s="58"/>
      <c r="B58" s="58"/>
      <c r="C58" s="58"/>
      <c r="D58" s="61" t="s">
        <v>73</v>
      </c>
      <c r="E58" s="138">
        <v>1763610</v>
      </c>
      <c r="F58" s="138">
        <f>G58+J58+L58+N58</f>
        <v>247752</v>
      </c>
      <c r="G58" s="138">
        <v>170952</v>
      </c>
      <c r="H58" s="138">
        <v>0</v>
      </c>
      <c r="I58" s="138">
        <v>0</v>
      </c>
      <c r="J58" s="138">
        <v>0</v>
      </c>
      <c r="K58" s="138">
        <v>0</v>
      </c>
      <c r="L58" s="223">
        <v>76800</v>
      </c>
      <c r="M58" s="223"/>
      <c r="N58" s="154">
        <f>N57</f>
        <v>0</v>
      </c>
      <c r="O58" s="60"/>
    </row>
    <row r="59" spans="1:15" ht="12.75" customHeight="1">
      <c r="A59" s="58"/>
      <c r="B59" s="58"/>
      <c r="C59" s="58"/>
      <c r="D59" s="61" t="s">
        <v>74</v>
      </c>
      <c r="E59" s="138">
        <v>159252.6</v>
      </c>
      <c r="F59" s="138">
        <f>G59+J59+L59+N59</f>
        <v>0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223">
        <v>0</v>
      </c>
      <c r="M59" s="223"/>
      <c r="N59" s="154">
        <v>0</v>
      </c>
      <c r="O59" s="60"/>
    </row>
    <row r="60" spans="1:15" ht="45.75" customHeight="1">
      <c r="A60" s="58" t="s">
        <v>187</v>
      </c>
      <c r="B60" s="58">
        <v>853</v>
      </c>
      <c r="C60" s="58">
        <v>85395</v>
      </c>
      <c r="D60" s="61" t="s">
        <v>111</v>
      </c>
      <c r="E60" s="138">
        <f>SUM(E61:E62)</f>
        <v>248285</v>
      </c>
      <c r="F60" s="138">
        <f>SUM(F61:F62)</f>
        <v>248285</v>
      </c>
      <c r="G60" s="138">
        <v>50725</v>
      </c>
      <c r="H60" s="138">
        <f>SUM(H61:H62)</f>
        <v>177804</v>
      </c>
      <c r="I60" s="138">
        <v>0</v>
      </c>
      <c r="J60" s="138">
        <v>0</v>
      </c>
      <c r="K60" s="138">
        <v>0</v>
      </c>
      <c r="L60" s="222" t="s">
        <v>234</v>
      </c>
      <c r="M60" s="222"/>
      <c r="N60" s="154">
        <v>16650</v>
      </c>
      <c r="O60" s="60" t="s">
        <v>80</v>
      </c>
    </row>
    <row r="61" spans="1:15" ht="12.75" customHeight="1">
      <c r="A61" s="58"/>
      <c r="B61" s="58"/>
      <c r="C61" s="58"/>
      <c r="D61" s="61" t="s">
        <v>73</v>
      </c>
      <c r="E61" s="138">
        <v>30335</v>
      </c>
      <c r="F61" s="138">
        <f>G61+J61+L61+N61+H61</f>
        <v>30335</v>
      </c>
      <c r="G61" s="138">
        <v>4725</v>
      </c>
      <c r="H61" s="138">
        <v>23061</v>
      </c>
      <c r="I61" s="138">
        <v>0</v>
      </c>
      <c r="J61" s="138">
        <v>0</v>
      </c>
      <c r="K61" s="138">
        <v>0</v>
      </c>
      <c r="L61" s="223">
        <v>401</v>
      </c>
      <c r="M61" s="223"/>
      <c r="N61" s="154">
        <v>2148</v>
      </c>
      <c r="O61" s="60"/>
    </row>
    <row r="62" spans="1:15" ht="12.75" customHeight="1">
      <c r="A62" s="58"/>
      <c r="B62" s="58"/>
      <c r="C62" s="58"/>
      <c r="D62" s="61" t="s">
        <v>74</v>
      </c>
      <c r="E62" s="138">
        <v>217950</v>
      </c>
      <c r="F62" s="138">
        <f>G62+J62+L62+N62+H62</f>
        <v>217950</v>
      </c>
      <c r="G62" s="138">
        <v>46000</v>
      </c>
      <c r="H62" s="138">
        <v>154743</v>
      </c>
      <c r="I62" s="138">
        <v>0</v>
      </c>
      <c r="J62" s="138">
        <v>0</v>
      </c>
      <c r="K62" s="138">
        <v>0</v>
      </c>
      <c r="L62" s="223">
        <v>2705</v>
      </c>
      <c r="M62" s="223"/>
      <c r="N62" s="154">
        <v>14502</v>
      </c>
      <c r="O62" s="60"/>
    </row>
    <row r="63" spans="1:15" ht="78" customHeight="1">
      <c r="A63" s="58" t="s">
        <v>75</v>
      </c>
      <c r="B63" s="58">
        <v>855</v>
      </c>
      <c r="C63" s="58">
        <v>85510</v>
      </c>
      <c r="D63" s="66" t="s">
        <v>112</v>
      </c>
      <c r="E63" s="138">
        <v>4418381.62</v>
      </c>
      <c r="F63" s="138">
        <f>F65</f>
        <v>2373371.31</v>
      </c>
      <c r="G63" s="138">
        <v>682923</v>
      </c>
      <c r="H63" s="138">
        <v>0</v>
      </c>
      <c r="I63" s="138">
        <v>0</v>
      </c>
      <c r="J63" s="138">
        <v>0</v>
      </c>
      <c r="K63" s="138">
        <v>0</v>
      </c>
      <c r="L63" s="222" t="s">
        <v>323</v>
      </c>
      <c r="M63" s="222"/>
      <c r="N63" s="154">
        <v>0</v>
      </c>
      <c r="O63" s="60" t="s">
        <v>80</v>
      </c>
    </row>
    <row r="64" spans="1:15" ht="12.75" customHeight="1">
      <c r="A64" s="58"/>
      <c r="B64" s="58"/>
      <c r="C64" s="58"/>
      <c r="D64" s="61" t="s">
        <v>73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223">
        <v>0</v>
      </c>
      <c r="M64" s="223"/>
      <c r="N64" s="154">
        <v>0</v>
      </c>
      <c r="O64" s="60"/>
    </row>
    <row r="65" spans="1:15" ht="12.75" customHeight="1">
      <c r="A65" s="58"/>
      <c r="B65" s="58"/>
      <c r="C65" s="58"/>
      <c r="D65" s="61" t="s">
        <v>74</v>
      </c>
      <c r="E65" s="138">
        <f>E63</f>
        <v>4418381.62</v>
      </c>
      <c r="F65" s="138">
        <f>G65+N65+L65</f>
        <v>2373371.31</v>
      </c>
      <c r="G65" s="138">
        <v>682923</v>
      </c>
      <c r="H65" s="138">
        <v>0</v>
      </c>
      <c r="I65" s="138">
        <v>0</v>
      </c>
      <c r="J65" s="138">
        <v>0</v>
      </c>
      <c r="K65" s="138">
        <v>0</v>
      </c>
      <c r="L65" s="223">
        <v>1690448.31</v>
      </c>
      <c r="M65" s="223"/>
      <c r="N65" s="154">
        <f>N63</f>
        <v>0</v>
      </c>
      <c r="O65" s="60"/>
    </row>
    <row r="66" spans="1:15" ht="72.75" customHeight="1">
      <c r="A66" s="58" t="s">
        <v>76</v>
      </c>
      <c r="B66" s="68">
        <v>855</v>
      </c>
      <c r="C66" s="68">
        <v>85510</v>
      </c>
      <c r="D66" s="66" t="s">
        <v>113</v>
      </c>
      <c r="E66" s="138">
        <v>3154827</v>
      </c>
      <c r="F66" s="138">
        <v>4077</v>
      </c>
      <c r="G66" s="138">
        <v>4077</v>
      </c>
      <c r="H66" s="138">
        <v>0</v>
      </c>
      <c r="I66" s="138">
        <v>0</v>
      </c>
      <c r="J66" s="138">
        <v>0</v>
      </c>
      <c r="K66" s="138">
        <v>0</v>
      </c>
      <c r="L66" s="222" t="s">
        <v>83</v>
      </c>
      <c r="M66" s="222"/>
      <c r="N66" s="154">
        <v>0</v>
      </c>
      <c r="O66" s="60" t="s">
        <v>80</v>
      </c>
    </row>
    <row r="67" spans="1:15" ht="12.75" customHeight="1">
      <c r="A67" s="58"/>
      <c r="B67" s="58"/>
      <c r="C67" s="58"/>
      <c r="D67" s="61" t="s">
        <v>73</v>
      </c>
      <c r="E67" s="138">
        <v>0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223">
        <v>0</v>
      </c>
      <c r="M67" s="223"/>
      <c r="N67" s="154">
        <v>0</v>
      </c>
      <c r="O67" s="60"/>
    </row>
    <row r="68" spans="1:15" ht="12.75" customHeight="1">
      <c r="A68" s="58"/>
      <c r="B68" s="58"/>
      <c r="C68" s="58"/>
      <c r="D68" s="61" t="s">
        <v>74</v>
      </c>
      <c r="E68" s="138">
        <f>E66</f>
        <v>3154827</v>
      </c>
      <c r="F68" s="138">
        <v>4077</v>
      </c>
      <c r="G68" s="138">
        <v>4077</v>
      </c>
      <c r="H68" s="138">
        <v>0</v>
      </c>
      <c r="I68" s="138">
        <v>0</v>
      </c>
      <c r="J68" s="138">
        <v>0</v>
      </c>
      <c r="K68" s="138">
        <v>0</v>
      </c>
      <c r="L68" s="223">
        <v>0</v>
      </c>
      <c r="M68" s="223"/>
      <c r="N68" s="154">
        <f>N66</f>
        <v>0</v>
      </c>
      <c r="O68" s="60"/>
    </row>
    <row r="69" spans="1:15" ht="46.5" customHeight="1">
      <c r="A69" s="58" t="s">
        <v>77</v>
      </c>
      <c r="B69" s="58">
        <v>921</v>
      </c>
      <c r="C69" s="58">
        <v>92195</v>
      </c>
      <c r="D69" s="61" t="s">
        <v>114</v>
      </c>
      <c r="E69" s="138">
        <v>65500</v>
      </c>
      <c r="F69" s="138">
        <f>G69</f>
        <v>65500</v>
      </c>
      <c r="G69" s="138">
        <v>65500</v>
      </c>
      <c r="H69" s="138">
        <v>0</v>
      </c>
      <c r="I69" s="138">
        <v>0</v>
      </c>
      <c r="J69" s="138">
        <v>0</v>
      </c>
      <c r="K69" s="138">
        <v>0</v>
      </c>
      <c r="L69" s="222" t="s">
        <v>83</v>
      </c>
      <c r="M69" s="222"/>
      <c r="N69" s="154">
        <v>0</v>
      </c>
      <c r="O69" s="60" t="s">
        <v>80</v>
      </c>
    </row>
    <row r="70" spans="1:15" ht="12.75" customHeight="1">
      <c r="A70" s="58"/>
      <c r="B70" s="58"/>
      <c r="C70" s="58"/>
      <c r="D70" s="61" t="s">
        <v>73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223">
        <v>0</v>
      </c>
      <c r="M70" s="223"/>
      <c r="N70" s="154">
        <v>0</v>
      </c>
      <c r="O70" s="60"/>
    </row>
    <row r="71" spans="1:15" ht="12.75" customHeight="1">
      <c r="A71" s="58"/>
      <c r="B71" s="58"/>
      <c r="C71" s="58"/>
      <c r="D71" s="61" t="s">
        <v>74</v>
      </c>
      <c r="E71" s="138">
        <f>E69</f>
        <v>65500</v>
      </c>
      <c r="F71" s="138">
        <f>G71</f>
        <v>65500</v>
      </c>
      <c r="G71" s="138">
        <v>65500</v>
      </c>
      <c r="H71" s="138">
        <v>0</v>
      </c>
      <c r="I71" s="138">
        <v>0</v>
      </c>
      <c r="J71" s="138">
        <v>0</v>
      </c>
      <c r="K71" s="138">
        <v>0</v>
      </c>
      <c r="L71" s="223">
        <v>0</v>
      </c>
      <c r="M71" s="223"/>
      <c r="N71" s="154">
        <f>N69</f>
        <v>0</v>
      </c>
      <c r="O71" s="60"/>
    </row>
    <row r="72" spans="1:15" ht="56.25" customHeight="1">
      <c r="A72" s="58" t="s">
        <v>81</v>
      </c>
      <c r="B72" s="68">
        <v>926</v>
      </c>
      <c r="C72" s="68">
        <v>92695</v>
      </c>
      <c r="D72" s="61" t="s">
        <v>115</v>
      </c>
      <c r="E72" s="138">
        <f>(E73+E74)</f>
        <v>7000</v>
      </c>
      <c r="F72" s="138">
        <f>(F73+F74)</f>
        <v>1000</v>
      </c>
      <c r="G72" s="138">
        <v>1000</v>
      </c>
      <c r="H72" s="138">
        <v>0</v>
      </c>
      <c r="I72" s="138">
        <v>0</v>
      </c>
      <c r="J72" s="138">
        <v>0</v>
      </c>
      <c r="K72" s="138">
        <v>0</v>
      </c>
      <c r="L72" s="222" t="s">
        <v>116</v>
      </c>
      <c r="M72" s="222"/>
      <c r="N72" s="154">
        <f>(N73+N74)</f>
        <v>0</v>
      </c>
      <c r="O72" s="60" t="s">
        <v>80</v>
      </c>
    </row>
    <row r="73" spans="1:15" ht="12.75" customHeight="1">
      <c r="A73" s="58"/>
      <c r="B73" s="58"/>
      <c r="C73" s="58"/>
      <c r="D73" s="61" t="s">
        <v>73</v>
      </c>
      <c r="E73" s="138">
        <v>7000</v>
      </c>
      <c r="F73" s="138">
        <f>G73+J73++L73+N73</f>
        <v>1000</v>
      </c>
      <c r="G73" s="138">
        <f>G72</f>
        <v>1000</v>
      </c>
      <c r="H73" s="138">
        <v>0</v>
      </c>
      <c r="I73" s="138">
        <v>0</v>
      </c>
      <c r="J73" s="138">
        <v>0</v>
      </c>
      <c r="K73" s="138">
        <v>0</v>
      </c>
      <c r="L73" s="223">
        <v>0</v>
      </c>
      <c r="M73" s="223"/>
      <c r="N73" s="154">
        <v>0</v>
      </c>
      <c r="O73" s="60"/>
    </row>
    <row r="74" spans="1:15" ht="12.75" customHeight="1">
      <c r="A74" s="58"/>
      <c r="B74" s="58"/>
      <c r="C74" s="58"/>
      <c r="D74" s="61" t="s">
        <v>74</v>
      </c>
      <c r="E74" s="138">
        <v>0</v>
      </c>
      <c r="F74" s="138">
        <f>G74+J74+L74+N74</f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223">
        <v>0</v>
      </c>
      <c r="M74" s="223"/>
      <c r="N74" s="154">
        <v>0</v>
      </c>
      <c r="O74" s="60"/>
    </row>
    <row r="75" spans="1:15" ht="54.75" customHeight="1">
      <c r="A75" s="58" t="s">
        <v>192</v>
      </c>
      <c r="B75" s="68">
        <v>926</v>
      </c>
      <c r="C75" s="68">
        <v>92695</v>
      </c>
      <c r="D75" s="61" t="s">
        <v>117</v>
      </c>
      <c r="E75" s="138">
        <f>(E76+E77)</f>
        <v>7000</v>
      </c>
      <c r="F75" s="138">
        <f>(F76+F77)</f>
        <v>1000</v>
      </c>
      <c r="G75" s="138">
        <v>1000</v>
      </c>
      <c r="H75" s="138">
        <v>0</v>
      </c>
      <c r="I75" s="138">
        <v>0</v>
      </c>
      <c r="J75" s="138">
        <v>0</v>
      </c>
      <c r="K75" s="138">
        <v>0</v>
      </c>
      <c r="L75" s="222" t="s">
        <v>116</v>
      </c>
      <c r="M75" s="222"/>
      <c r="N75" s="154">
        <f>(N76+N77)</f>
        <v>0</v>
      </c>
      <c r="O75" s="60" t="s">
        <v>80</v>
      </c>
    </row>
    <row r="76" spans="1:15" ht="12.75" customHeight="1">
      <c r="A76" s="58"/>
      <c r="B76" s="58"/>
      <c r="C76" s="58"/>
      <c r="D76" s="61" t="s">
        <v>73</v>
      </c>
      <c r="E76" s="138">
        <v>7000</v>
      </c>
      <c r="F76" s="138">
        <f>G76+J76++L76+N76</f>
        <v>1000</v>
      </c>
      <c r="G76" s="138">
        <f>G75</f>
        <v>1000</v>
      </c>
      <c r="H76" s="138">
        <v>0</v>
      </c>
      <c r="I76" s="138">
        <v>0</v>
      </c>
      <c r="J76" s="138">
        <v>0</v>
      </c>
      <c r="K76" s="138">
        <v>0</v>
      </c>
      <c r="L76" s="223">
        <v>0</v>
      </c>
      <c r="M76" s="223"/>
      <c r="N76" s="154">
        <v>0</v>
      </c>
      <c r="O76" s="60"/>
    </row>
    <row r="77" spans="1:15" ht="12.75" customHeight="1">
      <c r="A77" s="58"/>
      <c r="B77" s="58"/>
      <c r="C77" s="58"/>
      <c r="D77" s="61" t="s">
        <v>74</v>
      </c>
      <c r="E77" s="138">
        <v>0</v>
      </c>
      <c r="F77" s="138">
        <f>G77+J77+L77+N77</f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223">
        <v>0</v>
      </c>
      <c r="M77" s="223"/>
      <c r="N77" s="154">
        <v>0</v>
      </c>
      <c r="O77" s="60"/>
    </row>
    <row r="78" spans="1:15" ht="56.25" customHeight="1">
      <c r="A78" s="58" t="s">
        <v>94</v>
      </c>
      <c r="B78" s="68">
        <v>926</v>
      </c>
      <c r="C78" s="68">
        <v>92695</v>
      </c>
      <c r="D78" s="61" t="s">
        <v>118</v>
      </c>
      <c r="E78" s="138">
        <f>(E79+E80)</f>
        <v>7000</v>
      </c>
      <c r="F78" s="138">
        <f>(F79+F80)</f>
        <v>1000</v>
      </c>
      <c r="G78" s="138">
        <v>1000</v>
      </c>
      <c r="H78" s="138">
        <v>0</v>
      </c>
      <c r="I78" s="138">
        <v>0</v>
      </c>
      <c r="J78" s="138">
        <v>0</v>
      </c>
      <c r="K78" s="138">
        <v>0</v>
      </c>
      <c r="L78" s="222" t="s">
        <v>116</v>
      </c>
      <c r="M78" s="222"/>
      <c r="N78" s="154">
        <f>(N79+N80)</f>
        <v>0</v>
      </c>
      <c r="O78" s="60" t="s">
        <v>80</v>
      </c>
    </row>
    <row r="79" spans="1:15" ht="12.75" customHeight="1">
      <c r="A79" s="58"/>
      <c r="B79" s="58"/>
      <c r="C79" s="58"/>
      <c r="D79" s="61" t="s">
        <v>73</v>
      </c>
      <c r="E79" s="138">
        <v>7000</v>
      </c>
      <c r="F79" s="138">
        <f>G79+J79++L79+N79</f>
        <v>1000</v>
      </c>
      <c r="G79" s="138">
        <f>G78</f>
        <v>1000</v>
      </c>
      <c r="H79" s="138">
        <v>0</v>
      </c>
      <c r="I79" s="138">
        <v>0</v>
      </c>
      <c r="J79" s="138">
        <v>0</v>
      </c>
      <c r="K79" s="138">
        <v>0</v>
      </c>
      <c r="L79" s="223">
        <v>0</v>
      </c>
      <c r="M79" s="223"/>
      <c r="N79" s="154">
        <v>0</v>
      </c>
      <c r="O79" s="60"/>
    </row>
    <row r="80" spans="1:15" ht="12.75" customHeight="1">
      <c r="A80" s="58"/>
      <c r="B80" s="58"/>
      <c r="C80" s="58"/>
      <c r="D80" s="61" t="s">
        <v>74</v>
      </c>
      <c r="E80" s="138">
        <v>0</v>
      </c>
      <c r="F80" s="138">
        <f>G80+J80+L80+N80</f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223">
        <v>0</v>
      </c>
      <c r="M80" s="223"/>
      <c r="N80" s="154">
        <v>0</v>
      </c>
      <c r="O80" s="60"/>
    </row>
    <row r="81" spans="1:15" ht="21" customHeight="1">
      <c r="A81" s="218" t="s">
        <v>119</v>
      </c>
      <c r="B81" s="218"/>
      <c r="C81" s="218"/>
      <c r="D81" s="218"/>
      <c r="E81" s="142">
        <f>SUM(E11+E14+E17+E20+E24+E27+E30+E33+E36+E39+E42+E45+E48+E51+E54+E57+E60+E63+E66+E69+E72+E75+E78)</f>
        <v>67130385.31</v>
      </c>
      <c r="F81" s="142">
        <f aca="true" t="shared" si="1" ref="F81:K81">SUM(F11+F14+F17+F20+F24+F27+F30+F33+F36+F39+F42+F45+F48+F51+F54+F57+F60+F63+F66+F69+F72+F75+F78)</f>
        <v>37937540.5</v>
      </c>
      <c r="G81" s="142">
        <f t="shared" si="1"/>
        <v>15739327.82</v>
      </c>
      <c r="H81" s="142">
        <f t="shared" si="1"/>
        <v>865572.09</v>
      </c>
      <c r="I81" s="142">
        <f t="shared" si="1"/>
        <v>0</v>
      </c>
      <c r="J81" s="142">
        <f t="shared" si="1"/>
        <v>0</v>
      </c>
      <c r="K81" s="142">
        <f t="shared" si="1"/>
        <v>0</v>
      </c>
      <c r="L81" s="231">
        <f>SUM(L82:L83)</f>
        <v>16333686.31</v>
      </c>
      <c r="M81" s="231"/>
      <c r="N81" s="142">
        <f>SUM(N11+N14+N17+N20+N24+N27+N30+N33+N36+N39+N42+N45+N48+N51+N54+N57+N60+N63+N66+N69+N72+N75+N78)</f>
        <v>4998954.279999999</v>
      </c>
      <c r="O81" s="69" t="s">
        <v>120</v>
      </c>
    </row>
    <row r="82" spans="1:15" ht="21" customHeight="1">
      <c r="A82" s="218" t="s">
        <v>119</v>
      </c>
      <c r="B82" s="218"/>
      <c r="C82" s="218"/>
      <c r="D82" s="70" t="s">
        <v>73</v>
      </c>
      <c r="E82" s="142">
        <f>SUM(E12+E15+E18+E21+E25+E28+E31+E34+E37+E40+E43+E46+E49+E52+E55+E58+E61+E64+E67+E70+E73+E76+E79)</f>
        <v>4397473</v>
      </c>
      <c r="F82" s="142">
        <f aca="true" t="shared" si="2" ref="F82:K82">SUM(F12+F15+F18+F21+F25+F28+F31+F34+F37+F40+F43+F46+F49+F52+F55+F58+F61+F64+F67+F70+F73+F76+F79)</f>
        <v>981536.1</v>
      </c>
      <c r="G82" s="142">
        <f t="shared" si="2"/>
        <v>642358.8200000001</v>
      </c>
      <c r="H82" s="142">
        <f t="shared" si="2"/>
        <v>23061</v>
      </c>
      <c r="I82" s="142">
        <f t="shared" si="2"/>
        <v>0</v>
      </c>
      <c r="J82" s="142">
        <f t="shared" si="2"/>
        <v>0</v>
      </c>
      <c r="K82" s="142">
        <f t="shared" si="2"/>
        <v>0</v>
      </c>
      <c r="L82" s="232">
        <v>272033</v>
      </c>
      <c r="M82" s="232"/>
      <c r="N82" s="142">
        <f>SUM(N12+N15+N18+N21+N25+N28+N31+N34+N37+N40+N43+N46+N49+N52+N55+N58+N61+N64+N67+N70+N73+N76+N79)</f>
        <v>44083.28</v>
      </c>
      <c r="O82" s="71" t="s">
        <v>120</v>
      </c>
    </row>
    <row r="83" spans="1:15" ht="21" customHeight="1">
      <c r="A83" s="218" t="s">
        <v>119</v>
      </c>
      <c r="B83" s="218"/>
      <c r="C83" s="218"/>
      <c r="D83" s="70" t="s">
        <v>74</v>
      </c>
      <c r="E83" s="142">
        <f>SUM(E13+E16+E19+E22+E23+E26+E29+E32+E35+E38+E41+E44+E47+E50+E53+E56+E59+E62+E65+E68+E71+E74+E77+E80)</f>
        <v>62732912.31</v>
      </c>
      <c r="F83" s="142">
        <f aca="true" t="shared" si="3" ref="F83:K83">SUM(F13+F16+F19+F22+F23+F26+F29+F32+F35+F38+F41+F44+F47+F50+F53+F56+F59+F62+F65+F68+F71+F74+F77+F80)</f>
        <v>36956004.400000006</v>
      </c>
      <c r="G83" s="142">
        <f t="shared" si="3"/>
        <v>15096969</v>
      </c>
      <c r="H83" s="142">
        <f t="shared" si="3"/>
        <v>842511.09</v>
      </c>
      <c r="I83" s="142">
        <f t="shared" si="3"/>
        <v>0</v>
      </c>
      <c r="J83" s="142">
        <f t="shared" si="3"/>
        <v>0</v>
      </c>
      <c r="K83" s="142">
        <f t="shared" si="3"/>
        <v>0</v>
      </c>
      <c r="L83" s="232">
        <v>16061653.31</v>
      </c>
      <c r="M83" s="232"/>
      <c r="N83" s="142">
        <f>SUM(N13+N16+N19+N22+N23+N26+N29+N32+N35+N38+N41+N44+N47+N50+N53+N56+N59+N62+N65+N68+N71+N74+N77+N80)</f>
        <v>4954871</v>
      </c>
      <c r="O83" s="71" t="s">
        <v>120</v>
      </c>
    </row>
    <row r="84" spans="1:15" ht="4.5" customHeight="1">
      <c r="A84" s="22"/>
      <c r="B84" s="22"/>
      <c r="C84" s="22"/>
      <c r="D84" s="22"/>
      <c r="E84" s="22"/>
      <c r="F84" s="22"/>
      <c r="G84" s="23"/>
      <c r="H84" s="23"/>
      <c r="I84" s="23"/>
      <c r="J84" s="22"/>
      <c r="K84" s="22"/>
      <c r="L84" s="233"/>
      <c r="M84" s="233"/>
      <c r="N84" s="22"/>
      <c r="O84" s="22"/>
    </row>
    <row r="85" spans="1:15" ht="12.75" customHeight="1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</row>
    <row r="86" spans="1:15" ht="12.75" customHeight="1">
      <c r="A86" s="235" t="s">
        <v>190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</row>
    <row r="87" spans="1:15" ht="12.75" customHeight="1">
      <c r="A87" s="234" t="s">
        <v>191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</row>
    <row r="88" spans="1:15" ht="12.75" customHeight="1">
      <c r="A88" s="234" t="s">
        <v>121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</row>
    <row r="89" spans="1:15" ht="12.75" customHeight="1">
      <c r="A89" s="234" t="s">
        <v>122</v>
      </c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</row>
    <row r="90" spans="1:15" ht="7.5" customHeight="1">
      <c r="A90" s="234" t="s">
        <v>123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</row>
    <row r="91" spans="1:15" ht="21" customHeight="1">
      <c r="A91" s="234" t="s">
        <v>124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</row>
    <row r="92" spans="1:15" ht="12.75">
      <c r="A92" s="2"/>
      <c r="B92" s="2"/>
      <c r="C92" s="2"/>
      <c r="D92" s="2"/>
      <c r="E92" s="53"/>
      <c r="F92" s="51"/>
      <c r="G92" s="54"/>
      <c r="H92" s="54"/>
      <c r="I92" s="55"/>
      <c r="J92" s="55"/>
      <c r="K92" s="55"/>
      <c r="L92" s="55"/>
      <c r="M92" s="54"/>
      <c r="N92" s="54"/>
      <c r="O92" s="2"/>
    </row>
    <row r="94" ht="12.75">
      <c r="F94" s="56"/>
    </row>
  </sheetData>
  <sheetProtection selectLockedCells="1" selectUnlockedCells="1"/>
  <mergeCells count="102">
    <mergeCell ref="A86:O86"/>
    <mergeCell ref="A87:O87"/>
    <mergeCell ref="A88:O88"/>
    <mergeCell ref="A89:O89"/>
    <mergeCell ref="A90:O90"/>
    <mergeCell ref="A91:O91"/>
    <mergeCell ref="A82:C82"/>
    <mergeCell ref="L82:M82"/>
    <mergeCell ref="A83:C83"/>
    <mergeCell ref="L83:M83"/>
    <mergeCell ref="L84:M84"/>
    <mergeCell ref="A85:O85"/>
    <mergeCell ref="L76:M76"/>
    <mergeCell ref="L77:M77"/>
    <mergeCell ref="L78:M78"/>
    <mergeCell ref="L79:M79"/>
    <mergeCell ref="L80:M80"/>
    <mergeCell ref="A81:D81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61:M61"/>
    <mergeCell ref="L62:M62"/>
    <mergeCell ref="L63:M63"/>
    <mergeCell ref="L48:M48"/>
    <mergeCell ref="L55:M55"/>
    <mergeCell ref="L56:M56"/>
    <mergeCell ref="L57:M57"/>
    <mergeCell ref="L58:M58"/>
    <mergeCell ref="L59:M59"/>
    <mergeCell ref="L60:M60"/>
    <mergeCell ref="L46:M46"/>
    <mergeCell ref="L47:M47"/>
    <mergeCell ref="L51:M51"/>
    <mergeCell ref="L52:M52"/>
    <mergeCell ref="L53:M53"/>
    <mergeCell ref="L54:M54"/>
    <mergeCell ref="L37:M37"/>
    <mergeCell ref="L38:M38"/>
    <mergeCell ref="L39:M39"/>
    <mergeCell ref="L40:M40"/>
    <mergeCell ref="L41:M41"/>
    <mergeCell ref="L45:M45"/>
    <mergeCell ref="L42:M42"/>
    <mergeCell ref="L43:M43"/>
    <mergeCell ref="L44:M44"/>
    <mergeCell ref="L31:M31"/>
    <mergeCell ref="L32:M32"/>
    <mergeCell ref="L33:M33"/>
    <mergeCell ref="L34:M34"/>
    <mergeCell ref="L35:M35"/>
    <mergeCell ref="L36:M36"/>
    <mergeCell ref="L22:M22"/>
    <mergeCell ref="L23:M23"/>
    <mergeCell ref="L24:M24"/>
    <mergeCell ref="L25:M25"/>
    <mergeCell ref="L26:M26"/>
    <mergeCell ref="L30:M30"/>
    <mergeCell ref="L27:M27"/>
    <mergeCell ref="L28:M28"/>
    <mergeCell ref="L29:M29"/>
    <mergeCell ref="L16:M16"/>
    <mergeCell ref="L17:M17"/>
    <mergeCell ref="L18:M18"/>
    <mergeCell ref="L19:M19"/>
    <mergeCell ref="L20:M20"/>
    <mergeCell ref="L21:M21"/>
    <mergeCell ref="L14:M14"/>
    <mergeCell ref="L15:M15"/>
    <mergeCell ref="L10:M10"/>
    <mergeCell ref="L11:M11"/>
    <mergeCell ref="L12:M12"/>
    <mergeCell ref="L13:M13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workbookViewId="0" topLeftCell="A1">
      <selection activeCell="O10" sqref="O10"/>
    </sheetView>
  </sheetViews>
  <sheetFormatPr defaultColWidth="9.33203125" defaultRowHeight="11.25"/>
  <cols>
    <col min="1" max="1" width="4.83203125" style="130" customWidth="1"/>
    <col min="2" max="2" width="6.5" style="130" customWidth="1"/>
    <col min="3" max="3" width="7.5" style="130" customWidth="1"/>
    <col min="4" max="4" width="20.83203125" style="130" customWidth="1"/>
    <col min="5" max="5" width="12" style="130" customWidth="1"/>
    <col min="6" max="6" width="11.16015625" style="130" customWidth="1"/>
    <col min="7" max="7" width="12.33203125" style="130" customWidth="1"/>
    <col min="8" max="8" width="8.83203125" style="130" customWidth="1"/>
    <col min="9" max="9" width="7" style="130" customWidth="1"/>
    <col min="10" max="10" width="11.5" style="130" customWidth="1"/>
    <col min="11" max="11" width="9.66015625" style="130" customWidth="1"/>
    <col min="12" max="12" width="9.83203125" style="130" customWidth="1"/>
    <col min="13" max="16384" width="9.33203125" style="130" customWidth="1"/>
  </cols>
  <sheetData>
    <row r="1" spans="1:12" ht="31.5" customHeight="1">
      <c r="A1" s="236" t="s">
        <v>316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37"/>
    </row>
    <row r="2" spans="1:12" ht="18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237" t="s">
        <v>1</v>
      </c>
      <c r="L2" s="237"/>
    </row>
    <row r="3" spans="1:12" ht="10.5" customHeight="1">
      <c r="A3" s="238" t="s">
        <v>55</v>
      </c>
      <c r="B3" s="238" t="s">
        <v>2</v>
      </c>
      <c r="C3" s="238" t="s">
        <v>56</v>
      </c>
      <c r="D3" s="239" t="s">
        <v>315</v>
      </c>
      <c r="E3" s="239" t="s">
        <v>59</v>
      </c>
      <c r="F3" s="239"/>
      <c r="G3" s="239"/>
      <c r="H3" s="239"/>
      <c r="I3" s="239"/>
      <c r="J3" s="239"/>
      <c r="K3" s="239"/>
      <c r="L3" s="239" t="s">
        <v>60</v>
      </c>
    </row>
    <row r="4" spans="1:12" ht="19.5" customHeight="1">
      <c r="A4" s="238"/>
      <c r="B4" s="238"/>
      <c r="C4" s="238"/>
      <c r="D4" s="239"/>
      <c r="E4" s="239" t="s">
        <v>314</v>
      </c>
      <c r="F4" s="239" t="s">
        <v>62</v>
      </c>
      <c r="G4" s="239"/>
      <c r="H4" s="239"/>
      <c r="I4" s="239"/>
      <c r="J4" s="239"/>
      <c r="K4" s="239"/>
      <c r="L4" s="239"/>
    </row>
    <row r="5" spans="1:12" ht="19.5" customHeight="1">
      <c r="A5" s="238"/>
      <c r="B5" s="238"/>
      <c r="C5" s="238"/>
      <c r="D5" s="239"/>
      <c r="E5" s="239"/>
      <c r="F5" s="239" t="s">
        <v>63</v>
      </c>
      <c r="G5" s="241" t="s">
        <v>313</v>
      </c>
      <c r="H5" s="242" t="s">
        <v>65</v>
      </c>
      <c r="I5" s="135" t="s">
        <v>47</v>
      </c>
      <c r="J5" s="239" t="s">
        <v>312</v>
      </c>
      <c r="K5" s="242" t="s">
        <v>67</v>
      </c>
      <c r="L5" s="239"/>
    </row>
    <row r="6" spans="1:12" ht="19.5" customHeight="1">
      <c r="A6" s="238"/>
      <c r="B6" s="238"/>
      <c r="C6" s="238"/>
      <c r="D6" s="239"/>
      <c r="E6" s="239"/>
      <c r="F6" s="239"/>
      <c r="G6" s="241"/>
      <c r="H6" s="242"/>
      <c r="I6" s="243" t="s">
        <v>68</v>
      </c>
      <c r="J6" s="239"/>
      <c r="K6" s="239"/>
      <c r="L6" s="239"/>
    </row>
    <row r="7" spans="1:12" ht="29.25" customHeight="1">
      <c r="A7" s="238"/>
      <c r="B7" s="238"/>
      <c r="C7" s="238"/>
      <c r="D7" s="239"/>
      <c r="E7" s="239"/>
      <c r="F7" s="239"/>
      <c r="G7" s="241"/>
      <c r="H7" s="242"/>
      <c r="I7" s="243"/>
      <c r="J7" s="239"/>
      <c r="K7" s="239"/>
      <c r="L7" s="239"/>
    </row>
    <row r="8" spans="1:12" ht="29.25" customHeight="1">
      <c r="A8" s="238"/>
      <c r="B8" s="238"/>
      <c r="C8" s="238"/>
      <c r="D8" s="239"/>
      <c r="E8" s="239"/>
      <c r="F8" s="239"/>
      <c r="G8" s="241"/>
      <c r="H8" s="242"/>
      <c r="I8" s="243"/>
      <c r="J8" s="239"/>
      <c r="K8" s="239"/>
      <c r="L8" s="239"/>
    </row>
    <row r="9" spans="1:12" ht="15.75" customHeight="1" thickBot="1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  <c r="K9" s="134">
        <v>11</v>
      </c>
      <c r="L9" s="134">
        <v>12</v>
      </c>
    </row>
    <row r="10" spans="1:12" ht="45" customHeight="1" thickBot="1">
      <c r="A10" s="68" t="s">
        <v>69</v>
      </c>
      <c r="B10" s="68">
        <v>600</v>
      </c>
      <c r="C10" s="68">
        <v>60014</v>
      </c>
      <c r="D10" s="157" t="s">
        <v>318</v>
      </c>
      <c r="E10" s="158">
        <v>330000</v>
      </c>
      <c r="F10" s="158">
        <v>330000</v>
      </c>
      <c r="G10" s="159">
        <v>0</v>
      </c>
      <c r="H10" s="159">
        <v>0</v>
      </c>
      <c r="I10" s="159">
        <v>0</v>
      </c>
      <c r="J10" s="66" t="s">
        <v>282</v>
      </c>
      <c r="K10" s="160">
        <v>0</v>
      </c>
      <c r="L10" s="161" t="s">
        <v>287</v>
      </c>
    </row>
    <row r="11" spans="1:12" ht="95.25" customHeight="1" thickBot="1">
      <c r="A11" s="68" t="s">
        <v>125</v>
      </c>
      <c r="B11" s="68">
        <v>600</v>
      </c>
      <c r="C11" s="68">
        <v>60014</v>
      </c>
      <c r="D11" s="157" t="s">
        <v>311</v>
      </c>
      <c r="E11" s="158">
        <v>233167</v>
      </c>
      <c r="F11" s="158">
        <v>233167</v>
      </c>
      <c r="G11" s="159">
        <v>0</v>
      </c>
      <c r="H11" s="159">
        <v>0</v>
      </c>
      <c r="I11" s="159">
        <v>0</v>
      </c>
      <c r="J11" s="66" t="s">
        <v>308</v>
      </c>
      <c r="K11" s="160">
        <v>0</v>
      </c>
      <c r="L11" s="161" t="s">
        <v>287</v>
      </c>
    </row>
    <row r="12" spans="1:12" ht="83.25" customHeight="1" thickBot="1">
      <c r="A12" s="68" t="s">
        <v>126</v>
      </c>
      <c r="B12" s="68">
        <v>600</v>
      </c>
      <c r="C12" s="68">
        <v>60014</v>
      </c>
      <c r="D12" s="162" t="s">
        <v>310</v>
      </c>
      <c r="E12" s="163">
        <v>501396</v>
      </c>
      <c r="F12" s="163">
        <v>501396</v>
      </c>
      <c r="G12" s="159">
        <v>0</v>
      </c>
      <c r="H12" s="159">
        <v>0</v>
      </c>
      <c r="I12" s="159">
        <v>0</v>
      </c>
      <c r="J12" s="66" t="s">
        <v>308</v>
      </c>
      <c r="K12" s="160">
        <v>0</v>
      </c>
      <c r="L12" s="161" t="s">
        <v>287</v>
      </c>
    </row>
    <row r="13" spans="1:12" ht="74.25" customHeight="1" thickBot="1">
      <c r="A13" s="68" t="s">
        <v>127</v>
      </c>
      <c r="B13" s="68">
        <v>600</v>
      </c>
      <c r="C13" s="68">
        <v>60014</v>
      </c>
      <c r="D13" s="162" t="s">
        <v>309</v>
      </c>
      <c r="E13" s="163">
        <v>471265</v>
      </c>
      <c r="F13" s="163">
        <v>471265</v>
      </c>
      <c r="G13" s="159">
        <v>0</v>
      </c>
      <c r="H13" s="159">
        <v>0</v>
      </c>
      <c r="I13" s="159">
        <v>0</v>
      </c>
      <c r="J13" s="66" t="s">
        <v>308</v>
      </c>
      <c r="K13" s="160">
        <v>0</v>
      </c>
      <c r="L13" s="161" t="s">
        <v>287</v>
      </c>
    </row>
    <row r="14" spans="1:12" ht="93" customHeight="1" thickBot="1">
      <c r="A14" s="68" t="s">
        <v>128</v>
      </c>
      <c r="B14" s="68">
        <v>600</v>
      </c>
      <c r="C14" s="68">
        <v>60014</v>
      </c>
      <c r="D14" s="162" t="s">
        <v>307</v>
      </c>
      <c r="E14" s="163">
        <v>2008228</v>
      </c>
      <c r="F14" s="163">
        <v>1007714</v>
      </c>
      <c r="G14" s="159">
        <v>0</v>
      </c>
      <c r="H14" s="159">
        <v>0</v>
      </c>
      <c r="I14" s="159">
        <v>0</v>
      </c>
      <c r="J14" s="66" t="s">
        <v>322</v>
      </c>
      <c r="K14" s="160">
        <v>0</v>
      </c>
      <c r="L14" s="161" t="s">
        <v>287</v>
      </c>
    </row>
    <row r="15" spans="1:12" ht="54.75" customHeight="1" thickBot="1">
      <c r="A15" s="68" t="s">
        <v>129</v>
      </c>
      <c r="B15" s="68">
        <v>600</v>
      </c>
      <c r="C15" s="68">
        <v>60014</v>
      </c>
      <c r="D15" s="162" t="s">
        <v>306</v>
      </c>
      <c r="E15" s="163">
        <v>127382</v>
      </c>
      <c r="F15" s="163">
        <v>127382</v>
      </c>
      <c r="G15" s="159">
        <v>0</v>
      </c>
      <c r="H15" s="159">
        <v>0</v>
      </c>
      <c r="I15" s="159">
        <v>0</v>
      </c>
      <c r="J15" s="66" t="s">
        <v>282</v>
      </c>
      <c r="K15" s="160">
        <v>0</v>
      </c>
      <c r="L15" s="161" t="s">
        <v>287</v>
      </c>
    </row>
    <row r="16" spans="1:12" ht="58.5" customHeight="1" thickBot="1">
      <c r="A16" s="68" t="s">
        <v>130</v>
      </c>
      <c r="B16" s="68">
        <v>600</v>
      </c>
      <c r="C16" s="68">
        <v>60014</v>
      </c>
      <c r="D16" s="162" t="s">
        <v>305</v>
      </c>
      <c r="E16" s="163">
        <v>78010</v>
      </c>
      <c r="F16" s="163">
        <v>78010</v>
      </c>
      <c r="G16" s="159">
        <v>0</v>
      </c>
      <c r="H16" s="159">
        <v>0</v>
      </c>
      <c r="I16" s="159">
        <v>0</v>
      </c>
      <c r="J16" s="66" t="s">
        <v>282</v>
      </c>
      <c r="K16" s="160">
        <v>0</v>
      </c>
      <c r="L16" s="161" t="s">
        <v>287</v>
      </c>
    </row>
    <row r="17" spans="1:12" ht="66.75" customHeight="1" thickBot="1">
      <c r="A17" s="68" t="s">
        <v>131</v>
      </c>
      <c r="B17" s="68">
        <v>600</v>
      </c>
      <c r="C17" s="68">
        <v>60014</v>
      </c>
      <c r="D17" s="162" t="s">
        <v>304</v>
      </c>
      <c r="E17" s="163">
        <v>134800</v>
      </c>
      <c r="F17" s="163">
        <v>134800</v>
      </c>
      <c r="G17" s="159">
        <v>0</v>
      </c>
      <c r="H17" s="159">
        <v>0</v>
      </c>
      <c r="I17" s="159">
        <v>0</v>
      </c>
      <c r="J17" s="66" t="s">
        <v>282</v>
      </c>
      <c r="K17" s="160">
        <v>0</v>
      </c>
      <c r="L17" s="161" t="s">
        <v>287</v>
      </c>
    </row>
    <row r="18" spans="1:12" ht="62.25" customHeight="1" thickBot="1">
      <c r="A18" s="68" t="s">
        <v>84</v>
      </c>
      <c r="B18" s="68">
        <v>600</v>
      </c>
      <c r="C18" s="68">
        <v>60014</v>
      </c>
      <c r="D18" s="162" t="s">
        <v>303</v>
      </c>
      <c r="E18" s="163">
        <v>158487</v>
      </c>
      <c r="F18" s="163">
        <v>158487</v>
      </c>
      <c r="G18" s="159">
        <v>0</v>
      </c>
      <c r="H18" s="159">
        <v>0</v>
      </c>
      <c r="I18" s="159">
        <v>0</v>
      </c>
      <c r="J18" s="66" t="s">
        <v>282</v>
      </c>
      <c r="K18" s="160">
        <v>0</v>
      </c>
      <c r="L18" s="161" t="s">
        <v>287</v>
      </c>
    </row>
    <row r="19" spans="1:12" ht="54" customHeight="1" thickBot="1">
      <c r="A19" s="68" t="s">
        <v>90</v>
      </c>
      <c r="B19" s="68">
        <v>600</v>
      </c>
      <c r="C19" s="68">
        <v>60014</v>
      </c>
      <c r="D19" s="164" t="s">
        <v>302</v>
      </c>
      <c r="E19" s="163">
        <v>101743</v>
      </c>
      <c r="F19" s="163">
        <v>101743</v>
      </c>
      <c r="G19" s="159">
        <v>0</v>
      </c>
      <c r="H19" s="159">
        <v>0</v>
      </c>
      <c r="I19" s="159">
        <v>0</v>
      </c>
      <c r="J19" s="66" t="s">
        <v>282</v>
      </c>
      <c r="K19" s="160">
        <v>0</v>
      </c>
      <c r="L19" s="161" t="s">
        <v>287</v>
      </c>
    </row>
    <row r="20" spans="1:12" ht="54.75" customHeight="1" thickBot="1">
      <c r="A20" s="68" t="s">
        <v>154</v>
      </c>
      <c r="B20" s="68">
        <v>600</v>
      </c>
      <c r="C20" s="68">
        <v>60014</v>
      </c>
      <c r="D20" s="162" t="s">
        <v>301</v>
      </c>
      <c r="E20" s="163">
        <v>147793</v>
      </c>
      <c r="F20" s="163">
        <v>147793</v>
      </c>
      <c r="G20" s="159">
        <v>0</v>
      </c>
      <c r="H20" s="159">
        <v>0</v>
      </c>
      <c r="I20" s="159">
        <v>0</v>
      </c>
      <c r="J20" s="66" t="s">
        <v>282</v>
      </c>
      <c r="K20" s="160">
        <v>0</v>
      </c>
      <c r="L20" s="161" t="s">
        <v>287</v>
      </c>
    </row>
    <row r="21" spans="1:12" ht="71.25" customHeight="1" thickBot="1">
      <c r="A21" s="68" t="s">
        <v>157</v>
      </c>
      <c r="B21" s="68">
        <v>600</v>
      </c>
      <c r="C21" s="68">
        <v>60014</v>
      </c>
      <c r="D21" s="162" t="s">
        <v>300</v>
      </c>
      <c r="E21" s="163">
        <v>145622</v>
      </c>
      <c r="F21" s="163">
        <v>145622</v>
      </c>
      <c r="G21" s="159">
        <v>0</v>
      </c>
      <c r="H21" s="159">
        <v>0</v>
      </c>
      <c r="I21" s="159">
        <v>0</v>
      </c>
      <c r="J21" s="66" t="s">
        <v>282</v>
      </c>
      <c r="K21" s="160">
        <v>0</v>
      </c>
      <c r="L21" s="161" t="s">
        <v>287</v>
      </c>
    </row>
    <row r="22" spans="1:12" ht="63" customHeight="1" thickBot="1">
      <c r="A22" s="68" t="s">
        <v>159</v>
      </c>
      <c r="B22" s="68">
        <v>600</v>
      </c>
      <c r="C22" s="68">
        <v>60014</v>
      </c>
      <c r="D22" s="162" t="s">
        <v>299</v>
      </c>
      <c r="E22" s="163">
        <v>150674</v>
      </c>
      <c r="F22" s="163">
        <v>150674</v>
      </c>
      <c r="G22" s="159">
        <v>0</v>
      </c>
      <c r="H22" s="159">
        <v>0</v>
      </c>
      <c r="I22" s="159">
        <v>0</v>
      </c>
      <c r="J22" s="66" t="s">
        <v>282</v>
      </c>
      <c r="K22" s="160">
        <v>0</v>
      </c>
      <c r="L22" s="161" t="s">
        <v>287</v>
      </c>
    </row>
    <row r="23" spans="1:12" ht="54.75" customHeight="1" thickBot="1">
      <c r="A23" s="68" t="s">
        <v>161</v>
      </c>
      <c r="B23" s="68">
        <v>600</v>
      </c>
      <c r="C23" s="68">
        <v>60014</v>
      </c>
      <c r="D23" s="162" t="s">
        <v>298</v>
      </c>
      <c r="E23" s="163">
        <v>144807</v>
      </c>
      <c r="F23" s="163">
        <v>144807</v>
      </c>
      <c r="G23" s="159">
        <v>0</v>
      </c>
      <c r="H23" s="159">
        <v>0</v>
      </c>
      <c r="I23" s="159">
        <v>0</v>
      </c>
      <c r="J23" s="66" t="s">
        <v>282</v>
      </c>
      <c r="K23" s="160">
        <v>0</v>
      </c>
      <c r="L23" s="161" t="s">
        <v>287</v>
      </c>
    </row>
    <row r="24" spans="1:12" ht="63" customHeight="1" thickBot="1">
      <c r="A24" s="68" t="s">
        <v>164</v>
      </c>
      <c r="B24" s="68">
        <v>600</v>
      </c>
      <c r="C24" s="68">
        <v>60014</v>
      </c>
      <c r="D24" s="162" t="s">
        <v>297</v>
      </c>
      <c r="E24" s="163">
        <v>331347</v>
      </c>
      <c r="F24" s="163">
        <v>331347</v>
      </c>
      <c r="G24" s="159">
        <v>0</v>
      </c>
      <c r="H24" s="159">
        <v>0</v>
      </c>
      <c r="I24" s="159">
        <v>0</v>
      </c>
      <c r="J24" s="66" t="s">
        <v>282</v>
      </c>
      <c r="K24" s="160">
        <v>0</v>
      </c>
      <c r="L24" s="161" t="s">
        <v>287</v>
      </c>
    </row>
    <row r="25" spans="1:12" ht="102" customHeight="1" thickBot="1">
      <c r="A25" s="68" t="s">
        <v>97</v>
      </c>
      <c r="B25" s="68">
        <v>600</v>
      </c>
      <c r="C25" s="68">
        <v>60014</v>
      </c>
      <c r="D25" s="162" t="s">
        <v>296</v>
      </c>
      <c r="E25" s="163">
        <v>50000</v>
      </c>
      <c r="F25" s="163">
        <v>50000</v>
      </c>
      <c r="G25" s="159">
        <v>0</v>
      </c>
      <c r="H25" s="159">
        <v>0</v>
      </c>
      <c r="I25" s="159">
        <v>0</v>
      </c>
      <c r="J25" s="66" t="s">
        <v>282</v>
      </c>
      <c r="K25" s="160">
        <v>0</v>
      </c>
      <c r="L25" s="161" t="s">
        <v>287</v>
      </c>
    </row>
    <row r="26" spans="1:12" ht="96.75" customHeight="1" thickBot="1">
      <c r="A26" s="68" t="s">
        <v>187</v>
      </c>
      <c r="B26" s="68">
        <v>600</v>
      </c>
      <c r="C26" s="68">
        <v>60014</v>
      </c>
      <c r="D26" s="162" t="s">
        <v>295</v>
      </c>
      <c r="E26" s="163">
        <v>65000</v>
      </c>
      <c r="F26" s="163">
        <v>65000</v>
      </c>
      <c r="G26" s="159">
        <v>0</v>
      </c>
      <c r="H26" s="159">
        <v>0</v>
      </c>
      <c r="I26" s="159">
        <v>0</v>
      </c>
      <c r="J26" s="66" t="s">
        <v>282</v>
      </c>
      <c r="K26" s="160">
        <v>0</v>
      </c>
      <c r="L26" s="161" t="s">
        <v>287</v>
      </c>
    </row>
    <row r="27" spans="1:12" ht="137.25" customHeight="1" thickBot="1">
      <c r="A27" s="68" t="s">
        <v>75</v>
      </c>
      <c r="B27" s="68">
        <v>600</v>
      </c>
      <c r="C27" s="68">
        <v>60014</v>
      </c>
      <c r="D27" s="162" t="s">
        <v>294</v>
      </c>
      <c r="E27" s="163">
        <v>50000</v>
      </c>
      <c r="F27" s="163">
        <v>50000</v>
      </c>
      <c r="G27" s="159">
        <v>0</v>
      </c>
      <c r="H27" s="159">
        <v>0</v>
      </c>
      <c r="I27" s="159">
        <v>0</v>
      </c>
      <c r="J27" s="66" t="s">
        <v>282</v>
      </c>
      <c r="K27" s="160">
        <v>0</v>
      </c>
      <c r="L27" s="161" t="s">
        <v>287</v>
      </c>
    </row>
    <row r="28" spans="1:12" ht="83.25" customHeight="1" thickBot="1">
      <c r="A28" s="68" t="s">
        <v>76</v>
      </c>
      <c r="B28" s="68">
        <v>600</v>
      </c>
      <c r="C28" s="68">
        <v>60014</v>
      </c>
      <c r="D28" s="162" t="s">
        <v>293</v>
      </c>
      <c r="E28" s="163">
        <v>65000</v>
      </c>
      <c r="F28" s="163">
        <v>65000</v>
      </c>
      <c r="G28" s="159">
        <v>0</v>
      </c>
      <c r="H28" s="159">
        <v>0</v>
      </c>
      <c r="I28" s="159">
        <v>0</v>
      </c>
      <c r="J28" s="66" t="s">
        <v>282</v>
      </c>
      <c r="K28" s="160">
        <v>0</v>
      </c>
      <c r="L28" s="161" t="s">
        <v>287</v>
      </c>
    </row>
    <row r="29" spans="1:12" ht="96.75" customHeight="1" thickBot="1">
      <c r="A29" s="68" t="s">
        <v>77</v>
      </c>
      <c r="B29" s="68">
        <v>600</v>
      </c>
      <c r="C29" s="68">
        <v>60014</v>
      </c>
      <c r="D29" s="162" t="s">
        <v>292</v>
      </c>
      <c r="E29" s="163">
        <v>65000</v>
      </c>
      <c r="F29" s="163">
        <v>65000</v>
      </c>
      <c r="G29" s="159">
        <v>0</v>
      </c>
      <c r="H29" s="159">
        <v>0</v>
      </c>
      <c r="I29" s="159">
        <v>0</v>
      </c>
      <c r="J29" s="66" t="s">
        <v>282</v>
      </c>
      <c r="K29" s="160">
        <v>0</v>
      </c>
      <c r="L29" s="161" t="s">
        <v>287</v>
      </c>
    </row>
    <row r="30" spans="1:12" ht="111" customHeight="1" thickBot="1">
      <c r="A30" s="68" t="s">
        <v>81</v>
      </c>
      <c r="B30" s="68">
        <v>600</v>
      </c>
      <c r="C30" s="68">
        <v>60014</v>
      </c>
      <c r="D30" s="162" t="s">
        <v>291</v>
      </c>
      <c r="E30" s="163">
        <v>65000</v>
      </c>
      <c r="F30" s="163">
        <v>65000</v>
      </c>
      <c r="G30" s="159">
        <v>0</v>
      </c>
      <c r="H30" s="159">
        <v>0</v>
      </c>
      <c r="I30" s="159">
        <v>0</v>
      </c>
      <c r="J30" s="66" t="s">
        <v>282</v>
      </c>
      <c r="K30" s="160">
        <v>0</v>
      </c>
      <c r="L30" s="161" t="s">
        <v>287</v>
      </c>
    </row>
    <row r="31" spans="1:12" ht="84.75" customHeight="1" thickBot="1">
      <c r="A31" s="68" t="s">
        <v>192</v>
      </c>
      <c r="B31" s="68">
        <v>600</v>
      </c>
      <c r="C31" s="68">
        <v>60014</v>
      </c>
      <c r="D31" s="162" t="s">
        <v>290</v>
      </c>
      <c r="E31" s="163">
        <v>65000</v>
      </c>
      <c r="F31" s="163">
        <v>65000</v>
      </c>
      <c r="G31" s="159">
        <v>0</v>
      </c>
      <c r="H31" s="159">
        <v>0</v>
      </c>
      <c r="I31" s="159">
        <v>0</v>
      </c>
      <c r="J31" s="66" t="s">
        <v>282</v>
      </c>
      <c r="K31" s="160">
        <v>0</v>
      </c>
      <c r="L31" s="161" t="s">
        <v>287</v>
      </c>
    </row>
    <row r="32" spans="1:12" ht="84.75" customHeight="1" thickBot="1">
      <c r="A32" s="68" t="s">
        <v>94</v>
      </c>
      <c r="B32" s="68">
        <v>600</v>
      </c>
      <c r="C32" s="68">
        <v>60014</v>
      </c>
      <c r="D32" s="162" t="s">
        <v>288</v>
      </c>
      <c r="E32" s="163">
        <v>65000</v>
      </c>
      <c r="F32" s="163">
        <v>65000</v>
      </c>
      <c r="G32" s="159">
        <v>0</v>
      </c>
      <c r="H32" s="159">
        <v>0</v>
      </c>
      <c r="I32" s="159">
        <v>0</v>
      </c>
      <c r="J32" s="66" t="s">
        <v>282</v>
      </c>
      <c r="K32" s="160">
        <v>0</v>
      </c>
      <c r="L32" s="161" t="s">
        <v>287</v>
      </c>
    </row>
    <row r="33" spans="1:12" ht="60" customHeight="1">
      <c r="A33" s="68" t="s">
        <v>289</v>
      </c>
      <c r="B33" s="68">
        <v>750</v>
      </c>
      <c r="C33" s="68">
        <v>75020</v>
      </c>
      <c r="D33" s="61" t="s">
        <v>285</v>
      </c>
      <c r="E33" s="165">
        <f>F33</f>
        <v>60000</v>
      </c>
      <c r="F33" s="165">
        <v>60000</v>
      </c>
      <c r="G33" s="159">
        <v>0</v>
      </c>
      <c r="H33" s="159">
        <v>0</v>
      </c>
      <c r="I33" s="159">
        <v>0</v>
      </c>
      <c r="J33" s="66" t="s">
        <v>83</v>
      </c>
      <c r="K33" s="160">
        <v>0</v>
      </c>
      <c r="L33" s="161" t="s">
        <v>80</v>
      </c>
    </row>
    <row r="34" spans="1:12" ht="96.75" customHeight="1">
      <c r="A34" s="68" t="s">
        <v>286</v>
      </c>
      <c r="B34" s="68">
        <v>801</v>
      </c>
      <c r="C34" s="68">
        <v>80195</v>
      </c>
      <c r="D34" s="66" t="s">
        <v>320</v>
      </c>
      <c r="E34" s="165">
        <f>F34</f>
        <v>135300</v>
      </c>
      <c r="F34" s="165">
        <v>135300</v>
      </c>
      <c r="G34" s="159">
        <v>0</v>
      </c>
      <c r="H34" s="159">
        <v>0</v>
      </c>
      <c r="I34" s="159">
        <v>0</v>
      </c>
      <c r="J34" s="66" t="s">
        <v>83</v>
      </c>
      <c r="K34" s="160">
        <v>0</v>
      </c>
      <c r="L34" s="161" t="s">
        <v>80</v>
      </c>
    </row>
    <row r="35" spans="1:12" ht="88.5" customHeight="1">
      <c r="A35" s="166" t="s">
        <v>284</v>
      </c>
      <c r="B35" s="166">
        <v>852</v>
      </c>
      <c r="C35" s="166">
        <v>85202</v>
      </c>
      <c r="D35" s="167" t="s">
        <v>321</v>
      </c>
      <c r="E35" s="168">
        <v>100000</v>
      </c>
      <c r="F35" s="169">
        <v>100000</v>
      </c>
      <c r="G35" s="168">
        <v>0</v>
      </c>
      <c r="H35" s="169">
        <v>0</v>
      </c>
      <c r="I35" s="169">
        <v>0</v>
      </c>
      <c r="J35" s="167" t="s">
        <v>282</v>
      </c>
      <c r="K35" s="170">
        <v>0</v>
      </c>
      <c r="L35" s="171" t="s">
        <v>317</v>
      </c>
    </row>
    <row r="36" spans="1:12" ht="50.25" customHeight="1">
      <c r="A36" s="68" t="s">
        <v>324</v>
      </c>
      <c r="B36" s="68">
        <v>853</v>
      </c>
      <c r="C36" s="68">
        <v>85333</v>
      </c>
      <c r="D36" s="61" t="s">
        <v>283</v>
      </c>
      <c r="E36" s="165">
        <v>95000</v>
      </c>
      <c r="F36" s="165">
        <v>95000</v>
      </c>
      <c r="G36" s="159">
        <v>0</v>
      </c>
      <c r="H36" s="159">
        <v>0</v>
      </c>
      <c r="I36" s="159">
        <v>0</v>
      </c>
      <c r="J36" s="66" t="s">
        <v>282</v>
      </c>
      <c r="K36" s="160">
        <v>0</v>
      </c>
      <c r="L36" s="161" t="s">
        <v>281</v>
      </c>
    </row>
    <row r="37" spans="1:12" ht="37.5" customHeight="1">
      <c r="A37" s="240" t="s">
        <v>280</v>
      </c>
      <c r="B37" s="240"/>
      <c r="C37" s="240"/>
      <c r="D37" s="240"/>
      <c r="E37" s="172">
        <f>SUM(E10:E36)</f>
        <v>5945021</v>
      </c>
      <c r="F37" s="172">
        <f>SUM(F10:F36)</f>
        <v>4944507</v>
      </c>
      <c r="G37" s="173">
        <f>SUM(G10:G36)</f>
        <v>0</v>
      </c>
      <c r="H37" s="173">
        <f>SUM(H10:H36)</f>
        <v>0</v>
      </c>
      <c r="I37" s="173">
        <f>SUM(I10:I36)</f>
        <v>0</v>
      </c>
      <c r="J37" s="174">
        <v>1000514</v>
      </c>
      <c r="K37" s="173">
        <f>SUM(K10:K36)</f>
        <v>0</v>
      </c>
      <c r="L37" s="175" t="s">
        <v>120</v>
      </c>
    </row>
    <row r="38" spans="1:12" ht="16.5" customHeight="1">
      <c r="A38" s="132"/>
      <c r="B38" s="132"/>
      <c r="C38" s="132"/>
      <c r="D38" s="132"/>
      <c r="E38" s="133"/>
      <c r="F38" s="132"/>
      <c r="G38" s="132"/>
      <c r="H38" s="132"/>
      <c r="I38" s="132"/>
      <c r="J38" s="132"/>
      <c r="K38" s="132"/>
      <c r="L38" s="132"/>
    </row>
    <row r="39" spans="1:12" ht="12.75">
      <c r="A39" s="132" t="s">
        <v>279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</row>
    <row r="40" spans="1:12" ht="12.75">
      <c r="A40" s="132" t="s">
        <v>121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ht="12.75">
      <c r="A41" s="132" t="s">
        <v>122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2" ht="12.75">
      <c r="A42" s="132" t="s">
        <v>278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2" ht="12.75">
      <c r="A43" s="132" t="s">
        <v>124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7" ht="12.75">
      <c r="E47" s="131"/>
    </row>
  </sheetData>
  <sheetProtection selectLockedCells="1" selectUnlockedCells="1"/>
  <mergeCells count="17">
    <mergeCell ref="A37:D37"/>
    <mergeCell ref="F5:F8"/>
    <mergeCell ref="G5:G8"/>
    <mergeCell ref="H5:H8"/>
    <mergeCell ref="J5:J8"/>
    <mergeCell ref="K5:K8"/>
    <mergeCell ref="I6:I8"/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LXXV.17.2023 
z dnia 27 lutego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E16" sqref="E16"/>
    </sheetView>
  </sheetViews>
  <sheetFormatPr defaultColWidth="9.33203125" defaultRowHeight="11.25"/>
  <cols>
    <col min="1" max="1" width="9.33203125" style="5" customWidth="1"/>
    <col min="2" max="2" width="69.33203125" style="5" customWidth="1"/>
    <col min="3" max="3" width="18" style="5" customWidth="1"/>
    <col min="4" max="4" width="19.5" style="5" customWidth="1"/>
    <col min="5" max="16384" width="9.33203125" style="5" customWidth="1"/>
  </cols>
  <sheetData>
    <row r="1" spans="1:4" ht="12.75">
      <c r="A1" s="6"/>
      <c r="B1" s="6"/>
      <c r="C1" s="6"/>
      <c r="D1" s="6"/>
    </row>
    <row r="2" spans="1:4" ht="18.75">
      <c r="A2" s="245" t="s">
        <v>133</v>
      </c>
      <c r="B2" s="245"/>
      <c r="C2" s="245"/>
      <c r="D2" s="245"/>
    </row>
    <row r="3" spans="1:4" ht="12.75">
      <c r="A3" s="24"/>
      <c r="B3" s="25"/>
      <c r="C3" s="25"/>
      <c r="D3" s="25"/>
    </row>
    <row r="4" spans="1:8" ht="12.75">
      <c r="A4" s="25"/>
      <c r="B4" s="25"/>
      <c r="C4" s="25"/>
      <c r="D4" s="26" t="s">
        <v>1</v>
      </c>
      <c r="H4" s="7"/>
    </row>
    <row r="5" spans="1:4" ht="12.75" customHeight="1">
      <c r="A5" s="246" t="s">
        <v>55</v>
      </c>
      <c r="B5" s="246" t="s">
        <v>134</v>
      </c>
      <c r="C5" s="247" t="s">
        <v>135</v>
      </c>
      <c r="D5" s="248" t="s">
        <v>136</v>
      </c>
    </row>
    <row r="6" spans="1:4" ht="12.75">
      <c r="A6" s="246"/>
      <c r="B6" s="246"/>
      <c r="C6" s="246"/>
      <c r="D6" s="248"/>
    </row>
    <row r="7" spans="1:4" ht="12.75">
      <c r="A7" s="246"/>
      <c r="B7" s="246"/>
      <c r="C7" s="246"/>
      <c r="D7" s="248"/>
    </row>
    <row r="8" spans="1:4" ht="12.75">
      <c r="A8" s="27">
        <v>1</v>
      </c>
      <c r="B8" s="27">
        <v>2</v>
      </c>
      <c r="C8" s="27">
        <v>3</v>
      </c>
      <c r="D8" s="27">
        <v>4</v>
      </c>
    </row>
    <row r="9" spans="1:4" ht="12.75" customHeight="1">
      <c r="A9" s="249" t="s">
        <v>137</v>
      </c>
      <c r="B9" s="249"/>
      <c r="C9" s="27"/>
      <c r="D9" s="176">
        <f>SUM(D10:D28)</f>
        <v>20645604.91</v>
      </c>
    </row>
    <row r="10" spans="1:4" ht="12.75">
      <c r="A10" s="30" t="s">
        <v>69</v>
      </c>
      <c r="B10" s="31" t="s">
        <v>193</v>
      </c>
      <c r="C10" s="27" t="s">
        <v>138</v>
      </c>
      <c r="D10" s="45">
        <v>0</v>
      </c>
    </row>
    <row r="11" spans="1:4" ht="22.5">
      <c r="A11" s="33" t="s">
        <v>139</v>
      </c>
      <c r="B11" s="34" t="s">
        <v>140</v>
      </c>
      <c r="C11" s="35" t="s">
        <v>138</v>
      </c>
      <c r="D11" s="45">
        <v>0</v>
      </c>
    </row>
    <row r="12" spans="1:4" ht="12.75">
      <c r="A12" s="30" t="s">
        <v>125</v>
      </c>
      <c r="B12" s="36" t="s">
        <v>194</v>
      </c>
      <c r="C12" s="27" t="s">
        <v>138</v>
      </c>
      <c r="D12" s="45">
        <v>0</v>
      </c>
    </row>
    <row r="13" spans="1:4" ht="22.5">
      <c r="A13" s="30" t="s">
        <v>126</v>
      </c>
      <c r="B13" s="34" t="s">
        <v>141</v>
      </c>
      <c r="C13" s="27" t="s">
        <v>142</v>
      </c>
      <c r="D13" s="45">
        <v>0</v>
      </c>
    </row>
    <row r="14" spans="1:4" ht="22.5">
      <c r="A14" s="30" t="s">
        <v>127</v>
      </c>
      <c r="B14" s="34" t="s">
        <v>143</v>
      </c>
      <c r="C14" s="27" t="s">
        <v>144</v>
      </c>
      <c r="D14" s="45">
        <v>0</v>
      </c>
    </row>
    <row r="15" spans="1:4" ht="12.75">
      <c r="A15" s="30" t="s">
        <v>128</v>
      </c>
      <c r="B15" s="34" t="s">
        <v>145</v>
      </c>
      <c r="C15" s="27" t="s">
        <v>146</v>
      </c>
      <c r="D15" s="45">
        <v>0</v>
      </c>
    </row>
    <row r="16" spans="1:4" ht="22.5">
      <c r="A16" s="30" t="s">
        <v>147</v>
      </c>
      <c r="B16" s="34" t="s">
        <v>140</v>
      </c>
      <c r="C16" s="27" t="s">
        <v>146</v>
      </c>
      <c r="D16" s="45">
        <v>0</v>
      </c>
    </row>
    <row r="17" spans="1:4" ht="12.75">
      <c r="A17" s="30" t="s">
        <v>129</v>
      </c>
      <c r="B17" s="36" t="s">
        <v>195</v>
      </c>
      <c r="C17" s="27" t="s">
        <v>148</v>
      </c>
      <c r="D17" s="45">
        <v>0</v>
      </c>
    </row>
    <row r="18" spans="1:4" ht="22.5">
      <c r="A18" s="30" t="s">
        <v>149</v>
      </c>
      <c r="B18" s="34" t="s">
        <v>150</v>
      </c>
      <c r="C18" s="27" t="s">
        <v>148</v>
      </c>
      <c r="D18" s="45">
        <v>0</v>
      </c>
    </row>
    <row r="19" spans="1:4" ht="22.5">
      <c r="A19" s="30" t="s">
        <v>130</v>
      </c>
      <c r="B19" s="34" t="s">
        <v>196</v>
      </c>
      <c r="C19" s="27" t="s">
        <v>148</v>
      </c>
      <c r="D19" s="45">
        <v>0</v>
      </c>
    </row>
    <row r="20" spans="1:4" ht="22.5">
      <c r="A20" s="33" t="s">
        <v>131</v>
      </c>
      <c r="B20" s="36" t="s">
        <v>197</v>
      </c>
      <c r="C20" s="37" t="s">
        <v>151</v>
      </c>
      <c r="D20" s="45">
        <v>0</v>
      </c>
    </row>
    <row r="21" spans="1:4" ht="22.5">
      <c r="A21" s="30" t="s">
        <v>84</v>
      </c>
      <c r="B21" s="36" t="s">
        <v>198</v>
      </c>
      <c r="C21" s="27" t="s">
        <v>152</v>
      </c>
      <c r="D21" s="177">
        <v>19780032.82</v>
      </c>
    </row>
    <row r="22" spans="1:4" ht="12.75">
      <c r="A22" s="30" t="s">
        <v>90</v>
      </c>
      <c r="B22" s="36" t="s">
        <v>199</v>
      </c>
      <c r="C22" s="27" t="s">
        <v>153</v>
      </c>
      <c r="D22" s="45">
        <v>0</v>
      </c>
    </row>
    <row r="23" spans="1:4" ht="12.75">
      <c r="A23" s="30" t="s">
        <v>154</v>
      </c>
      <c r="B23" s="38" t="s">
        <v>155</v>
      </c>
      <c r="C23" s="27" t="s">
        <v>156</v>
      </c>
      <c r="D23" s="32">
        <v>0</v>
      </c>
    </row>
    <row r="24" spans="1:4" ht="33.75">
      <c r="A24" s="30" t="s">
        <v>157</v>
      </c>
      <c r="B24" s="36" t="s">
        <v>200</v>
      </c>
      <c r="C24" s="28" t="s">
        <v>158</v>
      </c>
      <c r="D24" s="52">
        <v>865572.09</v>
      </c>
    </row>
    <row r="25" spans="1:4" ht="33.75">
      <c r="A25" s="30" t="s">
        <v>159</v>
      </c>
      <c r="B25" s="36" t="s">
        <v>201</v>
      </c>
      <c r="C25" s="28" t="s">
        <v>160</v>
      </c>
      <c r="D25" s="32">
        <v>0</v>
      </c>
    </row>
    <row r="26" spans="1:4" ht="12.75">
      <c r="A26" s="30" t="s">
        <v>161</v>
      </c>
      <c r="B26" s="39" t="s">
        <v>162</v>
      </c>
      <c r="C26" s="27" t="s">
        <v>163</v>
      </c>
      <c r="D26" s="32">
        <v>0</v>
      </c>
    </row>
    <row r="27" spans="1:4" ht="12.75">
      <c r="A27" s="30" t="s">
        <v>164</v>
      </c>
      <c r="B27" s="39" t="s">
        <v>165</v>
      </c>
      <c r="C27" s="27" t="s">
        <v>166</v>
      </c>
      <c r="D27" s="32">
        <v>0</v>
      </c>
    </row>
    <row r="28" spans="1:4" ht="12.75">
      <c r="A28" s="30" t="s">
        <v>97</v>
      </c>
      <c r="B28" s="34" t="s">
        <v>167</v>
      </c>
      <c r="C28" s="27" t="s">
        <v>168</v>
      </c>
      <c r="D28" s="32">
        <v>0</v>
      </c>
    </row>
    <row r="29" spans="1:4" ht="12.75" customHeight="1">
      <c r="A29" s="244" t="s">
        <v>169</v>
      </c>
      <c r="B29" s="244"/>
      <c r="C29" s="27"/>
      <c r="D29" s="29">
        <f>SUM(D30:D36)</f>
        <v>0</v>
      </c>
    </row>
    <row r="30" spans="1:4" ht="12.75">
      <c r="A30" s="30" t="s">
        <v>69</v>
      </c>
      <c r="B30" s="38" t="s">
        <v>202</v>
      </c>
      <c r="C30" s="27" t="s">
        <v>170</v>
      </c>
      <c r="D30" s="32">
        <v>0</v>
      </c>
    </row>
    <row r="31" spans="1:4" ht="22.5">
      <c r="A31" s="30" t="s">
        <v>139</v>
      </c>
      <c r="B31" s="34" t="s">
        <v>171</v>
      </c>
      <c r="C31" s="27" t="s">
        <v>170</v>
      </c>
      <c r="D31" s="32">
        <v>0</v>
      </c>
    </row>
    <row r="32" spans="1:4" ht="12.75">
      <c r="A32" s="30" t="s">
        <v>125</v>
      </c>
      <c r="B32" s="38" t="s">
        <v>172</v>
      </c>
      <c r="C32" s="27" t="s">
        <v>170</v>
      </c>
      <c r="D32" s="32">
        <v>0</v>
      </c>
    </row>
    <row r="33" spans="1:4" ht="22.5">
      <c r="A33" s="30" t="s">
        <v>132</v>
      </c>
      <c r="B33" s="34" t="s">
        <v>173</v>
      </c>
      <c r="C33" s="27" t="s">
        <v>174</v>
      </c>
      <c r="D33" s="32">
        <v>0</v>
      </c>
    </row>
    <row r="34" spans="1:4" ht="22.5">
      <c r="A34" s="30" t="s">
        <v>127</v>
      </c>
      <c r="B34" s="34" t="s">
        <v>175</v>
      </c>
      <c r="C34" s="27" t="s">
        <v>176</v>
      </c>
      <c r="D34" s="32">
        <v>0</v>
      </c>
    </row>
    <row r="35" spans="1:4" ht="12.75">
      <c r="A35" s="30" t="s">
        <v>128</v>
      </c>
      <c r="B35" s="34" t="s">
        <v>177</v>
      </c>
      <c r="C35" s="27" t="s">
        <v>178</v>
      </c>
      <c r="D35" s="32">
        <v>0</v>
      </c>
    </row>
    <row r="36" spans="1:4" ht="22.5">
      <c r="A36" s="30" t="s">
        <v>147</v>
      </c>
      <c r="B36" s="34" t="s">
        <v>171</v>
      </c>
      <c r="C36" s="27" t="s">
        <v>178</v>
      </c>
      <c r="D36" s="32">
        <v>0</v>
      </c>
    </row>
    <row r="37" spans="1:4" ht="12.75">
      <c r="A37" s="30" t="s">
        <v>129</v>
      </c>
      <c r="B37" s="36" t="s">
        <v>203</v>
      </c>
      <c r="C37" s="27" t="s">
        <v>179</v>
      </c>
      <c r="D37" s="32">
        <v>0</v>
      </c>
    </row>
    <row r="38" spans="1:4" ht="22.5">
      <c r="A38" s="30" t="s">
        <v>149</v>
      </c>
      <c r="B38" s="34" t="s">
        <v>180</v>
      </c>
      <c r="C38" s="27" t="s">
        <v>179</v>
      </c>
      <c r="D38" s="32">
        <v>0</v>
      </c>
    </row>
    <row r="39" spans="1:4" ht="22.5">
      <c r="A39" s="30" t="s">
        <v>130</v>
      </c>
      <c r="B39" s="34" t="s">
        <v>204</v>
      </c>
      <c r="C39" s="27" t="s">
        <v>179</v>
      </c>
      <c r="D39" s="32">
        <v>0</v>
      </c>
    </row>
    <row r="40" spans="1:4" ht="12.75">
      <c r="A40" s="30" t="s">
        <v>131</v>
      </c>
      <c r="B40" s="36" t="s">
        <v>205</v>
      </c>
      <c r="C40" s="28" t="s">
        <v>181</v>
      </c>
      <c r="D40" s="32">
        <v>0</v>
      </c>
    </row>
    <row r="41" spans="1:4" ht="12.75">
      <c r="A41" s="30" t="s">
        <v>84</v>
      </c>
      <c r="B41" s="38" t="s">
        <v>182</v>
      </c>
      <c r="C41" s="27" t="s">
        <v>183</v>
      </c>
      <c r="D41" s="32">
        <v>0</v>
      </c>
    </row>
    <row r="42" spans="1:4" ht="12.75">
      <c r="A42" s="40" t="s">
        <v>90</v>
      </c>
      <c r="B42" s="38" t="s">
        <v>184</v>
      </c>
      <c r="C42" s="27" t="s">
        <v>163</v>
      </c>
      <c r="D42" s="32">
        <v>0</v>
      </c>
    </row>
    <row r="43" spans="1:4" ht="12.75">
      <c r="A43" s="40" t="s">
        <v>154</v>
      </c>
      <c r="B43" s="34" t="s">
        <v>185</v>
      </c>
      <c r="C43" s="27" t="s">
        <v>168</v>
      </c>
      <c r="D43" s="32">
        <v>0</v>
      </c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LXXV.17.2023
z dnia 27 lutego 2023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"/>
  <sheetViews>
    <sheetView view="pageLayout" zoomScaleNormal="90" workbookViewId="0" topLeftCell="A1">
      <selection activeCell="P13" sqref="P13"/>
    </sheetView>
  </sheetViews>
  <sheetFormatPr defaultColWidth="9.33203125" defaultRowHeight="11.25"/>
  <cols>
    <col min="1" max="1" width="5.66015625" style="77" customWidth="1"/>
    <col min="2" max="2" width="11" style="77" customWidth="1"/>
    <col min="3" max="3" width="8.66015625" style="77" customWidth="1"/>
    <col min="4" max="4" width="15" style="77" customWidth="1"/>
    <col min="5" max="5" width="16.83203125" style="77" customWidth="1"/>
    <col min="6" max="6" width="14.16015625" style="77" customWidth="1"/>
    <col min="7" max="7" width="14.33203125" style="77" customWidth="1"/>
    <col min="8" max="8" width="14.5" style="77" customWidth="1"/>
    <col min="9" max="9" width="10.66015625" style="77" customWidth="1"/>
    <col min="10" max="10" width="12.66015625" style="77" customWidth="1"/>
    <col min="11" max="11" width="10.83203125" style="76" customWidth="1"/>
    <col min="12" max="12" width="15" style="76" customWidth="1"/>
    <col min="13" max="14" width="12.33203125" style="76" customWidth="1"/>
    <col min="15" max="15" width="12.16015625" style="76" customWidth="1"/>
    <col min="16" max="16384" width="9.33203125" style="76" customWidth="1"/>
  </cols>
  <sheetData>
    <row r="1" spans="1:17" ht="36" customHeight="1">
      <c r="A1" s="250" t="s">
        <v>253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0"/>
    </row>
    <row r="2" spans="1:16" ht="18.75">
      <c r="A2" s="109"/>
      <c r="B2" s="109"/>
      <c r="C2" s="109"/>
      <c r="D2" s="109"/>
      <c r="E2" s="109"/>
      <c r="F2" s="109"/>
      <c r="G2" s="109"/>
      <c r="H2" s="82"/>
      <c r="I2" s="82"/>
      <c r="J2" s="82"/>
      <c r="K2" s="81"/>
      <c r="L2" s="81"/>
      <c r="M2" s="81"/>
      <c r="N2" s="81"/>
      <c r="O2" s="81"/>
      <c r="P2" s="81"/>
    </row>
    <row r="3" spans="1:16" s="98" customFormat="1" ht="18.75" customHeight="1">
      <c r="A3" s="83"/>
      <c r="B3" s="83"/>
      <c r="C3" s="83"/>
      <c r="D3" s="83"/>
      <c r="E3" s="83"/>
      <c r="F3" s="83"/>
      <c r="G3" s="82"/>
      <c r="H3" s="82"/>
      <c r="I3" s="82"/>
      <c r="J3" s="82"/>
      <c r="K3" s="82"/>
      <c r="L3" s="81"/>
      <c r="M3" s="81"/>
      <c r="N3" s="81"/>
      <c r="O3" s="81"/>
      <c r="P3" s="108" t="s">
        <v>252</v>
      </c>
    </row>
    <row r="4" spans="1:16" s="98" customFormat="1" ht="12.75" customHeight="1">
      <c r="A4" s="251" t="s">
        <v>2</v>
      </c>
      <c r="B4" s="251" t="s">
        <v>3</v>
      </c>
      <c r="C4" s="251" t="s">
        <v>4</v>
      </c>
      <c r="D4" s="251" t="s">
        <v>251</v>
      </c>
      <c r="E4" s="252" t="s">
        <v>250</v>
      </c>
      <c r="F4" s="252" t="s">
        <v>39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6" s="98" customFormat="1" ht="12.75" customHeight="1">
      <c r="A5" s="251"/>
      <c r="B5" s="251"/>
      <c r="C5" s="251"/>
      <c r="D5" s="251"/>
      <c r="E5" s="252"/>
      <c r="F5" s="252" t="s">
        <v>38</v>
      </c>
      <c r="G5" s="252" t="s">
        <v>39</v>
      </c>
      <c r="H5" s="252"/>
      <c r="I5" s="252"/>
      <c r="J5" s="252"/>
      <c r="K5" s="252"/>
      <c r="L5" s="252" t="s">
        <v>249</v>
      </c>
      <c r="M5" s="254" t="s">
        <v>39</v>
      </c>
      <c r="N5" s="254"/>
      <c r="O5" s="254"/>
      <c r="P5" s="254"/>
    </row>
    <row r="6" spans="1:16" s="98" customFormat="1" ht="25.5" customHeight="1">
      <c r="A6" s="251"/>
      <c r="B6" s="251"/>
      <c r="C6" s="251"/>
      <c r="D6" s="251"/>
      <c r="E6" s="252"/>
      <c r="F6" s="252"/>
      <c r="G6" s="252" t="s">
        <v>248</v>
      </c>
      <c r="H6" s="252"/>
      <c r="I6" s="252" t="s">
        <v>247</v>
      </c>
      <c r="J6" s="252" t="s">
        <v>246</v>
      </c>
      <c r="K6" s="252" t="s">
        <v>245</v>
      </c>
      <c r="L6" s="252"/>
      <c r="M6" s="255" t="s">
        <v>46</v>
      </c>
      <c r="N6" s="107" t="s">
        <v>47</v>
      </c>
      <c r="O6" s="252" t="s">
        <v>48</v>
      </c>
      <c r="P6" s="252" t="s">
        <v>244</v>
      </c>
    </row>
    <row r="7" spans="1:16" s="98" customFormat="1" ht="72">
      <c r="A7" s="251"/>
      <c r="B7" s="251"/>
      <c r="C7" s="251"/>
      <c r="D7" s="251"/>
      <c r="E7" s="252"/>
      <c r="F7" s="252"/>
      <c r="G7" s="106" t="s">
        <v>50</v>
      </c>
      <c r="H7" s="106" t="s">
        <v>243</v>
      </c>
      <c r="I7" s="252"/>
      <c r="J7" s="252"/>
      <c r="K7" s="252"/>
      <c r="L7" s="252"/>
      <c r="M7" s="255"/>
      <c r="N7" s="105" t="s">
        <v>43</v>
      </c>
      <c r="O7" s="252"/>
      <c r="P7" s="252"/>
    </row>
    <row r="8" spans="1:16" s="98" customFormat="1" ht="10.5" customHeight="1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</row>
    <row r="9" spans="1:16" s="98" customFormat="1" ht="12.75">
      <c r="A9" s="100" t="s">
        <v>242</v>
      </c>
      <c r="B9" s="103"/>
      <c r="C9" s="91"/>
      <c r="D9" s="95">
        <f>SUM(D10:D10)</f>
        <v>60000</v>
      </c>
      <c r="E9" s="95">
        <f>SUM(E10:E10)</f>
        <v>60000</v>
      </c>
      <c r="F9" s="95">
        <f>SUM(F10:F10)</f>
        <v>60000</v>
      </c>
      <c r="G9" s="95">
        <f>SUM(G10:G10)</f>
        <v>0</v>
      </c>
      <c r="H9" s="95">
        <f>SUM(H10:H10)</f>
        <v>60000</v>
      </c>
      <c r="I9" s="95">
        <v>0</v>
      </c>
      <c r="J9" s="95">
        <v>0</v>
      </c>
      <c r="K9" s="95">
        <v>0</v>
      </c>
      <c r="L9" s="95">
        <f>SUM(L10:L10)</f>
        <v>0</v>
      </c>
      <c r="M9" s="95">
        <f>SUM(M10:M10)</f>
        <v>0</v>
      </c>
      <c r="N9" s="95">
        <f>SUM(N10:N10)</f>
        <v>0</v>
      </c>
      <c r="O9" s="95">
        <v>0</v>
      </c>
      <c r="P9" s="95">
        <v>0</v>
      </c>
    </row>
    <row r="10" spans="1:16" s="98" customFormat="1" ht="12.75">
      <c r="A10" s="102" t="s">
        <v>242</v>
      </c>
      <c r="B10" s="101" t="s">
        <v>241</v>
      </c>
      <c r="C10" s="87">
        <v>2110</v>
      </c>
      <c r="D10" s="86">
        <v>60000</v>
      </c>
      <c r="E10" s="86">
        <f>F10+L10</f>
        <v>60000</v>
      </c>
      <c r="F10" s="86">
        <f>H10</f>
        <v>60000</v>
      </c>
      <c r="G10" s="85">
        <v>0</v>
      </c>
      <c r="H10" s="85">
        <v>60000</v>
      </c>
      <c r="I10" s="85">
        <v>0</v>
      </c>
      <c r="J10" s="85">
        <v>0</v>
      </c>
      <c r="K10" s="85">
        <f>-T10</f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</row>
    <row r="11" spans="1:16" s="98" customFormat="1" ht="12.75">
      <c r="A11" s="93">
        <v>600</v>
      </c>
      <c r="B11" s="96"/>
      <c r="C11" s="91"/>
      <c r="D11" s="95">
        <f aca="true" t="shared" si="0" ref="D11:N11">SUM(D12:D12)</f>
        <v>2041</v>
      </c>
      <c r="E11" s="95">
        <f t="shared" si="0"/>
        <v>2041</v>
      </c>
      <c r="F11" s="95">
        <f t="shared" si="0"/>
        <v>2041</v>
      </c>
      <c r="G11" s="95">
        <f t="shared" si="0"/>
        <v>2041</v>
      </c>
      <c r="H11" s="95">
        <f t="shared" si="0"/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si="0"/>
        <v>0</v>
      </c>
      <c r="O11" s="95">
        <f>O13+O15</f>
        <v>0</v>
      </c>
      <c r="P11" s="95">
        <f>P13+P15</f>
        <v>0</v>
      </c>
    </row>
    <row r="12" spans="1:16" s="98" customFormat="1" ht="12.75">
      <c r="A12" s="89">
        <v>600</v>
      </c>
      <c r="B12" s="88">
        <v>60095</v>
      </c>
      <c r="C12" s="87">
        <v>2110</v>
      </c>
      <c r="D12" s="86">
        <v>2041</v>
      </c>
      <c r="E12" s="86">
        <f>SUM(F12)</f>
        <v>2041</v>
      </c>
      <c r="F12" s="86">
        <f>SUM(G12:H12)</f>
        <v>2041</v>
      </c>
      <c r="G12" s="85">
        <v>2041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f>SUM(O12+Q12+R12)</f>
        <v>0</v>
      </c>
      <c r="O12" s="85">
        <v>0</v>
      </c>
      <c r="P12" s="85">
        <v>0</v>
      </c>
    </row>
    <row r="13" spans="1:16" s="98" customFormat="1" ht="12.75">
      <c r="A13" s="100" t="s">
        <v>19</v>
      </c>
      <c r="B13" s="99"/>
      <c r="C13" s="91"/>
      <c r="D13" s="95">
        <f aca="true" t="shared" si="1" ref="D13:M13">SUM(D14)</f>
        <v>85000</v>
      </c>
      <c r="E13" s="95">
        <f t="shared" si="1"/>
        <v>85000</v>
      </c>
      <c r="F13" s="95">
        <f t="shared" si="1"/>
        <v>85000</v>
      </c>
      <c r="G13" s="95">
        <f t="shared" si="1"/>
        <v>48856</v>
      </c>
      <c r="H13" s="95">
        <f t="shared" si="1"/>
        <v>36144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v>0</v>
      </c>
      <c r="O13" s="95">
        <f>SUM(O14)</f>
        <v>0</v>
      </c>
      <c r="P13" s="95">
        <f>SUM(P14)</f>
        <v>0</v>
      </c>
    </row>
    <row r="14" spans="1:18" s="98" customFormat="1" ht="12.75">
      <c r="A14" s="89">
        <v>700</v>
      </c>
      <c r="B14" s="88">
        <v>70005</v>
      </c>
      <c r="C14" s="87">
        <v>2110</v>
      </c>
      <c r="D14" s="86">
        <v>85000</v>
      </c>
      <c r="E14" s="86">
        <f>SUM(F14)</f>
        <v>85000</v>
      </c>
      <c r="F14" s="86">
        <f>SUM(G14:H14)</f>
        <v>85000</v>
      </c>
      <c r="G14" s="85">
        <v>48856</v>
      </c>
      <c r="H14" s="85">
        <v>36144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f>SUM(O14+Q14+R14)</f>
        <v>0</v>
      </c>
      <c r="O14" s="85">
        <v>0</v>
      </c>
      <c r="P14" s="85">
        <v>0</v>
      </c>
      <c r="Q14" s="94"/>
      <c r="R14" s="94"/>
    </row>
    <row r="15" spans="1:16" s="98" customFormat="1" ht="12.75">
      <c r="A15" s="93">
        <v>710</v>
      </c>
      <c r="B15" s="96"/>
      <c r="C15" s="91"/>
      <c r="D15" s="95">
        <f aca="true" t="shared" si="2" ref="D15:P15">SUM(D16:D17)</f>
        <v>923000</v>
      </c>
      <c r="E15" s="95">
        <f t="shared" si="2"/>
        <v>923000</v>
      </c>
      <c r="F15" s="95">
        <f t="shared" si="2"/>
        <v>923000</v>
      </c>
      <c r="G15" s="95">
        <f t="shared" si="2"/>
        <v>688774</v>
      </c>
      <c r="H15" s="95">
        <f t="shared" si="2"/>
        <v>234226</v>
      </c>
      <c r="I15" s="95">
        <f t="shared" si="2"/>
        <v>0</v>
      </c>
      <c r="J15" s="95">
        <f t="shared" si="2"/>
        <v>0</v>
      </c>
      <c r="K15" s="95">
        <f t="shared" si="2"/>
        <v>0</v>
      </c>
      <c r="L15" s="95">
        <f t="shared" si="2"/>
        <v>0</v>
      </c>
      <c r="M15" s="95">
        <f t="shared" si="2"/>
        <v>0</v>
      </c>
      <c r="N15" s="95">
        <f t="shared" si="2"/>
        <v>0</v>
      </c>
      <c r="O15" s="95">
        <f t="shared" si="2"/>
        <v>0</v>
      </c>
      <c r="P15" s="95">
        <f t="shared" si="2"/>
        <v>0</v>
      </c>
    </row>
    <row r="16" spans="1:18" s="98" customFormat="1" ht="12.75">
      <c r="A16" s="89">
        <v>710</v>
      </c>
      <c r="B16" s="88">
        <v>71012</v>
      </c>
      <c r="C16" s="87">
        <v>2110</v>
      </c>
      <c r="D16" s="86">
        <v>364000</v>
      </c>
      <c r="E16" s="86">
        <f>SUM(N16+F16)</f>
        <v>364000</v>
      </c>
      <c r="F16" s="86">
        <f>SUM(G16:K16)</f>
        <v>364000</v>
      </c>
      <c r="G16" s="85">
        <v>210000</v>
      </c>
      <c r="H16" s="85">
        <v>154000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f>SUM(O16+Q16+R16)</f>
        <v>0</v>
      </c>
      <c r="O16" s="85">
        <v>0</v>
      </c>
      <c r="P16" s="85">
        <v>0</v>
      </c>
      <c r="Q16" s="94"/>
      <c r="R16" s="94"/>
    </row>
    <row r="17" spans="1:16" s="98" customFormat="1" ht="12.75">
      <c r="A17" s="89">
        <v>710</v>
      </c>
      <c r="B17" s="88">
        <v>71015</v>
      </c>
      <c r="C17" s="87">
        <v>2110</v>
      </c>
      <c r="D17" s="86">
        <v>559000</v>
      </c>
      <c r="E17" s="86">
        <f>SUM(F17)</f>
        <v>559000</v>
      </c>
      <c r="F17" s="86">
        <f>SUM(G17:H17)</f>
        <v>559000</v>
      </c>
      <c r="G17" s="85">
        <v>478774</v>
      </c>
      <c r="H17" s="85">
        <v>80226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f>SUM(O17+Q17+R17)</f>
        <v>0</v>
      </c>
      <c r="O17" s="85">
        <v>0</v>
      </c>
      <c r="P17" s="85">
        <v>0</v>
      </c>
    </row>
    <row r="18" spans="1:16" s="98" customFormat="1" ht="12.75">
      <c r="A18" s="93">
        <v>752</v>
      </c>
      <c r="B18" s="96"/>
      <c r="C18" s="91"/>
      <c r="D18" s="95">
        <f aca="true" t="shared" si="3" ref="D18:P18">SUM(D19:D19)</f>
        <v>29500</v>
      </c>
      <c r="E18" s="95">
        <f t="shared" si="3"/>
        <v>29500</v>
      </c>
      <c r="F18" s="95">
        <f t="shared" si="3"/>
        <v>29500</v>
      </c>
      <c r="G18" s="95">
        <f t="shared" si="3"/>
        <v>20475</v>
      </c>
      <c r="H18" s="95">
        <f t="shared" si="3"/>
        <v>9025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</row>
    <row r="19" spans="1:16" s="98" customFormat="1" ht="12.75">
      <c r="A19" s="89">
        <v>752</v>
      </c>
      <c r="B19" s="88">
        <v>75224</v>
      </c>
      <c r="C19" s="87">
        <v>2110</v>
      </c>
      <c r="D19" s="86">
        <v>29500</v>
      </c>
      <c r="E19" s="86">
        <f>SUM(F19)</f>
        <v>29500</v>
      </c>
      <c r="F19" s="86">
        <f>SUM(G19:H19)</f>
        <v>29500</v>
      </c>
      <c r="G19" s="85">
        <v>20475</v>
      </c>
      <c r="H19" s="85">
        <v>9025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f>SUM(O19+Q19+R19)</f>
        <v>0</v>
      </c>
      <c r="O19" s="85">
        <v>0</v>
      </c>
      <c r="P19" s="85">
        <v>0</v>
      </c>
    </row>
    <row r="20" spans="1:16" s="97" customFormat="1" ht="14.25" customHeight="1">
      <c r="A20" s="93">
        <v>754</v>
      </c>
      <c r="B20" s="96"/>
      <c r="C20" s="91"/>
      <c r="D20" s="95">
        <f>SUM(D21:D21)</f>
        <v>5485826</v>
      </c>
      <c r="E20" s="95">
        <f>E21</f>
        <v>5485826</v>
      </c>
      <c r="F20" s="95">
        <f aca="true" t="shared" si="4" ref="F20:K20">SUM(F21)</f>
        <v>5485826</v>
      </c>
      <c r="G20" s="95">
        <f t="shared" si="4"/>
        <v>5048053</v>
      </c>
      <c r="H20" s="95">
        <f t="shared" si="4"/>
        <v>253173</v>
      </c>
      <c r="I20" s="95">
        <f t="shared" si="4"/>
        <v>0</v>
      </c>
      <c r="J20" s="95">
        <f t="shared" si="4"/>
        <v>184600</v>
      </c>
      <c r="K20" s="95">
        <f t="shared" si="4"/>
        <v>0</v>
      </c>
      <c r="L20" s="95">
        <f>SUM(L21:L21)</f>
        <v>0</v>
      </c>
      <c r="M20" s="95">
        <f>SUM(M21:M21)</f>
        <v>0</v>
      </c>
      <c r="N20" s="95">
        <f>SUM(N21)</f>
        <v>0</v>
      </c>
      <c r="O20" s="95">
        <f>SUM(O21)</f>
        <v>0</v>
      </c>
      <c r="P20" s="95">
        <f>SUM(P21)</f>
        <v>0</v>
      </c>
    </row>
    <row r="21" spans="1:16" ht="12.75" customHeight="1">
      <c r="A21" s="89">
        <v>754</v>
      </c>
      <c r="B21" s="88">
        <v>75411</v>
      </c>
      <c r="C21" s="87">
        <v>2110</v>
      </c>
      <c r="D21" s="86">
        <v>5485826</v>
      </c>
      <c r="E21" s="86">
        <f>SUM(F21)</f>
        <v>5485826</v>
      </c>
      <c r="F21" s="86">
        <f>SUM(G21:J21)</f>
        <v>5485826</v>
      </c>
      <c r="G21" s="85">
        <v>5048053</v>
      </c>
      <c r="H21" s="85">
        <v>253173</v>
      </c>
      <c r="I21" s="85">
        <v>0</v>
      </c>
      <c r="J21" s="85">
        <v>184600</v>
      </c>
      <c r="K21" s="85">
        <v>0</v>
      </c>
      <c r="L21" s="85">
        <v>0</v>
      </c>
      <c r="M21" s="85">
        <v>0</v>
      </c>
      <c r="N21" s="85">
        <f>SUM(O21+Q21+R21)</f>
        <v>0</v>
      </c>
      <c r="O21" s="85">
        <v>0</v>
      </c>
      <c r="P21" s="85"/>
    </row>
    <row r="22" spans="1:16" ht="12.75" customHeight="1">
      <c r="A22" s="93">
        <v>755</v>
      </c>
      <c r="B22" s="96"/>
      <c r="C22" s="91"/>
      <c r="D22" s="95">
        <f>SUM(D23:D23)</f>
        <v>132000</v>
      </c>
      <c r="E22" s="95">
        <f>E23</f>
        <v>132000</v>
      </c>
      <c r="F22" s="95">
        <f aca="true" t="shared" si="5" ref="F22:K22">SUM(F23)</f>
        <v>132000</v>
      </c>
      <c r="G22" s="95">
        <f t="shared" si="5"/>
        <v>0</v>
      </c>
      <c r="H22" s="95">
        <f t="shared" si="5"/>
        <v>67980</v>
      </c>
      <c r="I22" s="95">
        <f t="shared" si="5"/>
        <v>64020</v>
      </c>
      <c r="J22" s="95">
        <f t="shared" si="5"/>
        <v>0</v>
      </c>
      <c r="K22" s="95">
        <f t="shared" si="5"/>
        <v>0</v>
      </c>
      <c r="L22" s="95">
        <f>SUM(L23:L23)</f>
        <v>0</v>
      </c>
      <c r="M22" s="95">
        <f>SUM(M23:M23)</f>
        <v>0</v>
      </c>
      <c r="N22" s="95">
        <f>SUM(N23)</f>
        <v>0</v>
      </c>
      <c r="O22" s="95">
        <f>SUM(O23)</f>
        <v>0</v>
      </c>
      <c r="P22" s="95">
        <f>SUM(P23)</f>
        <v>0</v>
      </c>
    </row>
    <row r="23" spans="1:16" ht="17.25" customHeight="1">
      <c r="A23" s="89">
        <v>755</v>
      </c>
      <c r="B23" s="88">
        <v>75515</v>
      </c>
      <c r="C23" s="87">
        <v>2110</v>
      </c>
      <c r="D23" s="86">
        <v>132000</v>
      </c>
      <c r="E23" s="86">
        <f>SUM(F23)</f>
        <v>132000</v>
      </c>
      <c r="F23" s="86">
        <f>SUM(G23:J23)</f>
        <v>132000</v>
      </c>
      <c r="G23" s="85">
        <v>0</v>
      </c>
      <c r="H23" s="85">
        <v>67980</v>
      </c>
      <c r="I23" s="85">
        <v>64020</v>
      </c>
      <c r="J23" s="85">
        <v>0</v>
      </c>
      <c r="K23" s="85">
        <v>0</v>
      </c>
      <c r="L23" s="85">
        <v>0</v>
      </c>
      <c r="M23" s="85">
        <v>0</v>
      </c>
      <c r="N23" s="85">
        <f>SUM(O23+Q23+R23)</f>
        <v>0</v>
      </c>
      <c r="O23" s="85">
        <v>0</v>
      </c>
      <c r="P23" s="85"/>
    </row>
    <row r="24" spans="1:17" ht="12.75">
      <c r="A24" s="178">
        <v>852</v>
      </c>
      <c r="B24" s="179"/>
      <c r="C24" s="180"/>
      <c r="D24" s="181">
        <f>D25</f>
        <v>1417752</v>
      </c>
      <c r="E24" s="181">
        <f aca="true" t="shared" si="6" ref="E24:P24">SUM(E25)</f>
        <v>1417752</v>
      </c>
      <c r="F24" s="181">
        <f t="shared" si="6"/>
        <v>1417752</v>
      </c>
      <c r="G24" s="181">
        <f t="shared" si="6"/>
        <v>770724</v>
      </c>
      <c r="H24" s="181">
        <f t="shared" si="6"/>
        <v>642028</v>
      </c>
      <c r="I24" s="181">
        <f t="shared" si="6"/>
        <v>0</v>
      </c>
      <c r="J24" s="181">
        <f t="shared" si="6"/>
        <v>5000</v>
      </c>
      <c r="K24" s="90">
        <f t="shared" si="6"/>
        <v>0</v>
      </c>
      <c r="L24" s="90">
        <f t="shared" si="6"/>
        <v>0</v>
      </c>
      <c r="M24" s="90">
        <f t="shared" si="6"/>
        <v>0</v>
      </c>
      <c r="N24" s="90">
        <f t="shared" si="6"/>
        <v>0</v>
      </c>
      <c r="O24" s="90">
        <f t="shared" si="6"/>
        <v>0</v>
      </c>
      <c r="P24" s="90">
        <f t="shared" si="6"/>
        <v>0</v>
      </c>
      <c r="Q24" s="94"/>
    </row>
    <row r="25" spans="1:17" ht="12.75">
      <c r="A25" s="182">
        <v>852</v>
      </c>
      <c r="B25" s="183">
        <v>85203</v>
      </c>
      <c r="C25" s="184">
        <v>2110</v>
      </c>
      <c r="D25" s="185">
        <v>1417752</v>
      </c>
      <c r="E25" s="186">
        <f>SUM(F25)</f>
        <v>1417752</v>
      </c>
      <c r="F25" s="186">
        <f>SUM(G25:J25)</f>
        <v>1417752</v>
      </c>
      <c r="G25" s="185">
        <v>770724</v>
      </c>
      <c r="H25" s="185">
        <v>642028</v>
      </c>
      <c r="I25" s="185">
        <v>0</v>
      </c>
      <c r="J25" s="185">
        <v>5000</v>
      </c>
      <c r="K25" s="85">
        <v>0</v>
      </c>
      <c r="L25" s="85">
        <v>0</v>
      </c>
      <c r="M25" s="85">
        <v>0</v>
      </c>
      <c r="N25" s="85">
        <f>SUM(O25+Q25+R25)</f>
        <v>0</v>
      </c>
      <c r="O25" s="85">
        <v>0</v>
      </c>
      <c r="P25" s="85">
        <v>0</v>
      </c>
      <c r="Q25" s="94"/>
    </row>
    <row r="26" spans="1:16" ht="12.75">
      <c r="A26" s="93">
        <v>853</v>
      </c>
      <c r="B26" s="92"/>
      <c r="C26" s="91"/>
      <c r="D26" s="90">
        <f>SUM(D27)</f>
        <v>800659</v>
      </c>
      <c r="E26" s="90">
        <f>E27</f>
        <v>800659</v>
      </c>
      <c r="F26" s="90">
        <f>F27</f>
        <v>800659</v>
      </c>
      <c r="G26" s="90">
        <f>G27</f>
        <v>644393</v>
      </c>
      <c r="H26" s="90">
        <f>H27</f>
        <v>155766</v>
      </c>
      <c r="I26" s="90">
        <f aca="true" t="shared" si="7" ref="I26:P26">SUM(I27)</f>
        <v>0</v>
      </c>
      <c r="J26" s="90">
        <f t="shared" si="7"/>
        <v>500</v>
      </c>
      <c r="K26" s="90">
        <f t="shared" si="7"/>
        <v>0</v>
      </c>
      <c r="L26" s="90">
        <f t="shared" si="7"/>
        <v>0</v>
      </c>
      <c r="M26" s="90">
        <f t="shared" si="7"/>
        <v>0</v>
      </c>
      <c r="N26" s="90">
        <f t="shared" si="7"/>
        <v>0</v>
      </c>
      <c r="O26" s="90">
        <f t="shared" si="7"/>
        <v>0</v>
      </c>
      <c r="P26" s="90">
        <f t="shared" si="7"/>
        <v>0</v>
      </c>
    </row>
    <row r="27" spans="1:16" ht="12.75">
      <c r="A27" s="89">
        <v>853</v>
      </c>
      <c r="B27" s="88">
        <v>85321</v>
      </c>
      <c r="C27" s="87">
        <v>2110</v>
      </c>
      <c r="D27" s="85">
        <v>800659</v>
      </c>
      <c r="E27" s="86">
        <f>SUM(H27+G27+J27)</f>
        <v>800659</v>
      </c>
      <c r="F27" s="85">
        <f>SUM(G27:K27)</f>
        <v>800659</v>
      </c>
      <c r="G27" s="85">
        <v>644393</v>
      </c>
      <c r="H27" s="85">
        <v>155766</v>
      </c>
      <c r="I27" s="85">
        <v>0</v>
      </c>
      <c r="J27" s="85">
        <v>500</v>
      </c>
      <c r="K27" s="85">
        <v>0</v>
      </c>
      <c r="L27" s="85">
        <v>0</v>
      </c>
      <c r="M27" s="85">
        <f>SUM(N27+P27+Q27)</f>
        <v>0</v>
      </c>
      <c r="N27" s="85">
        <v>0</v>
      </c>
      <c r="O27" s="85">
        <v>0</v>
      </c>
      <c r="P27" s="85">
        <v>0</v>
      </c>
    </row>
    <row r="28" spans="1:16" ht="15" customHeight="1">
      <c r="A28" s="253" t="s">
        <v>119</v>
      </c>
      <c r="B28" s="253"/>
      <c r="C28" s="253"/>
      <c r="D28" s="84">
        <f aca="true" t="shared" si="8" ref="D28:P28">SUM(D9+D11+D13+D15+D18+D20+D22+D24+D26)</f>
        <v>8935778</v>
      </c>
      <c r="E28" s="84">
        <f t="shared" si="8"/>
        <v>8935778</v>
      </c>
      <c r="F28" s="84">
        <f t="shared" si="8"/>
        <v>8935778</v>
      </c>
      <c r="G28" s="84">
        <f t="shared" si="8"/>
        <v>7223316</v>
      </c>
      <c r="H28" s="84">
        <f t="shared" si="8"/>
        <v>1458342</v>
      </c>
      <c r="I28" s="84">
        <f t="shared" si="8"/>
        <v>64020</v>
      </c>
      <c r="J28" s="84">
        <f t="shared" si="8"/>
        <v>190100</v>
      </c>
      <c r="K28" s="84">
        <f t="shared" si="8"/>
        <v>0</v>
      </c>
      <c r="L28" s="84">
        <f t="shared" si="8"/>
        <v>0</v>
      </c>
      <c r="M28" s="84">
        <f t="shared" si="8"/>
        <v>0</v>
      </c>
      <c r="N28" s="84">
        <f t="shared" si="8"/>
        <v>0</v>
      </c>
      <c r="O28" s="84">
        <f t="shared" si="8"/>
        <v>0</v>
      </c>
      <c r="P28" s="84">
        <f t="shared" si="8"/>
        <v>0</v>
      </c>
    </row>
    <row r="29" spans="1:16" ht="12.75">
      <c r="A29" s="82"/>
      <c r="B29" s="82"/>
      <c r="C29" s="82"/>
      <c r="D29" s="82"/>
      <c r="E29" s="83"/>
      <c r="F29" s="82"/>
      <c r="G29" s="82"/>
      <c r="H29" s="82"/>
      <c r="I29" s="82"/>
      <c r="J29" s="82"/>
      <c r="K29" s="81"/>
      <c r="L29" s="81"/>
      <c r="M29" s="81"/>
      <c r="N29" s="81"/>
      <c r="O29" s="81"/>
      <c r="P29" s="81"/>
    </row>
    <row r="30" spans="1:16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1"/>
      <c r="L30" s="81"/>
      <c r="M30" s="81"/>
      <c r="N30" s="81"/>
      <c r="O30" s="81"/>
      <c r="P30" s="81"/>
    </row>
    <row r="31" spans="7:8" ht="12.75">
      <c r="G31" s="78"/>
      <c r="H31" s="78"/>
    </row>
    <row r="32" spans="1:16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79"/>
      <c r="L32" s="79"/>
      <c r="M32" s="79"/>
      <c r="N32" s="79"/>
      <c r="O32" s="79"/>
      <c r="P32" s="79"/>
    </row>
    <row r="38" spans="1:10" ht="12.75">
      <c r="A38" s="76"/>
      <c r="B38" s="76"/>
      <c r="C38" s="76"/>
      <c r="D38" s="76"/>
      <c r="E38" s="76"/>
      <c r="F38" s="76"/>
      <c r="G38" s="76"/>
      <c r="H38" s="76"/>
      <c r="I38" s="76"/>
      <c r="J38" s="78"/>
    </row>
  </sheetData>
  <sheetProtection selectLockedCells="1" selectUnlockedCells="1"/>
  <mergeCells count="19">
    <mergeCell ref="A28:C28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LXXV.17.2023
z dnia 27 lutego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F19"/>
  <sheetViews>
    <sheetView view="pageLayout" workbookViewId="0" topLeftCell="A1">
      <selection activeCell="G10" sqref="G10"/>
    </sheetView>
  </sheetViews>
  <sheetFormatPr defaultColWidth="9.33203125" defaultRowHeight="11.25"/>
  <cols>
    <col min="1" max="2" width="9.33203125" style="5" customWidth="1"/>
    <col min="3" max="3" width="13.16015625" style="5" customWidth="1"/>
    <col min="4" max="4" width="23.16015625" style="5" customWidth="1"/>
    <col min="5" max="5" width="22.16015625" style="5" customWidth="1"/>
    <col min="6" max="6" width="18.5" style="5" customWidth="1"/>
    <col min="7" max="16384" width="9.33203125" style="5" customWidth="1"/>
  </cols>
  <sheetData>
    <row r="2" spans="1:6" ht="12.75" customHeight="1">
      <c r="A2" s="256" t="s">
        <v>276</v>
      </c>
      <c r="B2" s="256"/>
      <c r="C2" s="256"/>
      <c r="D2" s="256"/>
      <c r="E2" s="256"/>
      <c r="F2" s="256"/>
    </row>
    <row r="3" spans="1:6" ht="12.75">
      <c r="A3" s="125"/>
      <c r="B3" s="125"/>
      <c r="C3" s="125"/>
      <c r="D3" s="25"/>
      <c r="E3" s="25"/>
      <c r="F3" s="124" t="s">
        <v>1</v>
      </c>
    </row>
    <row r="4" spans="1:6" ht="51" customHeight="1">
      <c r="A4" s="123" t="s">
        <v>55</v>
      </c>
      <c r="B4" s="123" t="s">
        <v>2</v>
      </c>
      <c r="C4" s="123" t="s">
        <v>3</v>
      </c>
      <c r="D4" s="122" t="s">
        <v>268</v>
      </c>
      <c r="E4" s="123" t="s">
        <v>267</v>
      </c>
      <c r="F4" s="122" t="s">
        <v>266</v>
      </c>
    </row>
    <row r="5" spans="1:6" ht="12.75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</row>
    <row r="6" spans="1:6" ht="21" customHeight="1">
      <c r="A6" s="257" t="s">
        <v>265</v>
      </c>
      <c r="B6" s="257"/>
      <c r="C6" s="257"/>
      <c r="D6" s="257"/>
      <c r="E6" s="257"/>
      <c r="F6" s="128">
        <f>SUM(F7)</f>
        <v>420000</v>
      </c>
    </row>
    <row r="7" spans="1:6" ht="72">
      <c r="A7" s="118" t="s">
        <v>69</v>
      </c>
      <c r="B7" s="118">
        <v>921</v>
      </c>
      <c r="C7" s="118">
        <v>92113</v>
      </c>
      <c r="D7" s="114" t="s">
        <v>275</v>
      </c>
      <c r="E7" s="129" t="s">
        <v>274</v>
      </c>
      <c r="F7" s="117">
        <v>420000</v>
      </c>
    </row>
    <row r="8" spans="1:6" ht="27.75" customHeight="1">
      <c r="A8" s="257" t="s">
        <v>256</v>
      </c>
      <c r="B8" s="257"/>
      <c r="C8" s="257"/>
      <c r="D8" s="257"/>
      <c r="E8" s="257"/>
      <c r="F8" s="128">
        <f>SUM(F9:F13)</f>
        <v>3039195</v>
      </c>
    </row>
    <row r="9" spans="1:6" ht="30.75" customHeight="1">
      <c r="A9" s="187" t="s">
        <v>69</v>
      </c>
      <c r="B9" s="187">
        <v>801</v>
      </c>
      <c r="C9" s="187">
        <v>80115</v>
      </c>
      <c r="D9" s="188" t="s">
        <v>273</v>
      </c>
      <c r="E9" s="188" t="s">
        <v>272</v>
      </c>
      <c r="F9" s="189">
        <v>1385793</v>
      </c>
    </row>
    <row r="10" spans="1:6" ht="31.5" customHeight="1">
      <c r="A10" s="118" t="s">
        <v>125</v>
      </c>
      <c r="B10" s="118">
        <v>801</v>
      </c>
      <c r="C10" s="118">
        <v>80116</v>
      </c>
      <c r="D10" s="114" t="s">
        <v>273</v>
      </c>
      <c r="E10" s="114" t="s">
        <v>272</v>
      </c>
      <c r="F10" s="117">
        <v>1110000</v>
      </c>
    </row>
    <row r="11" spans="1:6" ht="31.5" customHeight="1">
      <c r="A11" s="118" t="s">
        <v>126</v>
      </c>
      <c r="B11" s="118">
        <v>801</v>
      </c>
      <c r="C11" s="118">
        <v>80120</v>
      </c>
      <c r="D11" s="114" t="s">
        <v>273</v>
      </c>
      <c r="E11" s="114" t="s">
        <v>272</v>
      </c>
      <c r="F11" s="117">
        <v>54000</v>
      </c>
    </row>
    <row r="12" spans="1:6" ht="57.75" customHeight="1">
      <c r="A12" s="118" t="s">
        <v>127</v>
      </c>
      <c r="B12" s="118">
        <v>853</v>
      </c>
      <c r="C12" s="118">
        <v>85311</v>
      </c>
      <c r="D12" s="114" t="s">
        <v>271</v>
      </c>
      <c r="E12" s="114" t="s">
        <v>261</v>
      </c>
      <c r="F12" s="117">
        <v>304722</v>
      </c>
    </row>
    <row r="13" spans="1:6" ht="67.5" customHeight="1">
      <c r="A13" s="118" t="s">
        <v>128</v>
      </c>
      <c r="B13" s="118">
        <v>853</v>
      </c>
      <c r="C13" s="118">
        <v>85311</v>
      </c>
      <c r="D13" s="114" t="s">
        <v>270</v>
      </c>
      <c r="E13" s="114" t="s">
        <v>261</v>
      </c>
      <c r="F13" s="117">
        <v>184680</v>
      </c>
    </row>
    <row r="14" spans="1:6" ht="28.5" customHeight="1">
      <c r="A14" s="258" t="s">
        <v>119</v>
      </c>
      <c r="B14" s="258"/>
      <c r="C14" s="258"/>
      <c r="D14" s="258"/>
      <c r="E14" s="127"/>
      <c r="F14" s="126">
        <f>(F6+F8)</f>
        <v>3459195</v>
      </c>
    </row>
    <row r="19" ht="12.75">
      <c r="E19" s="5">
        <v>7</v>
      </c>
    </row>
  </sheetData>
  <sheetProtection selectLockedCells="1" selectUnlockedCells="1"/>
  <mergeCells count="4">
    <mergeCell ref="A2:F2"/>
    <mergeCell ref="A6:E6"/>
    <mergeCell ref="A8:E8"/>
    <mergeCell ref="A14:D14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LXXV.17.2023
z dnia 27 lutego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view="pageLayout" workbookViewId="0" topLeftCell="A1">
      <selection activeCell="H9" sqref="H9"/>
    </sheetView>
  </sheetViews>
  <sheetFormatPr defaultColWidth="9.33203125" defaultRowHeight="11.25"/>
  <cols>
    <col min="1" max="1" width="5.5" style="5" customWidth="1"/>
    <col min="2" max="2" width="9.33203125" style="5" customWidth="1"/>
    <col min="3" max="3" width="12.33203125" style="5" customWidth="1"/>
    <col min="4" max="4" width="27" style="5" customWidth="1"/>
    <col min="5" max="5" width="28.33203125" style="5" customWidth="1"/>
    <col min="6" max="6" width="17.16015625" style="5" customWidth="1"/>
    <col min="7" max="16384" width="9.33203125" style="5" customWidth="1"/>
  </cols>
  <sheetData>
    <row r="1" spans="1:6" ht="12.75">
      <c r="A1" s="3"/>
      <c r="B1" s="3"/>
      <c r="C1" s="3"/>
      <c r="D1" s="3"/>
      <c r="E1" s="3"/>
      <c r="F1" s="3"/>
    </row>
    <row r="2" spans="1:6" ht="12.75" customHeight="1">
      <c r="A2" s="256" t="s">
        <v>269</v>
      </c>
      <c r="B2" s="256"/>
      <c r="C2" s="256"/>
      <c r="D2" s="256"/>
      <c r="E2" s="256"/>
      <c r="F2" s="256"/>
    </row>
    <row r="3" spans="1:6" ht="12.75">
      <c r="A3" s="125"/>
      <c r="B3" s="125"/>
      <c r="C3" s="125"/>
      <c r="D3" s="25"/>
      <c r="E3" s="25"/>
      <c r="F3" s="124" t="s">
        <v>1</v>
      </c>
    </row>
    <row r="4" spans="1:6" ht="43.5" customHeight="1">
      <c r="A4" s="123" t="s">
        <v>55</v>
      </c>
      <c r="B4" s="123" t="s">
        <v>2</v>
      </c>
      <c r="C4" s="123" t="s">
        <v>3</v>
      </c>
      <c r="D4" s="122" t="s">
        <v>268</v>
      </c>
      <c r="E4" s="123" t="s">
        <v>267</v>
      </c>
      <c r="F4" s="122" t="s">
        <v>266</v>
      </c>
    </row>
    <row r="5" spans="1:6" ht="12.75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</row>
    <row r="6" spans="1:6" ht="26.25" customHeight="1">
      <c r="A6" s="257" t="s">
        <v>265</v>
      </c>
      <c r="B6" s="257"/>
      <c r="C6" s="257"/>
      <c r="D6" s="257"/>
      <c r="E6" s="257"/>
      <c r="F6" s="120">
        <f>SUM(F7:F11)</f>
        <v>830444</v>
      </c>
    </row>
    <row r="7" spans="1:6" ht="103.5" customHeight="1">
      <c r="A7" s="115" t="s">
        <v>69</v>
      </c>
      <c r="B7" s="118">
        <v>630</v>
      </c>
      <c r="C7" s="118">
        <v>63095</v>
      </c>
      <c r="D7" s="114" t="s">
        <v>264</v>
      </c>
      <c r="E7" s="119" t="s">
        <v>263</v>
      </c>
      <c r="F7" s="113">
        <v>200000</v>
      </c>
    </row>
    <row r="8" spans="1:6" ht="55.5" customHeight="1">
      <c r="A8" s="190" t="s">
        <v>125</v>
      </c>
      <c r="B8" s="187">
        <v>853</v>
      </c>
      <c r="C8" s="187">
        <v>85311</v>
      </c>
      <c r="D8" s="188" t="s">
        <v>262</v>
      </c>
      <c r="E8" s="188" t="s">
        <v>261</v>
      </c>
      <c r="F8" s="189">
        <v>33856</v>
      </c>
    </row>
    <row r="9" spans="1:6" ht="55.5" customHeight="1">
      <c r="A9" s="190" t="s">
        <v>126</v>
      </c>
      <c r="B9" s="187">
        <v>853</v>
      </c>
      <c r="C9" s="187">
        <v>85311</v>
      </c>
      <c r="D9" s="188" t="s">
        <v>277</v>
      </c>
      <c r="E9" s="188" t="s">
        <v>261</v>
      </c>
      <c r="F9" s="189">
        <v>15390</v>
      </c>
    </row>
    <row r="10" spans="1:6" ht="43.5" customHeight="1">
      <c r="A10" s="115" t="s">
        <v>127</v>
      </c>
      <c r="B10" s="115">
        <v>855</v>
      </c>
      <c r="C10" s="115">
        <v>85508</v>
      </c>
      <c r="D10" s="114" t="s">
        <v>260</v>
      </c>
      <c r="E10" s="114" t="s">
        <v>259</v>
      </c>
      <c r="F10" s="113">
        <v>551198</v>
      </c>
    </row>
    <row r="11" spans="1:6" ht="33.75" customHeight="1">
      <c r="A11" s="115" t="s">
        <v>128</v>
      </c>
      <c r="B11" s="115">
        <v>921</v>
      </c>
      <c r="C11" s="115">
        <v>92116</v>
      </c>
      <c r="D11" s="114" t="s">
        <v>258</v>
      </c>
      <c r="E11" s="114" t="s">
        <v>257</v>
      </c>
      <c r="F11" s="113">
        <v>30000</v>
      </c>
    </row>
    <row r="12" spans="1:6" ht="33.75" customHeight="1">
      <c r="A12" s="257" t="s">
        <v>256</v>
      </c>
      <c r="B12" s="257"/>
      <c r="C12" s="257"/>
      <c r="D12" s="257"/>
      <c r="E12" s="257"/>
      <c r="F12" s="116">
        <f>SUM(F13:F13)</f>
        <v>64020</v>
      </c>
    </row>
    <row r="13" spans="1:6" ht="47.25" customHeight="1">
      <c r="A13" s="115" t="s">
        <v>69</v>
      </c>
      <c r="B13" s="115">
        <v>755</v>
      </c>
      <c r="C13" s="115">
        <v>75515</v>
      </c>
      <c r="D13" s="114" t="s">
        <v>255</v>
      </c>
      <c r="E13" s="114" t="s">
        <v>254</v>
      </c>
      <c r="F13" s="113">
        <v>64020</v>
      </c>
    </row>
    <row r="14" spans="1:6" ht="21" customHeight="1">
      <c r="A14" s="246" t="s">
        <v>119</v>
      </c>
      <c r="B14" s="246"/>
      <c r="C14" s="246"/>
      <c r="D14" s="246"/>
      <c r="E14" s="112"/>
      <c r="F14" s="111">
        <f>SUM(F6+F12)</f>
        <v>894464</v>
      </c>
    </row>
  </sheetData>
  <sheetProtection selectLockedCells="1" selectUnlockedCells="1"/>
  <mergeCells count="4">
    <mergeCell ref="A2:F2"/>
    <mergeCell ref="A6:E6"/>
    <mergeCell ref="A12:E12"/>
    <mergeCell ref="A14:D14"/>
  </mergeCells>
  <printOptions/>
  <pageMargins left="0.75" right="0.75" top="1.09375" bottom="1" header="0.5" footer="0.5118055555555555"/>
  <pageSetup orientation="portrait" paperSize="9" r:id="rId1"/>
  <headerFooter alignWithMargins="0">
    <oddHeader>&amp;RZałącznik nr &amp;A
do uchwały Rady Powiatu w Opatowie nr LXXV.17.2023
z dnia 27 lutego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Monika Kostępska</cp:lastModifiedBy>
  <cp:lastPrinted>2023-02-17T16:03:22Z</cp:lastPrinted>
  <dcterms:created xsi:type="dcterms:W3CDTF">2023-01-17T19:36:20Z</dcterms:created>
  <dcterms:modified xsi:type="dcterms:W3CDTF">2023-03-02T07:23:08Z</dcterms:modified>
  <cp:category/>
  <cp:version/>
  <cp:contentType/>
  <cp:contentStatus/>
</cp:coreProperties>
</file>